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155" yWindow="30" windowWidth="20730" windowHeight="11565" activeTab="5"/>
  </bookViews>
  <sheets>
    <sheet name="PWC" sheetId="4" r:id="rId1"/>
    <sheet name="Soca OPEN" sheetId="1" r:id="rId2"/>
    <sheet name="Ratitovec" sheetId="6" r:id="rId3"/>
    <sheet name="DP" sheetId="2" r:id="rId4"/>
    <sheet name="Adrenalin" sheetId="5" r:id="rId5"/>
    <sheet name="Skupno" sheetId="3" r:id="rId6"/>
    <sheet name="Klubsko" sheetId="7" r:id="rId7"/>
  </sheets>
  <calcPr calcId="145621"/>
</workbook>
</file>

<file path=xl/calcChain.xml><?xml version="1.0" encoding="utf-8"?>
<calcChain xmlns="http://schemas.openxmlformats.org/spreadsheetml/2006/main">
  <c r="Q11" i="7" l="1"/>
  <c r="Q5" i="7"/>
  <c r="Q14" i="7"/>
  <c r="Q6" i="7"/>
  <c r="Q2" i="7"/>
  <c r="Q3" i="7"/>
  <c r="Q13" i="7"/>
  <c r="Q12" i="7"/>
  <c r="Q9" i="7"/>
  <c r="Q4" i="7"/>
  <c r="Q8" i="7"/>
  <c r="Q7" i="7"/>
  <c r="P11" i="7"/>
  <c r="P5" i="7"/>
  <c r="P14" i="7"/>
  <c r="P6" i="7"/>
  <c r="P2" i="7"/>
  <c r="P13" i="7"/>
  <c r="P12" i="7"/>
  <c r="P9" i="7"/>
  <c r="P4" i="7"/>
  <c r="P8" i="7"/>
  <c r="P7" i="7"/>
  <c r="P10" i="7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Q10" i="7" s="1"/>
  <c r="N15" i="5"/>
  <c r="N14" i="5"/>
  <c r="N13" i="5"/>
  <c r="N12" i="5"/>
  <c r="N11" i="5"/>
  <c r="N10" i="5"/>
  <c r="P3" i="7" s="1"/>
  <c r="N9" i="5"/>
  <c r="N8" i="5"/>
  <c r="N7" i="5"/>
  <c r="N6" i="5"/>
  <c r="N5" i="5"/>
  <c r="N4" i="5"/>
  <c r="N3" i="5"/>
  <c r="O11" i="7"/>
  <c r="O5" i="7"/>
  <c r="O14" i="7"/>
  <c r="O6" i="7"/>
  <c r="O2" i="7"/>
  <c r="O3" i="7"/>
  <c r="O13" i="7"/>
  <c r="O12" i="7"/>
  <c r="O9" i="7"/>
  <c r="O4" i="7"/>
  <c r="O8" i="7"/>
  <c r="O7" i="7"/>
  <c r="O10" i="7"/>
  <c r="N11" i="7"/>
  <c r="N5" i="7"/>
  <c r="N14" i="7"/>
  <c r="N6" i="7"/>
  <c r="N2" i="7"/>
  <c r="N3" i="7"/>
  <c r="N13" i="7"/>
  <c r="N12" i="7"/>
  <c r="N9" i="7"/>
  <c r="N4" i="7"/>
  <c r="N8" i="7"/>
  <c r="N7" i="7"/>
  <c r="N10" i="7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11" i="7"/>
  <c r="M5" i="7"/>
  <c r="M14" i="7"/>
  <c r="M6" i="7"/>
  <c r="M2" i="7"/>
  <c r="M3" i="7"/>
  <c r="M13" i="7"/>
  <c r="M12" i="7"/>
  <c r="M9" i="7"/>
  <c r="M4" i="7"/>
  <c r="M8" i="7"/>
  <c r="M7" i="7"/>
  <c r="M10" i="7"/>
  <c r="L11" i="7"/>
  <c r="L5" i="7"/>
  <c r="L14" i="7"/>
  <c r="R14" i="7" s="1"/>
  <c r="L6" i="7"/>
  <c r="L2" i="7"/>
  <c r="L3" i="7"/>
  <c r="L13" i="7"/>
  <c r="L12" i="7"/>
  <c r="L9" i="7"/>
  <c r="L4" i="7"/>
  <c r="L8" i="7"/>
  <c r="R8" i="7" s="1"/>
  <c r="L7" i="7"/>
  <c r="L10" i="7"/>
  <c r="K11" i="7"/>
  <c r="K5" i="7"/>
  <c r="K14" i="7"/>
  <c r="K6" i="7"/>
  <c r="K2" i="7"/>
  <c r="K3" i="7"/>
  <c r="K13" i="7"/>
  <c r="K12" i="7"/>
  <c r="K9" i="7"/>
  <c r="K4" i="7"/>
  <c r="K8" i="7"/>
  <c r="K7" i="7"/>
  <c r="K10" i="7"/>
  <c r="J11" i="7"/>
  <c r="J5" i="7"/>
  <c r="J14" i="7"/>
  <c r="J6" i="7"/>
  <c r="J2" i="7"/>
  <c r="J3" i="7"/>
  <c r="J13" i="7"/>
  <c r="J12" i="7"/>
  <c r="J9" i="7"/>
  <c r="J4" i="7"/>
  <c r="J8" i="7"/>
  <c r="J7" i="7"/>
  <c r="J10" i="7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45" i="6"/>
  <c r="O13" i="6"/>
  <c r="O29" i="6"/>
  <c r="O47" i="6"/>
  <c r="O46" i="6"/>
  <c r="O44" i="6"/>
  <c r="O43" i="6"/>
  <c r="O42" i="6"/>
  <c r="O41" i="6"/>
  <c r="O40" i="6"/>
  <c r="O39" i="6"/>
  <c r="O38" i="6"/>
  <c r="O37" i="6"/>
  <c r="O36" i="6"/>
  <c r="O35" i="6"/>
  <c r="O31" i="6"/>
  <c r="O30" i="6"/>
  <c r="O28" i="6"/>
  <c r="O27" i="6"/>
  <c r="O26" i="6"/>
  <c r="O25" i="6"/>
  <c r="O24" i="6"/>
  <c r="O23" i="6"/>
  <c r="O22" i="6"/>
  <c r="O21" i="6"/>
  <c r="O20" i="6"/>
  <c r="O19" i="6"/>
  <c r="O15" i="6"/>
  <c r="O14" i="6"/>
  <c r="O12" i="6"/>
  <c r="O11" i="6"/>
  <c r="O10" i="6"/>
  <c r="O9" i="6"/>
  <c r="O8" i="6"/>
  <c r="O7" i="6"/>
  <c r="O6" i="6"/>
  <c r="O5" i="6"/>
  <c r="O4" i="6"/>
  <c r="O3" i="6"/>
  <c r="I10" i="7"/>
  <c r="I7" i="7"/>
  <c r="I8" i="7"/>
  <c r="I4" i="7"/>
  <c r="I9" i="7"/>
  <c r="I12" i="7"/>
  <c r="I13" i="7"/>
  <c r="I3" i="7"/>
  <c r="I2" i="7"/>
  <c r="I6" i="7"/>
  <c r="I5" i="7"/>
  <c r="I11" i="7"/>
  <c r="H10" i="7"/>
  <c r="H7" i="7"/>
  <c r="H8" i="7"/>
  <c r="H4" i="7"/>
  <c r="H9" i="7"/>
  <c r="H12" i="7"/>
  <c r="H13" i="7"/>
  <c r="H3" i="7"/>
  <c r="H2" i="7"/>
  <c r="H6" i="7"/>
  <c r="H5" i="7"/>
  <c r="H11" i="7"/>
  <c r="G10" i="7"/>
  <c r="G8" i="7"/>
  <c r="G4" i="7"/>
  <c r="G9" i="7"/>
  <c r="G12" i="7"/>
  <c r="G13" i="7"/>
  <c r="G3" i="7"/>
  <c r="G2" i="7"/>
  <c r="G6" i="7"/>
  <c r="G5" i="7"/>
  <c r="G11" i="7"/>
  <c r="F10" i="7"/>
  <c r="F7" i="7"/>
  <c r="F8" i="7"/>
  <c r="F9" i="7"/>
  <c r="F12" i="7"/>
  <c r="F13" i="7"/>
  <c r="F3" i="7"/>
  <c r="F2" i="7"/>
  <c r="F6" i="7"/>
  <c r="F5" i="7"/>
  <c r="F11" i="7"/>
  <c r="R53" i="1"/>
  <c r="R48" i="1"/>
  <c r="R52" i="1"/>
  <c r="R59" i="1"/>
  <c r="R54" i="1"/>
  <c r="R50" i="1"/>
  <c r="R55" i="1"/>
  <c r="R51" i="1"/>
  <c r="R58" i="1"/>
  <c r="R57" i="1"/>
  <c r="R49" i="1"/>
  <c r="R56" i="1"/>
  <c r="R41" i="1"/>
  <c r="R38" i="1"/>
  <c r="R33" i="1"/>
  <c r="R37" i="1"/>
  <c r="R44" i="1"/>
  <c r="R39" i="1"/>
  <c r="R35" i="1"/>
  <c r="R40" i="1"/>
  <c r="R36" i="1"/>
  <c r="R43" i="1"/>
  <c r="R42" i="1"/>
  <c r="R34" i="1"/>
  <c r="R23" i="1"/>
  <c r="R18" i="1"/>
  <c r="R22" i="1"/>
  <c r="R29" i="1"/>
  <c r="R24" i="1"/>
  <c r="R20" i="1"/>
  <c r="R25" i="1"/>
  <c r="R21" i="1"/>
  <c r="R28" i="1"/>
  <c r="R27" i="1"/>
  <c r="R19" i="1"/>
  <c r="G7" i="7" s="1"/>
  <c r="R26" i="1"/>
  <c r="E10" i="7"/>
  <c r="E7" i="7"/>
  <c r="E8" i="7"/>
  <c r="E4" i="7"/>
  <c r="E9" i="7"/>
  <c r="E12" i="7"/>
  <c r="E13" i="7"/>
  <c r="E3" i="7"/>
  <c r="E2" i="7"/>
  <c r="E6" i="7"/>
  <c r="E5" i="7"/>
  <c r="E11" i="7"/>
  <c r="D10" i="7"/>
  <c r="D7" i="7"/>
  <c r="D8" i="7"/>
  <c r="D4" i="7"/>
  <c r="D9" i="7"/>
  <c r="D12" i="7"/>
  <c r="D13" i="7"/>
  <c r="D3" i="7"/>
  <c r="D2" i="7"/>
  <c r="D6" i="7"/>
  <c r="D5" i="7"/>
  <c r="D11" i="7"/>
  <c r="C11" i="7"/>
  <c r="C5" i="7"/>
  <c r="C6" i="7"/>
  <c r="C2" i="7"/>
  <c r="C3" i="7"/>
  <c r="C13" i="7"/>
  <c r="C12" i="7"/>
  <c r="C9" i="7"/>
  <c r="C4" i="7"/>
  <c r="C8" i="7"/>
  <c r="C7" i="7"/>
  <c r="C10" i="7"/>
  <c r="R13" i="1"/>
  <c r="R14" i="1"/>
  <c r="R12" i="1"/>
  <c r="R11" i="1"/>
  <c r="R10" i="1"/>
  <c r="R9" i="1"/>
  <c r="R8" i="1"/>
  <c r="R7" i="1"/>
  <c r="R6" i="1"/>
  <c r="F4" i="7" s="1"/>
  <c r="R5" i="1"/>
  <c r="R4" i="1"/>
  <c r="R3" i="1"/>
  <c r="N39" i="4"/>
  <c r="N23" i="4"/>
  <c r="N34" i="4"/>
  <c r="N38" i="4"/>
  <c r="N45" i="4"/>
  <c r="N40" i="4"/>
  <c r="N36" i="4"/>
  <c r="N41" i="4"/>
  <c r="N37" i="4"/>
  <c r="N44" i="4"/>
  <c r="N43" i="4"/>
  <c r="N35" i="4"/>
  <c r="N42" i="4"/>
  <c r="N24" i="4"/>
  <c r="N18" i="4"/>
  <c r="N22" i="4"/>
  <c r="N29" i="4"/>
  <c r="N19" i="4"/>
  <c r="N21" i="4"/>
  <c r="N20" i="4"/>
  <c r="N27" i="4"/>
  <c r="N28" i="4"/>
  <c r="N25" i="4"/>
  <c r="N26" i="4"/>
  <c r="N10" i="4"/>
  <c r="N14" i="4"/>
  <c r="N9" i="4"/>
  <c r="N3" i="4"/>
  <c r="N7" i="4"/>
  <c r="N5" i="4"/>
  <c r="N12" i="4"/>
  <c r="N6" i="4"/>
  <c r="N4" i="4"/>
  <c r="N13" i="4"/>
  <c r="N11" i="4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6" i="3"/>
  <c r="U25" i="3"/>
  <c r="U24" i="3"/>
  <c r="U22" i="3"/>
  <c r="U21" i="3"/>
  <c r="U20" i="3"/>
  <c r="U27" i="3"/>
  <c r="U23" i="3"/>
  <c r="U19" i="3"/>
  <c r="U18" i="3"/>
  <c r="U17" i="3"/>
  <c r="U16" i="3"/>
  <c r="U15" i="3"/>
  <c r="U14" i="3"/>
  <c r="U12" i="3"/>
  <c r="U11" i="3"/>
  <c r="U13" i="3"/>
  <c r="U8" i="3"/>
  <c r="U9" i="3"/>
  <c r="U10" i="3"/>
  <c r="U7" i="3"/>
  <c r="U5" i="3"/>
  <c r="U4" i="3"/>
  <c r="U6" i="3"/>
  <c r="U3" i="3"/>
  <c r="T69" i="3"/>
  <c r="T68" i="3"/>
  <c r="V68" i="3" s="1"/>
  <c r="T67" i="3"/>
  <c r="T66" i="3"/>
  <c r="T65" i="3"/>
  <c r="T64" i="3"/>
  <c r="T63" i="3"/>
  <c r="T62" i="3"/>
  <c r="T61" i="3"/>
  <c r="T60" i="3"/>
  <c r="V60" i="3" s="1"/>
  <c r="T59" i="3"/>
  <c r="T58" i="3"/>
  <c r="T57" i="3"/>
  <c r="T56" i="3"/>
  <c r="T55" i="3"/>
  <c r="T54" i="3"/>
  <c r="T53" i="3"/>
  <c r="T52" i="3"/>
  <c r="V52" i="3" s="1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V36" i="3" s="1"/>
  <c r="T35" i="3"/>
  <c r="T34" i="3"/>
  <c r="T33" i="3"/>
  <c r="T32" i="3"/>
  <c r="T31" i="3"/>
  <c r="T30" i="3"/>
  <c r="T29" i="3"/>
  <c r="T28" i="3"/>
  <c r="V28" i="3" s="1"/>
  <c r="T26" i="3"/>
  <c r="T25" i="3"/>
  <c r="T24" i="3"/>
  <c r="T22" i="3"/>
  <c r="T21" i="3"/>
  <c r="T20" i="3"/>
  <c r="T27" i="3"/>
  <c r="T23" i="3"/>
  <c r="T19" i="3"/>
  <c r="T18" i="3"/>
  <c r="T17" i="3"/>
  <c r="T16" i="3"/>
  <c r="T15" i="3"/>
  <c r="T14" i="3"/>
  <c r="T12" i="3"/>
  <c r="T11" i="3"/>
  <c r="V11" i="3" s="1"/>
  <c r="T13" i="3"/>
  <c r="T8" i="3"/>
  <c r="T9" i="3"/>
  <c r="T10" i="3"/>
  <c r="T7" i="3"/>
  <c r="T5" i="3"/>
  <c r="T4" i="3"/>
  <c r="T6" i="3"/>
  <c r="T3" i="3"/>
  <c r="G53" i="2"/>
  <c r="F53" i="2"/>
  <c r="I47" i="6"/>
  <c r="H47" i="6"/>
  <c r="G47" i="6"/>
  <c r="F47" i="6"/>
  <c r="R9" i="7" l="1"/>
  <c r="R5" i="7"/>
  <c r="R10" i="7"/>
  <c r="R2" i="7"/>
  <c r="R7" i="7"/>
  <c r="R4" i="7"/>
  <c r="R3" i="7"/>
  <c r="R11" i="7"/>
  <c r="R6" i="7"/>
  <c r="R12" i="7"/>
  <c r="R13" i="7"/>
  <c r="V25" i="3"/>
  <c r="V42" i="3"/>
  <c r="V50" i="3"/>
  <c r="V58" i="3"/>
  <c r="V66" i="3"/>
  <c r="V34" i="3"/>
  <c r="V14" i="3"/>
  <c r="V38" i="3"/>
  <c r="V54" i="3"/>
  <c r="V62" i="3"/>
  <c r="V44" i="3"/>
  <c r="V20" i="3"/>
  <c r="V46" i="3"/>
  <c r="V16" i="3"/>
  <c r="V22" i="3"/>
  <c r="V32" i="3"/>
  <c r="V40" i="3"/>
  <c r="V48" i="3"/>
  <c r="V56" i="3"/>
  <c r="V64" i="3"/>
  <c r="V30" i="3"/>
  <c r="V10" i="3"/>
  <c r="V18" i="3"/>
  <c r="V5" i="3"/>
  <c r="V23" i="3"/>
  <c r="V6" i="3"/>
  <c r="V9" i="3"/>
  <c r="V12" i="3"/>
  <c r="V15" i="3"/>
  <c r="V17" i="3"/>
  <c r="V27" i="3"/>
  <c r="V21" i="3"/>
  <c r="V24" i="3"/>
  <c r="V29" i="3"/>
  <c r="V31" i="3"/>
  <c r="V33" i="3"/>
  <c r="V37" i="3"/>
  <c r="V39" i="3"/>
  <c r="V41" i="3"/>
  <c r="V45" i="3"/>
  <c r="V47" i="3"/>
  <c r="V49" i="3"/>
  <c r="V53" i="3"/>
  <c r="V55" i="3"/>
  <c r="V57" i="3"/>
  <c r="V61" i="3"/>
  <c r="V63" i="3"/>
  <c r="V65" i="3"/>
  <c r="V8" i="3"/>
  <c r="V69" i="3"/>
  <c r="V4" i="3"/>
  <c r="V7" i="3"/>
  <c r="V3" i="3"/>
  <c r="V13" i="3"/>
  <c r="V19" i="3"/>
  <c r="V26" i="3"/>
  <c r="V35" i="3"/>
  <c r="V43" i="3"/>
  <c r="V51" i="3"/>
  <c r="V59" i="3"/>
  <c r="V67" i="3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3" i="1"/>
  <c r="J22" i="1"/>
  <c r="J21" i="1"/>
  <c r="J20" i="1"/>
  <c r="J2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</calcChain>
</file>

<file path=xl/sharedStrings.xml><?xml version="1.0" encoding="utf-8"?>
<sst xmlns="http://schemas.openxmlformats.org/spreadsheetml/2006/main" count="1019" uniqueCount="303">
  <si>
    <t>Report created: 2012-04-30T20:18:41+02:00</t>
  </si>
  <si>
    <t>Soca open valley 2012</t>
  </si>
  <si>
    <t>2012-04-27 to 2012-04-30</t>
  </si>
  <si>
    <t>Overall</t>
  </si>
  <si>
    <t>Total results</t>
  </si>
  <si>
    <t>Provisional</t>
  </si>
  <si>
    <t>Task</t>
  </si>
  <si>
    <t>Date</t>
  </si>
  <si>
    <t>Distance</t>
  </si>
  <si>
    <t>T1 Task 1</t>
  </si>
  <si>
    <t>2012-04-27 13:40  </t>
  </si>
  <si>
    <t> 67,6 km</t>
  </si>
  <si>
    <t>T2 Task 2</t>
  </si>
  <si>
    <t>2012-04-28 12:00  </t>
  </si>
  <si>
    <t> 72,4 km</t>
  </si>
  <si>
    <t>T3 Task 3</t>
  </si>
  <si>
    <t>2012-04-29 12:00  </t>
  </si>
  <si>
    <t> 48,4 km</t>
  </si>
  <si>
    <t>T4 Task 4</t>
  </si>
  <si>
    <t>2012-04-30 13:40  </t>
  </si>
  <si>
    <t> 50,4 km</t>
  </si>
  <si>
    <t>#</t>
  </si>
  <si>
    <t>Id</t>
  </si>
  <si>
    <t>Name</t>
  </si>
  <si>
    <t>Glider</t>
  </si>
  <si>
    <t>Sponsor</t>
  </si>
  <si>
    <t>T 1</t>
  </si>
  <si>
    <t>T 2</t>
  </si>
  <si>
    <t>T 3</t>
  </si>
  <si>
    <t>T 4</t>
  </si>
  <si>
    <t>Jurij Vidic</t>
  </si>
  <si>
    <t>Ozone Enzo</t>
  </si>
  <si>
    <t>Dušan Orož</t>
  </si>
  <si>
    <t>OZONE ENZO</t>
  </si>
  <si>
    <t>Marko Novak</t>
  </si>
  <si>
    <t>nowa d.o.o.</t>
  </si>
  <si>
    <t>Dušan Durkovič</t>
  </si>
  <si>
    <t>SKYWALK CAYENNE 4</t>
  </si>
  <si>
    <t>NOVA wings, Skywalk, Zippy</t>
  </si>
  <si>
    <t>Primož Podobnik</t>
  </si>
  <si>
    <t>Triple Seven Rook</t>
  </si>
  <si>
    <t>www.niceclouds.com</t>
  </si>
  <si>
    <t>Tomaž Eržen</t>
  </si>
  <si>
    <t>www.GearForFly.com, www.pronet-kr.si</t>
  </si>
  <si>
    <t>OZONE MANTRA M4</t>
  </si>
  <si>
    <t>-</t>
  </si>
  <si>
    <t>Damjan Čretnik</t>
  </si>
  <si>
    <t>NIVIUK ARTIK 3 25</t>
  </si>
  <si>
    <t>www.lintvar.si</t>
  </si>
  <si>
    <t>Primož Suša</t>
  </si>
  <si>
    <t>TRIPLE SEVEN GLIDERS ROOK</t>
  </si>
  <si>
    <t>niceclouds.com</t>
  </si>
  <si>
    <t>Urban Valič</t>
  </si>
  <si>
    <t>AXIS VENUS 3</t>
  </si>
  <si>
    <t>Jože Molek</t>
  </si>
  <si>
    <t>Tilen Ceglar</t>
  </si>
  <si>
    <t>AIR DESIGN PURE</t>
  </si>
  <si>
    <t>Agrogradnja, metuljmania.com</t>
  </si>
  <si>
    <t>GRADIENT AVAX XC3</t>
  </si>
  <si>
    <t>NIVIUK ARTIK 3</t>
  </si>
  <si>
    <t>Aljaž Valič</t>
  </si>
  <si>
    <t>NOVA TRITON</t>
  </si>
  <si>
    <t>Klemen Peljhan</t>
  </si>
  <si>
    <t>Bowling City</t>
  </si>
  <si>
    <t>Mitja Jančič</t>
  </si>
  <si>
    <t>NOVA</t>
  </si>
  <si>
    <t>NOVA wings, DJP Metulj</t>
  </si>
  <si>
    <t>Airdesign Pure</t>
  </si>
  <si>
    <t>Grega Rutar</t>
  </si>
  <si>
    <t>GRADIENT ASPEN 2</t>
  </si>
  <si>
    <t>DPL Posočje</t>
  </si>
  <si>
    <t>Stojan Kranjc</t>
  </si>
  <si>
    <t>Aleš Lipušček</t>
  </si>
  <si>
    <t>AXIS VENUS 2</t>
  </si>
  <si>
    <t>Primoz Jan</t>
  </si>
  <si>
    <t>Axis Venus</t>
  </si>
  <si>
    <t>Mohor Prevc</t>
  </si>
  <si>
    <t>Bojan Gaberšek</t>
  </si>
  <si>
    <t>Niviuk Peak</t>
  </si>
  <si>
    <t>Rok Vegelj</t>
  </si>
  <si>
    <t>Niviuk Peak2</t>
  </si>
  <si>
    <t>Jošt Napret</t>
  </si>
  <si>
    <t>Triple Seven Gliders</t>
  </si>
  <si>
    <t>Mojca Pišek</t>
  </si>
  <si>
    <t>Miha Senica</t>
  </si>
  <si>
    <t>NOVA FACTOR</t>
  </si>
  <si>
    <t>Simon Konavec</t>
  </si>
  <si>
    <t>Axis Venus 3</t>
  </si>
  <si>
    <t>Društvo Adrenalin, Molek land</t>
  </si>
  <si>
    <t>Primoz Ciglic</t>
  </si>
  <si>
    <t>Gin Boomerang GTO</t>
  </si>
  <si>
    <t>Tomaž Trstenjak</t>
  </si>
  <si>
    <t>NIVIUK ICEPEAK 6</t>
  </si>
  <si>
    <t>PAMA d.o.o, T&amp;TAIRsport-tehnik</t>
  </si>
  <si>
    <t>Rok Golob</t>
  </si>
  <si>
    <t>Krka d.d.</t>
  </si>
  <si>
    <t>David Bider</t>
  </si>
  <si>
    <t>ADVANCE SIGMA 6</t>
  </si>
  <si>
    <t>Edo Govekar</t>
  </si>
  <si>
    <t>Tanika Virtovsek</t>
  </si>
  <si>
    <t>NIVIUK PEAK</t>
  </si>
  <si>
    <t>MAC-PARA MARVEL</t>
  </si>
  <si>
    <t>Brigita Plemenitaš</t>
  </si>
  <si>
    <t>NOVA ION 2</t>
  </si>
  <si>
    <t>www.jumalogistika.com</t>
  </si>
  <si>
    <t>Stane Jakopič</t>
  </si>
  <si>
    <t>Rok Dolinšek</t>
  </si>
  <si>
    <t>Swing Astral</t>
  </si>
  <si>
    <t>Troia d.o.o.</t>
  </si>
  <si>
    <t>Report created: 2012-03-28T11:50:44+02:00</t>
  </si>
  <si>
    <t>PARAGLIDING WINTER CUP</t>
  </si>
  <si>
    <t>2011-11-19 to 2012-04-30</t>
  </si>
  <si>
    <t>Overall PARAGLIDING WINTER CUP final</t>
  </si>
  <si>
    <t>T1 Task 5</t>
  </si>
  <si>
    <t>2012-03-24 13:15  </t>
  </si>
  <si>
    <t> 39,9 km</t>
  </si>
  <si>
    <t>T2 Task 6</t>
  </si>
  <si>
    <t>2012-03-26 12:00  </t>
  </si>
  <si>
    <t> 61,2 km</t>
  </si>
  <si>
    <t>T3 </t>
  </si>
  <si>
    <t>2012-03-27 12:00  </t>
  </si>
  <si>
    <t> 54,4 km</t>
  </si>
  <si>
    <t>OZONE ERZO</t>
  </si>
  <si>
    <t>Ozone ERZO</t>
  </si>
  <si>
    <t>Axis Mercury</t>
  </si>
  <si>
    <t>NOVA FACTOR 2</t>
  </si>
  <si>
    <t>GIN BOOMERANG GTO</t>
  </si>
  <si>
    <t>Macpara Marvel</t>
  </si>
  <si>
    <t>Niviuk Peak 2</t>
  </si>
  <si>
    <t>Igor Eržen</t>
  </si>
  <si>
    <t>Hotel Creina d.o.o., GBD d.d., Balinoa d.o.o.</t>
  </si>
  <si>
    <t>Sandi Kristič</t>
  </si>
  <si>
    <t>Ozone Delta</t>
  </si>
  <si>
    <t>Miha Kavčič</t>
  </si>
  <si>
    <t>Robin Papeľ</t>
  </si>
  <si>
    <t>Primož Ciglič</t>
  </si>
  <si>
    <t>Gin BOOMERANG GTP</t>
  </si>
  <si>
    <t>Anľe Pristov</t>
  </si>
  <si>
    <t>Gostilna Pri Martinu, be-xtreme.eu</t>
  </si>
  <si>
    <t>Advance Sigma 6</t>
  </si>
  <si>
    <t>Nova Factor 2</t>
  </si>
  <si>
    <t>Klavdij Rakušček</t>
  </si>
  <si>
    <t>AIRCROSS UCROSS</t>
  </si>
  <si>
    <t>NIVIUK PEAK 2</t>
  </si>
  <si>
    <t>Matej Belčič</t>
  </si>
  <si>
    <t>Nikolaj Činku</t>
  </si>
  <si>
    <t>Chinks</t>
  </si>
  <si>
    <t>Matjan Žgajner</t>
  </si>
  <si>
    <t>Toni Pljakoski</t>
  </si>
  <si>
    <t>OZONE RUSH M</t>
  </si>
  <si>
    <t>Dušica Cakes d.o.o.</t>
  </si>
  <si>
    <t>Jernej Štefanec</t>
  </si>
  <si>
    <t>Miran Fridau</t>
  </si>
  <si>
    <t>Uroš Ficko</t>
  </si>
  <si>
    <t>Robin Papež</t>
  </si>
  <si>
    <t>T 5</t>
  </si>
  <si>
    <t>T 6</t>
  </si>
  <si>
    <t>T 7</t>
  </si>
  <si>
    <t>Skupno</t>
  </si>
  <si>
    <t>Report created: 2012-07-07T15:32:40+02:00</t>
  </si>
  <si>
    <t>2012 Slovenian &amp; Croatian XC Nationals - Istra Open</t>
  </si>
  <si>
    <t>2012-07-01 to 2012-07-07</t>
  </si>
  <si>
    <t>Slovenian</t>
  </si>
  <si>
    <t>Results include only those pilots where Nation code equals 'SLO'</t>
  </si>
  <si>
    <t>2012-07-03 12:00  </t>
  </si>
  <si>
    <t> 52,2 km</t>
  </si>
  <si>
    <t>2012-07-04 12:00  </t>
  </si>
  <si>
    <t> 57,6 km</t>
  </si>
  <si>
    <t>Bojan Gabersek</t>
  </si>
  <si>
    <t>Niviuk Icepeak 6</t>
  </si>
  <si>
    <t>Damjan Lotrič</t>
  </si>
  <si>
    <t>TripleSeven Gliders</t>
  </si>
  <si>
    <t>Agrogradnja, metuljmania.com, kjp-geoss.si</t>
  </si>
  <si>
    <t>Agring</t>
  </si>
  <si>
    <t>Tomaž Toplak</t>
  </si>
  <si>
    <t>NIVIUK Icepeak 6</t>
  </si>
  <si>
    <t>Polet NG</t>
  </si>
  <si>
    <t>AXIS MERCURY SPORT</t>
  </si>
  <si>
    <t>Sandi Kristić</t>
  </si>
  <si>
    <t>OZONE DELTA M</t>
  </si>
  <si>
    <t>www.skiil.si</t>
  </si>
  <si>
    <t>Alojz Tovornik</t>
  </si>
  <si>
    <t>NIVIUK IP6</t>
  </si>
  <si>
    <t>www.metujmania.com</t>
  </si>
  <si>
    <t>Boštjan Svetlin</t>
  </si>
  <si>
    <t>Miha Razinger</t>
  </si>
  <si>
    <t>OZONE LM4</t>
  </si>
  <si>
    <t>AirDesign Vold</t>
  </si>
  <si>
    <t>PAMA d.o.o ,T&amp;T Air Šport - Tehnik</t>
  </si>
  <si>
    <t>Nejc Hrovat</t>
  </si>
  <si>
    <t>Andrej Erznožnik</t>
  </si>
  <si>
    <t>Ozone Mantra M4</t>
  </si>
  <si>
    <t>GIN-GLIDERS BOOMERANG SPORT</t>
  </si>
  <si>
    <t>Report created: 2012-07-28T18:20:12+02:00</t>
  </si>
  <si>
    <t>FLYING FOR SIMON - LEAGUE ADRENALIN 2012</t>
  </si>
  <si>
    <t>2012-07-27 to 2012-07-29</t>
  </si>
  <si>
    <t>Overall after task 2</t>
  </si>
  <si>
    <t>2012-07-27 13:00  </t>
  </si>
  <si>
    <t> 45,3 km</t>
  </si>
  <si>
    <t>T2 TASK 2</t>
  </si>
  <si>
    <t>2012-07-28 13:00  </t>
  </si>
  <si>
    <t> 41,8 km</t>
  </si>
  <si>
    <t>Anže Pristov</t>
  </si>
  <si>
    <t>NIVIUK IC6</t>
  </si>
  <si>
    <t>777 Rook</t>
  </si>
  <si>
    <t>Rigips Slovenija</t>
  </si>
  <si>
    <t>777 ROOK</t>
  </si>
  <si>
    <t>UP SUMMINT XC 2</t>
  </si>
  <si>
    <t>Rok Obid</t>
  </si>
  <si>
    <t>www.DRUSTVO-ADRENALIN.si</t>
  </si>
  <si>
    <t>Sebastjan Kostadinovič</t>
  </si>
  <si>
    <t>GRADIENT AVAX XC 2</t>
  </si>
  <si>
    <t>Adrenalin Paragliding Team</t>
  </si>
  <si>
    <t>Špela Šterk</t>
  </si>
  <si>
    <t>NOVA MENTOR 2</t>
  </si>
  <si>
    <t>Tanika Virtovšek</t>
  </si>
  <si>
    <t>NIVIUK ARTIK3</t>
  </si>
  <si>
    <t>SWING ASTRAL 6</t>
  </si>
  <si>
    <t>Mlinopek d.d., www.mlinopek.si</t>
  </si>
  <si>
    <t>OZONE RUSH3</t>
  </si>
  <si>
    <t>Topit d.o.o.</t>
  </si>
  <si>
    <t>Žan Fridau</t>
  </si>
  <si>
    <t>ata</t>
  </si>
  <si>
    <t>Martin Pezdirc</t>
  </si>
  <si>
    <t>DJP Cumulus Semič</t>
  </si>
  <si>
    <t>mama i ata :D</t>
  </si>
  <si>
    <t>MACPARA MARVEL</t>
  </si>
  <si>
    <t>Report created: 2012-06-25T13:10:52+02:00</t>
  </si>
  <si>
    <t>12 th Ratitovec OPEN</t>
  </si>
  <si>
    <t>2012-06-21 to 2012-06-24</t>
  </si>
  <si>
    <t>RatT1-T2-T3-T4</t>
  </si>
  <si>
    <t>official</t>
  </si>
  <si>
    <t>T1 Ratitovec2012</t>
  </si>
  <si>
    <t>2012-06-21 14:30  </t>
  </si>
  <si>
    <t> 64,3 km</t>
  </si>
  <si>
    <t>T2 Ratitotec2012_T2</t>
  </si>
  <si>
    <t>2012-06-22 15:00  </t>
  </si>
  <si>
    <t> 7,6 km</t>
  </si>
  <si>
    <t>T3 RatT3</t>
  </si>
  <si>
    <t>2012-06-23 16:45  </t>
  </si>
  <si>
    <t> 32,0 km</t>
  </si>
  <si>
    <t>T4 RatT4</t>
  </si>
  <si>
    <t>2012-06-24 14:00  </t>
  </si>
  <si>
    <t> 64,9 km</t>
  </si>
  <si>
    <t>Roman Lotrič</t>
  </si>
  <si>
    <t>Peter Frelih</t>
  </si>
  <si>
    <t>Dejan Zupanc</t>
  </si>
  <si>
    <t>MAC-PARA MAGUS XC2</t>
  </si>
  <si>
    <t>Tomaž Veber</t>
  </si>
  <si>
    <t>Matija Žumer</t>
  </si>
  <si>
    <t>Axis Venus 2</t>
  </si>
  <si>
    <t>Aleš Žumer</t>
  </si>
  <si>
    <t>T 8</t>
  </si>
  <si>
    <t>T 9</t>
  </si>
  <si>
    <t>T 10</t>
  </si>
  <si>
    <t>T 11</t>
  </si>
  <si>
    <t xml:space="preserve"> </t>
  </si>
  <si>
    <t>T 12</t>
  </si>
  <si>
    <t>T 13</t>
  </si>
  <si>
    <t>T 14</t>
  </si>
  <si>
    <t>T 15</t>
  </si>
  <si>
    <t>Št. izpeljanih tekem</t>
  </si>
  <si>
    <t>Št. tekem ki štejejo v končni rezultata</t>
  </si>
  <si>
    <t>Več kot 15 tekem</t>
  </si>
  <si>
    <t>Rezultati slovenske lige v preletih z jadralnimi padali</t>
  </si>
  <si>
    <t>SUM</t>
  </si>
  <si>
    <t>Mesto</t>
  </si>
  <si>
    <t>Klub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</si>
  <si>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</si>
  <si>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</si>
  <si>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</si>
  <si>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</si>
  <si>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</si>
  <si>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</si>
  <si>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</si>
  <si>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</si>
  <si>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</si>
  <si>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</si>
  <si>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</si>
  <si>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</si>
  <si>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</si>
  <si>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</si>
  <si>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</si>
  <si>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KJP Krokar</t>
  </si>
  <si>
    <t>KL Vrhnika</t>
  </si>
  <si>
    <t>DJP  Metulj</t>
  </si>
  <si>
    <t>DJP Kovk</t>
  </si>
  <si>
    <t>Lintvar</t>
  </si>
  <si>
    <t>DJP Cumulus</t>
  </si>
  <si>
    <t>Adrenalin</t>
  </si>
  <si>
    <t>Sky klub Velenje</t>
  </si>
  <si>
    <t>Sum</t>
  </si>
  <si>
    <t>P1</t>
  </si>
  <si>
    <t>P2</t>
  </si>
  <si>
    <t>P3</t>
  </si>
  <si>
    <t>Task 1</t>
  </si>
  <si>
    <t>Kimfly</t>
  </si>
  <si>
    <t>Task 2</t>
  </si>
  <si>
    <t>Task 3</t>
  </si>
  <si>
    <t>EOL Celje</t>
  </si>
  <si>
    <t>Task 4</t>
  </si>
  <si>
    <t>Orli Kranj</t>
  </si>
  <si>
    <t xml:space="preserve">Sezona 2012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</si>
</sst>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80"/>
      <name val="Arial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1"/>
      <color rgb="FF0061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6" borderId="0" applyNumberFormat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1" fillId="5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1" fontId="6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11" fillId="0" borderId="0" xfId="0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0" fillId="0" borderId="2" xfId="0" applyBorder="1"/>
    <xf numFmtId="0" fontId="12" fillId="6" borderId="2" xfId="1" applyBorder="1" applyAlignment="1">
      <alignment horizontal="center"/>
    </xf>
    <xf numFmtId="0" fontId="12" fillId="6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0" fontId="12" fillId="6" borderId="2" xfId="1" applyBorder="1" applyAlignment="1">
      <alignment horizontal="center" wrapText="1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1" fontId="1" fillId="0" borderId="2" xfId="0" applyNumberFormat="1" applyFont="1" applyBorder="1" applyAlignment="1">
      <alignment horizontal="center" vertical="center" wrapText="1"/>
    </xf>
    <xf numFmtId="0" fontId="12" fillId="6" borderId="2" xfId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2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2" fillId="6" borderId="3" xfId="1" applyBorder="1" applyAlignment="1">
      <alignment horizont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2" xfId="0" applyFont="1" applyFill="1" applyBorder="1"/>
    <xf numFmtId="1" fontId="0" fillId="0" borderId="2" xfId="0" applyNumberFormat="1" applyFill="1" applyBorder="1" applyAlignment="1">
      <alignment horizontal="center" vertical="center"/>
    </xf>
    <xf numFmtId="0" fontId="12" fillId="6" borderId="2" xfId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</cellXfs>
  <cellStyles count="2">
    <cellStyle name="Dobro" xfId="1" builtinId="26"/>
    <cellStyle name="Navadno" xfId="0" builtinId="0"/>
  </cellStyles>
  <dxfs count="55">
    <dxf>
      <font>
        <b/>
      </font>
      <numFmt numFmtId="1" formatCode="0"/>
      <alignment horizontal="center" vertical="center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bottom" textRotation="0" wrapText="0" relative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523875</xdr:rowOff>
    </xdr:from>
    <xdr:to>
      <xdr:col>5</xdr:col>
      <xdr:colOff>95250</xdr:colOff>
      <xdr:row>0</xdr:row>
      <xdr:rowOff>1181100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23875"/>
          <a:ext cx="3886200" cy="6572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B2:V69" totalsRowShown="0" headerRowDxfId="41" dataDxfId="40">
  <autoFilter ref="B2:V69"/>
  <sortState ref="B3:V69">
    <sortCondition descending="1" ref="V2:V69"/>
  </sortState>
  <tableColumns count="21">
    <tableColumn id="1" name="Mesto" dataDxfId="39"/>
    <tableColumn id="2" name="Name" dataDxfId="38"/>
    <tableColumn id="3" name="Glider" dataDxfId="37"/>
    <tableColumn id="4" name="T 1" dataDxfId="36"/>
    <tableColumn id="5" name="T 2" dataDxfId="35"/>
    <tableColumn id="6" name="T 3" dataDxfId="34"/>
    <tableColumn id="7" name="T 4" dataDxfId="33"/>
    <tableColumn id="8" name="T 5" dataDxfId="32"/>
    <tableColumn id="9" name="T 6" dataDxfId="31"/>
    <tableColumn id="10" name="T 7" dataDxfId="30"/>
    <tableColumn id="11" name="T 8" dataDxfId="29"/>
    <tableColumn id="12" name="T 9" dataDxfId="28"/>
    <tableColumn id="13" name="T 10" dataDxfId="27"/>
    <tableColumn id="14" name="T 11" dataDxfId="26"/>
    <tableColumn id="15" name="T 12" dataDxfId="25"/>
    <tableColumn id="16" name="T 13" dataDxfId="24"/>
    <tableColumn id="17" name="T 14" dataDxfId="23"/>
    <tableColumn id="18" name="T 15" dataDxfId="22"/>
    <tableColumn id="21" name="SUM" dataDxfId="21">
      <calculatedColumnFormula>SUM(E3:S3)</calculatedColumnFormula>
    </tableColumn>
    <tableColumn id="22" name="-" dataDxfId="20">
      <calculatedColumnFormula>SMALL(E3:S3,1)+SMALL(E3:S3,2)+SMALL(E3:S3,3)+SMALL(E3:S3,4)</calculatedColumnFormula>
    </tableColumn>
    <tableColumn id="20" name="Skupno" dataDxfId="19">
      <calculatedColumnFormula>T3-U3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19" displayName="Tabela19" ref="A1:R14" totalsRowShown="0" headerRowDxfId="18" dataDxfId="17">
  <autoFilter ref="A1:R14"/>
  <sortState ref="A2:R14">
    <sortCondition descending="1" ref="R1:R14"/>
  </sortState>
  <tableColumns count="18">
    <tableColumn id="1" name="Mesto" dataDxfId="16"/>
    <tableColumn id="2" name="Klub"/>
    <tableColumn id="3" name="T1" dataDxfId="15"/>
    <tableColumn id="4" name="T2" dataDxfId="14">
      <calculatedColumnFormula>PWC!N18</calculatedColumnFormula>
    </tableColumn>
    <tableColumn id="5" name="T3" dataDxfId="13">
      <calculatedColumnFormula>PWC!N34</calculatedColumnFormula>
    </tableColumn>
    <tableColumn id="6" name="T4" dataDxfId="12">
      <calculatedColumnFormula>'Soca OPEN'!R3</calculatedColumnFormula>
    </tableColumn>
    <tableColumn id="7" name="T5" dataDxfId="11">
      <calculatedColumnFormula>'Soca OPEN'!R18</calculatedColumnFormula>
    </tableColumn>
    <tableColumn id="8" name="T6" dataDxfId="10">
      <calculatedColumnFormula>'Soca OPEN'!R33</calculatedColumnFormula>
    </tableColumn>
    <tableColumn id="9" name="T7" dataDxfId="9">
      <calculatedColumnFormula>'Soca OPEN'!R48</calculatedColumnFormula>
    </tableColumn>
    <tableColumn id="10" name="T8" dataDxfId="8"/>
    <tableColumn id="11" name="T9" dataDxfId="7">
      <calculatedColumnFormula>Ratitovec!O19</calculatedColumnFormula>
    </tableColumn>
    <tableColumn id="12" name="T10" dataDxfId="6">
      <calculatedColumnFormula>Ratitovec!O35</calculatedColumnFormula>
    </tableColumn>
    <tableColumn id="13" name="T11" dataDxfId="5">
      <calculatedColumnFormula>Ratitovec!O51</calculatedColumnFormula>
    </tableColumn>
    <tableColumn id="14" name="T12" dataDxfId="4">
      <calculatedColumnFormula>DP!N3</calculatedColumnFormula>
    </tableColumn>
    <tableColumn id="15" name="T13" dataDxfId="3">
      <calculatedColumnFormula>DP!N19</calculatedColumnFormula>
    </tableColumn>
    <tableColumn id="16" name="T14" dataDxfId="2">
      <calculatedColumnFormula>Adrenalin!N3</calculatedColumnFormula>
    </tableColumn>
    <tableColumn id="17" name="T15" dataDxfId="1">
      <calculatedColumnFormula>Adrenalin!N19</calculatedColumnFormula>
    </tableColumn>
    <tableColumn id="18" name="Skupno" dataDxfId="0">
      <calculatedColumnFormula>SUM(Tabela19[[#This Row],[T1]:[T15]])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G40" sqref="G40"/>
    </sheetView>
  </sheetViews>
  <sheetFormatPr defaultRowHeight="15" x14ac:dyDescent="0.25"/>
  <cols>
    <col min="1" max="1" width="10.140625" customWidth="1"/>
    <col min="2" max="2" width="16.28515625" customWidth="1"/>
    <col min="3" max="3" width="18.28515625" customWidth="1"/>
    <col min="4" max="4" width="26.5703125" customWidth="1"/>
    <col min="5" max="5" width="13.28515625" customWidth="1"/>
    <col min="10" max="10" width="18.28515625" customWidth="1"/>
    <col min="14" max="14" width="10.5703125" bestFit="1" customWidth="1"/>
  </cols>
  <sheetData>
    <row r="1" spans="1:14" x14ac:dyDescent="0.25">
      <c r="A1" t="s">
        <v>109</v>
      </c>
      <c r="I1" s="61" t="s">
        <v>295</v>
      </c>
      <c r="J1" s="61"/>
      <c r="K1" s="61"/>
      <c r="L1" s="61"/>
      <c r="M1" s="61"/>
      <c r="N1" s="61"/>
    </row>
    <row r="2" spans="1:14" x14ac:dyDescent="0.25">
      <c r="I2" s="33" t="s">
        <v>266</v>
      </c>
      <c r="J2" s="31" t="s">
        <v>267</v>
      </c>
      <c r="K2" s="34" t="s">
        <v>292</v>
      </c>
      <c r="L2" s="34" t="s">
        <v>293</v>
      </c>
      <c r="M2" s="34" t="s">
        <v>294</v>
      </c>
      <c r="N2" s="31" t="s">
        <v>291</v>
      </c>
    </row>
    <row r="3" spans="1:14" x14ac:dyDescent="0.25">
      <c r="A3" t="s">
        <v>110</v>
      </c>
      <c r="I3" s="33">
        <v>10</v>
      </c>
      <c r="J3" s="31" t="s">
        <v>289</v>
      </c>
      <c r="K3" s="34"/>
      <c r="L3" s="34"/>
      <c r="M3" s="34"/>
      <c r="N3" s="36">
        <f>SUM(K3:M3)</f>
        <v>0</v>
      </c>
    </row>
    <row r="4" spans="1:14" x14ac:dyDescent="0.25">
      <c r="I4" s="33">
        <v>7</v>
      </c>
      <c r="J4" s="31" t="s">
        <v>285</v>
      </c>
      <c r="K4" s="35">
        <v>500.61463173536151</v>
      </c>
      <c r="L4" s="35">
        <v>657.58701626255117</v>
      </c>
      <c r="M4" s="34">
        <v>402</v>
      </c>
      <c r="N4" s="36">
        <f>SUM(K4:M4)</f>
        <v>1560.2016479979127</v>
      </c>
    </row>
    <row r="5" spans="1:14" x14ac:dyDescent="0.25">
      <c r="A5" t="s">
        <v>111</v>
      </c>
      <c r="I5" s="33">
        <v>5</v>
      </c>
      <c r="J5" s="31" t="s">
        <v>288</v>
      </c>
      <c r="K5" s="35">
        <v>809.25627969084928</v>
      </c>
      <c r="L5" s="35">
        <v>536.67585520782404</v>
      </c>
      <c r="M5" s="34"/>
      <c r="N5" s="36">
        <f>SUM(K5:M5)</f>
        <v>1345.9321348986732</v>
      </c>
    </row>
    <row r="6" spans="1:14" x14ac:dyDescent="0.25">
      <c r="I6" s="33">
        <v>6</v>
      </c>
      <c r="J6" s="31" t="s">
        <v>286</v>
      </c>
      <c r="K6" s="35">
        <v>771.0738077788302</v>
      </c>
      <c r="L6" s="35">
        <v>418.9465668124318</v>
      </c>
      <c r="M6" s="34"/>
      <c r="N6" s="36">
        <f>SUM(K6:M6)</f>
        <v>1190.020374591262</v>
      </c>
    </row>
    <row r="7" spans="1:14" x14ac:dyDescent="0.25">
      <c r="A7" t="s">
        <v>112</v>
      </c>
      <c r="I7" s="33">
        <v>9</v>
      </c>
      <c r="J7" s="31" t="s">
        <v>70</v>
      </c>
      <c r="K7" s="35">
        <v>421.06781525198846</v>
      </c>
      <c r="L7" s="34"/>
      <c r="M7" s="34"/>
      <c r="N7" s="36">
        <f>SUM(K7:M7)</f>
        <v>421.06781525198846</v>
      </c>
    </row>
    <row r="8" spans="1:14" x14ac:dyDescent="0.25">
      <c r="I8" s="33">
        <v>12</v>
      </c>
      <c r="J8" s="48" t="s">
        <v>299</v>
      </c>
      <c r="K8" s="34"/>
      <c r="L8" s="34"/>
      <c r="M8" s="34"/>
      <c r="N8" s="34"/>
    </row>
    <row r="9" spans="1:14" x14ac:dyDescent="0.25">
      <c r="A9" t="s">
        <v>4</v>
      </c>
      <c r="I9" s="33">
        <v>11</v>
      </c>
      <c r="J9" s="31" t="s">
        <v>296</v>
      </c>
      <c r="K9" s="35">
        <v>460.31091138378588</v>
      </c>
      <c r="L9" s="34"/>
      <c r="M9" s="34"/>
      <c r="N9" s="36">
        <f t="shared" ref="N9:N14" si="0">SUM(K9:M9)</f>
        <v>460.31091138378588</v>
      </c>
    </row>
    <row r="10" spans="1:14" x14ac:dyDescent="0.25">
      <c r="I10" s="33">
        <v>2</v>
      </c>
      <c r="J10" s="31" t="s">
        <v>283</v>
      </c>
      <c r="K10" s="35">
        <v>529.25148566937582</v>
      </c>
      <c r="L10" s="35">
        <v>825.16564298752394</v>
      </c>
      <c r="M10" s="35">
        <v>725.4669663283629</v>
      </c>
      <c r="N10" s="36">
        <f t="shared" si="0"/>
        <v>2079.8840949852629</v>
      </c>
    </row>
    <row r="11" spans="1:14" x14ac:dyDescent="0.25">
      <c r="A11" t="s">
        <v>5</v>
      </c>
      <c r="I11" s="33">
        <v>1</v>
      </c>
      <c r="J11" s="31" t="s">
        <v>284</v>
      </c>
      <c r="K11" s="34">
        <v>1000</v>
      </c>
      <c r="L11" s="35">
        <v>760.46756558104698</v>
      </c>
      <c r="M11" s="35">
        <v>755.16444448215555</v>
      </c>
      <c r="N11" s="36">
        <f t="shared" si="0"/>
        <v>2515.6320100632024</v>
      </c>
    </row>
    <row r="12" spans="1:14" x14ac:dyDescent="0.25">
      <c r="I12" s="33">
        <v>4</v>
      </c>
      <c r="J12" s="31" t="s">
        <v>287</v>
      </c>
      <c r="K12" s="35">
        <v>496.37213485624829</v>
      </c>
      <c r="L12" s="28">
        <v>408.34032461464869</v>
      </c>
      <c r="M12" s="35">
        <v>439.09842698821961</v>
      </c>
      <c r="N12" s="36">
        <f t="shared" si="0"/>
        <v>1343.8108864591165</v>
      </c>
    </row>
    <row r="13" spans="1:14" x14ac:dyDescent="0.25">
      <c r="A13" t="s">
        <v>6</v>
      </c>
      <c r="B13" t="s">
        <v>7</v>
      </c>
      <c r="C13" t="s">
        <v>8</v>
      </c>
      <c r="I13" s="33">
        <v>3</v>
      </c>
      <c r="J13" s="31" t="s">
        <v>176</v>
      </c>
      <c r="K13" s="35">
        <v>835.77188518530693</v>
      </c>
      <c r="L13" s="35">
        <v>820.92314610841072</v>
      </c>
      <c r="M13" s="34"/>
      <c r="N13" s="36">
        <f t="shared" si="0"/>
        <v>1656.6950312937176</v>
      </c>
    </row>
    <row r="14" spans="1:14" x14ac:dyDescent="0.25">
      <c r="A14" t="s">
        <v>113</v>
      </c>
      <c r="B14" t="s">
        <v>114</v>
      </c>
      <c r="C14" t="s">
        <v>115</v>
      </c>
      <c r="I14" s="33">
        <v>8</v>
      </c>
      <c r="J14" s="31" t="s">
        <v>290</v>
      </c>
      <c r="K14" s="34">
        <v>487</v>
      </c>
      <c r="L14" s="34"/>
      <c r="M14" s="34"/>
      <c r="N14" s="36">
        <f t="shared" si="0"/>
        <v>487</v>
      </c>
    </row>
    <row r="15" spans="1:14" x14ac:dyDescent="0.25">
      <c r="A15" t="s">
        <v>116</v>
      </c>
      <c r="B15" t="s">
        <v>117</v>
      </c>
      <c r="C15" t="s">
        <v>118</v>
      </c>
    </row>
    <row r="16" spans="1:14" x14ac:dyDescent="0.25">
      <c r="A16" t="s">
        <v>119</v>
      </c>
      <c r="B16" t="s">
        <v>120</v>
      </c>
      <c r="C16" t="s">
        <v>121</v>
      </c>
      <c r="I16" s="61" t="s">
        <v>297</v>
      </c>
      <c r="J16" s="61"/>
      <c r="K16" s="61"/>
      <c r="L16" s="61"/>
      <c r="M16" s="61"/>
      <c r="N16" s="61"/>
    </row>
    <row r="17" spans="1:15" x14ac:dyDescent="0.25">
      <c r="I17" s="33" t="s">
        <v>266</v>
      </c>
      <c r="J17" s="31" t="s">
        <v>267</v>
      </c>
      <c r="K17" s="34" t="s">
        <v>292</v>
      </c>
      <c r="L17" s="34" t="s">
        <v>293</v>
      </c>
      <c r="M17" s="34" t="s">
        <v>294</v>
      </c>
      <c r="N17" s="34" t="s">
        <v>291</v>
      </c>
    </row>
    <row r="18" spans="1:15" x14ac:dyDescent="0.25">
      <c r="A18" t="s">
        <v>21</v>
      </c>
      <c r="B18" t="s">
        <v>22</v>
      </c>
      <c r="C18" t="s">
        <v>23</v>
      </c>
      <c r="D18" t="s">
        <v>24</v>
      </c>
      <c r="E18" t="s">
        <v>26</v>
      </c>
      <c r="F18" t="s">
        <v>27</v>
      </c>
      <c r="G18" t="s">
        <v>28</v>
      </c>
      <c r="I18" s="33">
        <v>11</v>
      </c>
      <c r="J18" s="31" t="s">
        <v>289</v>
      </c>
      <c r="K18" s="36"/>
      <c r="L18" s="36"/>
      <c r="M18" s="36"/>
      <c r="N18" s="36">
        <f t="shared" ref="N18:N29" si="1">SUM(K18:M18)</f>
        <v>0</v>
      </c>
    </row>
    <row r="19" spans="1:15" x14ac:dyDescent="0.25">
      <c r="A19" s="23">
        <v>1</v>
      </c>
      <c r="B19" s="22">
        <v>148</v>
      </c>
      <c r="C19" s="22" t="s">
        <v>32</v>
      </c>
      <c r="D19" s="22" t="s">
        <v>122</v>
      </c>
      <c r="E19" s="28">
        <v>835.77188518530693</v>
      </c>
      <c r="F19" s="28">
        <v>1000</v>
      </c>
      <c r="G19" s="28">
        <v>964.98905908096276</v>
      </c>
      <c r="H19" s="23"/>
      <c r="I19" s="33">
        <v>2</v>
      </c>
      <c r="J19" s="31" t="s">
        <v>285</v>
      </c>
      <c r="K19" s="36">
        <v>913.18327974276531</v>
      </c>
      <c r="L19" s="36">
        <v>823.15112540192922</v>
      </c>
      <c r="M19" s="36">
        <v>576.63451232583066</v>
      </c>
      <c r="N19" s="36">
        <f t="shared" si="1"/>
        <v>2312.9689174705254</v>
      </c>
      <c r="O19" s="27"/>
    </row>
    <row r="20" spans="1:15" x14ac:dyDescent="0.25">
      <c r="A20" s="23">
        <v>2</v>
      </c>
      <c r="B20" s="22">
        <v>23453</v>
      </c>
      <c r="C20" s="22" t="s">
        <v>30</v>
      </c>
      <c r="D20" s="22" t="s">
        <v>123</v>
      </c>
      <c r="E20" s="28">
        <v>1000</v>
      </c>
      <c r="F20" s="28">
        <v>827.438370846731</v>
      </c>
      <c r="G20" s="28">
        <v>916.84901531728667</v>
      </c>
      <c r="H20" s="23"/>
      <c r="I20" s="33">
        <v>7</v>
      </c>
      <c r="J20" s="31" t="s">
        <v>288</v>
      </c>
      <c r="K20" s="36">
        <v>838.15648445873524</v>
      </c>
      <c r="L20" s="36">
        <v>548.76741693461952</v>
      </c>
      <c r="M20" s="36">
        <v>67.524115755627008</v>
      </c>
      <c r="N20" s="36">
        <f t="shared" si="1"/>
        <v>1454.4480171489818</v>
      </c>
      <c r="O20" s="27"/>
    </row>
    <row r="21" spans="1:15" x14ac:dyDescent="0.25">
      <c r="A21" s="23">
        <v>3</v>
      </c>
      <c r="B21" s="22">
        <v>4</v>
      </c>
      <c r="C21" s="22" t="s">
        <v>39</v>
      </c>
      <c r="D21" s="22" t="s">
        <v>75</v>
      </c>
      <c r="E21" s="28">
        <v>820.92314610841072</v>
      </c>
      <c r="F21" s="28">
        <v>920.68595927116826</v>
      </c>
      <c r="G21" s="28">
        <v>931.07221006564555</v>
      </c>
      <c r="H21" s="23"/>
      <c r="I21" s="33">
        <v>5</v>
      </c>
      <c r="J21" s="31" t="s">
        <v>286</v>
      </c>
      <c r="K21" s="36">
        <v>967.84565916398719</v>
      </c>
      <c r="L21" s="36">
        <v>919.61414790996787</v>
      </c>
      <c r="M21" s="36"/>
      <c r="N21" s="36">
        <f t="shared" si="1"/>
        <v>1887.4598070739551</v>
      </c>
      <c r="O21" s="27"/>
    </row>
    <row r="22" spans="1:15" x14ac:dyDescent="0.25">
      <c r="A22" s="23">
        <v>4</v>
      </c>
      <c r="B22" s="22">
        <v>748</v>
      </c>
      <c r="C22" s="22" t="s">
        <v>71</v>
      </c>
      <c r="D22" s="22" t="s">
        <v>44</v>
      </c>
      <c r="E22" s="28">
        <v>771.0738077788302</v>
      </c>
      <c r="F22" s="28">
        <v>967.84565916398719</v>
      </c>
      <c r="G22" s="28">
        <v>929.97811816192564</v>
      </c>
      <c r="H22" s="23"/>
      <c r="I22" s="33">
        <v>10</v>
      </c>
      <c r="J22" s="31" t="s">
        <v>70</v>
      </c>
      <c r="K22" s="36"/>
      <c r="L22" s="36"/>
      <c r="M22" s="36"/>
      <c r="N22" s="36">
        <f t="shared" si="1"/>
        <v>0</v>
      </c>
      <c r="O22" s="27"/>
    </row>
    <row r="23" spans="1:15" x14ac:dyDescent="0.25">
      <c r="A23" s="23">
        <v>5</v>
      </c>
      <c r="B23" s="22">
        <v>23454</v>
      </c>
      <c r="C23" s="22" t="s">
        <v>77</v>
      </c>
      <c r="D23" s="22" t="s">
        <v>124</v>
      </c>
      <c r="E23" s="28">
        <v>760.46756558104698</v>
      </c>
      <c r="F23" s="28">
        <v>886.38799571275456</v>
      </c>
      <c r="G23" s="26">
        <v>1000</v>
      </c>
      <c r="H23" s="23"/>
      <c r="I23" s="46">
        <v>12</v>
      </c>
      <c r="J23" s="31" t="s">
        <v>299</v>
      </c>
      <c r="K23" s="36">
        <v>475.88424437299034</v>
      </c>
      <c r="L23" s="36"/>
      <c r="M23" s="36"/>
      <c r="N23" s="36">
        <f t="shared" si="1"/>
        <v>475.88424437299034</v>
      </c>
      <c r="O23" s="21"/>
    </row>
    <row r="24" spans="1:15" x14ac:dyDescent="0.25">
      <c r="A24" s="23">
        <v>6</v>
      </c>
      <c r="B24" s="22">
        <v>23444</v>
      </c>
      <c r="C24" s="22" t="s">
        <v>94</v>
      </c>
      <c r="D24" s="22" t="s">
        <v>87</v>
      </c>
      <c r="E24" s="28">
        <v>809.25627969084928</v>
      </c>
      <c r="F24" s="28">
        <v>838.15648445873524</v>
      </c>
      <c r="G24" s="28">
        <v>908.09628008752736</v>
      </c>
      <c r="H24" s="23"/>
      <c r="I24" s="33">
        <v>8</v>
      </c>
      <c r="J24" s="31" t="s">
        <v>296</v>
      </c>
      <c r="K24" s="36">
        <v>409.43193997856378</v>
      </c>
      <c r="L24" s="36"/>
      <c r="M24" s="36"/>
      <c r="N24" s="36">
        <f t="shared" si="1"/>
        <v>409.43193997856378</v>
      </c>
      <c r="O24" s="27"/>
    </row>
    <row r="25" spans="1:15" x14ac:dyDescent="0.25">
      <c r="A25" s="23">
        <v>7</v>
      </c>
      <c r="B25" s="22">
        <v>29</v>
      </c>
      <c r="C25" s="22" t="s">
        <v>49</v>
      </c>
      <c r="D25" s="22" t="s">
        <v>40</v>
      </c>
      <c r="E25" s="28">
        <v>755.16444448215555</v>
      </c>
      <c r="F25" s="28">
        <v>782.42229367631296</v>
      </c>
      <c r="G25" s="28">
        <v>940.91903719912477</v>
      </c>
      <c r="H25" s="23"/>
      <c r="I25" s="33">
        <v>6</v>
      </c>
      <c r="J25" s="31" t="s">
        <v>283</v>
      </c>
      <c r="K25" s="36">
        <v>981.7792068595927</v>
      </c>
      <c r="L25" s="36">
        <v>273.31189710610931</v>
      </c>
      <c r="M25" s="36">
        <v>623.79421221864948</v>
      </c>
      <c r="N25" s="36">
        <f t="shared" si="1"/>
        <v>1878.8853161843517</v>
      </c>
      <c r="O25" s="27"/>
    </row>
    <row r="26" spans="1:15" x14ac:dyDescent="0.25">
      <c r="A26" s="23">
        <v>8</v>
      </c>
      <c r="B26" s="22">
        <v>81</v>
      </c>
      <c r="C26" s="22" t="s">
        <v>62</v>
      </c>
      <c r="D26" s="22" t="s">
        <v>126</v>
      </c>
      <c r="E26" s="28">
        <v>529.25148566937582</v>
      </c>
      <c r="F26" s="28">
        <v>981.7792068595927</v>
      </c>
      <c r="G26" s="28">
        <v>925.60175054704598</v>
      </c>
      <c r="H26" s="23"/>
      <c r="I26" s="33">
        <v>1</v>
      </c>
      <c r="J26" s="31" t="s">
        <v>284</v>
      </c>
      <c r="K26" s="36">
        <v>827.438370846731</v>
      </c>
      <c r="L26" s="36">
        <v>886.38799571275456</v>
      </c>
      <c r="M26" s="36">
        <v>897.10610932475879</v>
      </c>
      <c r="N26" s="36">
        <f t="shared" si="1"/>
        <v>2610.932475884244</v>
      </c>
      <c r="O26" s="27"/>
    </row>
    <row r="27" spans="1:15" x14ac:dyDescent="0.25">
      <c r="A27" s="23">
        <v>9</v>
      </c>
      <c r="B27" s="22">
        <v>90</v>
      </c>
      <c r="C27" s="22" t="s">
        <v>34</v>
      </c>
      <c r="D27" s="22" t="s">
        <v>127</v>
      </c>
      <c r="E27" s="28">
        <v>540.91835208693726</v>
      </c>
      <c r="F27" s="28">
        <v>897.10610932475879</v>
      </c>
      <c r="G27" s="28">
        <v>972.64770240700216</v>
      </c>
      <c r="H27" s="23"/>
      <c r="I27" s="33">
        <v>3</v>
      </c>
      <c r="J27" s="31" t="s">
        <v>287</v>
      </c>
      <c r="K27" s="36">
        <v>924.97320471597004</v>
      </c>
      <c r="L27" s="28">
        <v>56.80600214362272</v>
      </c>
      <c r="M27" s="36">
        <v>775.9914255091104</v>
      </c>
      <c r="N27" s="36">
        <f t="shared" si="1"/>
        <v>1757.770632368703</v>
      </c>
      <c r="O27" s="27"/>
    </row>
    <row r="28" spans="1:15" x14ac:dyDescent="0.25">
      <c r="A28" s="23">
        <v>10</v>
      </c>
      <c r="B28" s="22">
        <v>25</v>
      </c>
      <c r="C28" s="22" t="s">
        <v>55</v>
      </c>
      <c r="D28" s="22" t="s">
        <v>67</v>
      </c>
      <c r="E28" s="28">
        <v>496.37213485624829</v>
      </c>
      <c r="F28" s="28">
        <v>924.97320471597004</v>
      </c>
      <c r="G28" s="28">
        <v>917.94310722100658</v>
      </c>
      <c r="H28" s="23"/>
      <c r="I28" s="33">
        <v>4</v>
      </c>
      <c r="J28" s="31" t="s">
        <v>176</v>
      </c>
      <c r="K28" s="36">
        <v>1000</v>
      </c>
      <c r="L28" s="36">
        <v>920.68595927116826</v>
      </c>
      <c r="M28" s="36"/>
      <c r="N28" s="36">
        <f t="shared" si="1"/>
        <v>1920.6859592711683</v>
      </c>
      <c r="O28" s="27"/>
    </row>
    <row r="29" spans="1:15" x14ac:dyDescent="0.25">
      <c r="A29" s="23">
        <v>11</v>
      </c>
      <c r="B29" s="22">
        <v>10000003</v>
      </c>
      <c r="C29" s="22" t="s">
        <v>52</v>
      </c>
      <c r="D29" s="22" t="s">
        <v>40</v>
      </c>
      <c r="E29" s="28">
        <v>418.9465668124318</v>
      </c>
      <c r="F29" s="28">
        <v>919.61414790996787</v>
      </c>
      <c r="G29" s="28">
        <v>928.88402625820572</v>
      </c>
      <c r="H29" s="23"/>
      <c r="I29" s="33">
        <v>9</v>
      </c>
      <c r="J29" s="31" t="s">
        <v>290</v>
      </c>
      <c r="K29" s="36">
        <v>56.80600214362272</v>
      </c>
      <c r="L29" s="36"/>
      <c r="M29" s="36"/>
      <c r="N29" s="36">
        <f t="shared" si="1"/>
        <v>56.80600214362272</v>
      </c>
      <c r="O29" s="27"/>
    </row>
    <row r="30" spans="1:15" x14ac:dyDescent="0.25">
      <c r="A30" s="23">
        <v>12</v>
      </c>
      <c r="B30" s="22">
        <v>7</v>
      </c>
      <c r="C30" s="22" t="s">
        <v>36</v>
      </c>
      <c r="D30" s="22" t="s">
        <v>37</v>
      </c>
      <c r="E30" s="28">
        <v>500.61463173536151</v>
      </c>
      <c r="F30" s="28">
        <v>913.18327974276531</v>
      </c>
      <c r="G30" s="28">
        <v>695.84245076586433</v>
      </c>
      <c r="H30" s="23"/>
      <c r="I30" s="22"/>
      <c r="J30" s="22"/>
      <c r="K30" s="22"/>
      <c r="L30" s="22"/>
      <c r="M30" s="27"/>
      <c r="N30" s="27"/>
      <c r="O30" s="27"/>
    </row>
    <row r="31" spans="1:15" x14ac:dyDescent="0.25">
      <c r="A31" s="23">
        <v>13</v>
      </c>
      <c r="B31" s="22">
        <v>58</v>
      </c>
      <c r="C31" s="22" t="s">
        <v>54</v>
      </c>
      <c r="D31" s="22" t="s">
        <v>53</v>
      </c>
      <c r="E31" s="28">
        <v>536.67585520782404</v>
      </c>
      <c r="F31" s="28">
        <v>548.76741693461952</v>
      </c>
      <c r="G31" s="28">
        <v>916.84901531728667</v>
      </c>
      <c r="H31" s="23"/>
      <c r="O31" s="27"/>
    </row>
    <row r="32" spans="1:15" x14ac:dyDescent="0.25">
      <c r="A32" s="23">
        <v>14</v>
      </c>
      <c r="B32" s="22">
        <v>23422</v>
      </c>
      <c r="C32" s="22" t="s">
        <v>42</v>
      </c>
      <c r="D32" s="22" t="s">
        <v>123</v>
      </c>
      <c r="E32" s="28">
        <v>825.16564298752394</v>
      </c>
      <c r="F32" s="28">
        <v>199.35691318327974</v>
      </c>
      <c r="G32" s="28">
        <v>950.76586433260388</v>
      </c>
      <c r="H32" s="23"/>
      <c r="I32" s="61" t="s">
        <v>298</v>
      </c>
      <c r="J32" s="61"/>
      <c r="K32" s="61"/>
      <c r="L32" s="61"/>
      <c r="M32" s="61"/>
      <c r="N32" s="61"/>
      <c r="O32" s="27"/>
    </row>
    <row r="33" spans="1:15" x14ac:dyDescent="0.25">
      <c r="A33" s="23">
        <v>15</v>
      </c>
      <c r="B33" s="22">
        <v>23440</v>
      </c>
      <c r="C33" s="22" t="s">
        <v>91</v>
      </c>
      <c r="D33" s="22" t="s">
        <v>128</v>
      </c>
      <c r="E33" s="28">
        <v>464.55340826289904</v>
      </c>
      <c r="F33" s="28">
        <v>491.9614147909968</v>
      </c>
      <c r="G33" s="28">
        <v>931.07221006564555</v>
      </c>
      <c r="H33" s="23"/>
      <c r="I33" s="32" t="s">
        <v>266</v>
      </c>
      <c r="J33" s="39" t="s">
        <v>267</v>
      </c>
      <c r="K33" s="40" t="s">
        <v>292</v>
      </c>
      <c r="L33" s="40" t="s">
        <v>293</v>
      </c>
      <c r="M33" s="40" t="s">
        <v>294</v>
      </c>
      <c r="N33" s="40" t="s">
        <v>291</v>
      </c>
      <c r="O33" s="27"/>
    </row>
    <row r="34" spans="1:15" x14ac:dyDescent="0.25">
      <c r="A34" s="23">
        <v>16</v>
      </c>
      <c r="B34" s="22">
        <v>24</v>
      </c>
      <c r="C34" s="22" t="s">
        <v>129</v>
      </c>
      <c r="D34" s="22" t="s">
        <v>101</v>
      </c>
      <c r="E34" s="28">
        <v>725.4669663283629</v>
      </c>
      <c r="F34" s="28">
        <v>273.31189710610931</v>
      </c>
      <c r="G34" s="28">
        <v>728.66520787746174</v>
      </c>
      <c r="H34" s="23"/>
      <c r="I34" s="32">
        <v>11</v>
      </c>
      <c r="J34" s="39" t="s">
        <v>289</v>
      </c>
      <c r="K34" s="42">
        <v>746.17067833698036</v>
      </c>
      <c r="L34" s="40"/>
      <c r="M34" s="40"/>
      <c r="N34" s="41">
        <f t="shared" ref="N34:N45" si="2">SUM(K34:M34)</f>
        <v>746.17067833698036</v>
      </c>
      <c r="O34" s="27"/>
    </row>
    <row r="35" spans="1:15" x14ac:dyDescent="0.25">
      <c r="A35" s="23">
        <v>17</v>
      </c>
      <c r="B35" s="22">
        <v>23423</v>
      </c>
      <c r="C35" s="22" t="s">
        <v>131</v>
      </c>
      <c r="D35" s="22" t="s">
        <v>132</v>
      </c>
      <c r="E35" s="28">
        <v>506.9783770540314</v>
      </c>
      <c r="F35" s="28">
        <v>623.79421221864948</v>
      </c>
      <c r="G35" s="28">
        <v>544.85776805251646</v>
      </c>
      <c r="H35" s="23"/>
      <c r="I35" s="32">
        <v>2</v>
      </c>
      <c r="J35" s="39" t="s">
        <v>285</v>
      </c>
      <c r="K35" s="42">
        <v>695.84245076586433</v>
      </c>
      <c r="L35" s="42">
        <v>736.32385120350114</v>
      </c>
      <c r="M35" s="42">
        <v>804.15754923413567</v>
      </c>
      <c r="N35" s="41">
        <f t="shared" si="2"/>
        <v>2236.3238512035014</v>
      </c>
      <c r="O35" s="27"/>
    </row>
    <row r="36" spans="1:15" x14ac:dyDescent="0.25">
      <c r="A36" s="23">
        <v>18</v>
      </c>
      <c r="B36" s="22">
        <v>10</v>
      </c>
      <c r="C36" s="22" t="s">
        <v>105</v>
      </c>
      <c r="D36" s="22" t="s">
        <v>44</v>
      </c>
      <c r="E36" s="28">
        <v>657.58701626255117</v>
      </c>
      <c r="F36" s="28">
        <v>269.02465166130759</v>
      </c>
      <c r="G36" s="28">
        <v>736.32385120350114</v>
      </c>
      <c r="H36" s="23"/>
      <c r="I36" s="32">
        <v>7</v>
      </c>
      <c r="J36" s="39" t="s">
        <v>288</v>
      </c>
      <c r="K36" s="42">
        <v>908.09628008752736</v>
      </c>
      <c r="L36" s="42">
        <v>916.84901531728667</v>
      </c>
      <c r="M36" s="42">
        <v>239.60612691466082</v>
      </c>
      <c r="N36" s="41">
        <f t="shared" si="2"/>
        <v>2064.551422319475</v>
      </c>
      <c r="O36" s="27"/>
    </row>
    <row r="37" spans="1:15" x14ac:dyDescent="0.25">
      <c r="A37" s="23">
        <v>19</v>
      </c>
      <c r="B37" s="22">
        <v>976</v>
      </c>
      <c r="C37" s="22" t="s">
        <v>133</v>
      </c>
      <c r="D37" s="22" t="s">
        <v>58</v>
      </c>
      <c r="E37" s="28">
        <v>521.82711613092772</v>
      </c>
      <c r="F37" s="28">
        <v>192.92604501607718</v>
      </c>
      <c r="G37" s="28">
        <v>922.31947483588624</v>
      </c>
      <c r="H37" s="23"/>
      <c r="I37" s="32">
        <v>5</v>
      </c>
      <c r="J37" s="39" t="s">
        <v>286</v>
      </c>
      <c r="K37" s="42">
        <v>929.97811816192564</v>
      </c>
      <c r="L37" s="42">
        <v>928.88402625820572</v>
      </c>
      <c r="M37" s="42">
        <v>731.94748358862148</v>
      </c>
      <c r="N37" s="41">
        <f t="shared" si="2"/>
        <v>2590.809628008753</v>
      </c>
      <c r="O37" s="27"/>
    </row>
    <row r="38" spans="1:15" x14ac:dyDescent="0.25">
      <c r="A38" s="23">
        <v>20</v>
      </c>
      <c r="B38" s="22">
        <v>11</v>
      </c>
      <c r="C38" s="22" t="s">
        <v>134</v>
      </c>
      <c r="D38" s="22" t="s">
        <v>100</v>
      </c>
      <c r="E38" s="28">
        <v>0</v>
      </c>
      <c r="F38" s="28">
        <v>823.15112540192922</v>
      </c>
      <c r="G38" s="28">
        <v>804.15754923413567</v>
      </c>
      <c r="H38" s="23"/>
      <c r="I38" s="32">
        <v>10</v>
      </c>
      <c r="J38" s="39" t="s">
        <v>70</v>
      </c>
      <c r="K38" s="42">
        <v>377.46170678336978</v>
      </c>
      <c r="L38" s="40"/>
      <c r="M38" s="40"/>
      <c r="N38" s="41">
        <f t="shared" si="2"/>
        <v>377.46170678336978</v>
      </c>
      <c r="O38" s="27"/>
    </row>
    <row r="39" spans="1:15" x14ac:dyDescent="0.25">
      <c r="A39" s="23">
        <v>21</v>
      </c>
      <c r="B39" s="22">
        <v>605</v>
      </c>
      <c r="C39" s="22" t="s">
        <v>135</v>
      </c>
      <c r="D39" s="22" t="s">
        <v>136</v>
      </c>
      <c r="E39" s="28">
        <v>353.18786518617662</v>
      </c>
      <c r="F39" s="28">
        <v>234.72668810289389</v>
      </c>
      <c r="G39" s="28">
        <v>942.01312910284469</v>
      </c>
      <c r="H39" s="23"/>
      <c r="I39" s="38">
        <v>12</v>
      </c>
      <c r="J39" s="44" t="s">
        <v>299</v>
      </c>
      <c r="K39" s="37">
        <v>487.96498905908095</v>
      </c>
      <c r="L39" s="44"/>
      <c r="M39" s="45"/>
      <c r="N39" s="41">
        <f t="shared" si="2"/>
        <v>487.96498905908095</v>
      </c>
      <c r="O39" s="27"/>
    </row>
    <row r="40" spans="1:15" x14ac:dyDescent="0.25">
      <c r="A40" s="23">
        <v>22</v>
      </c>
      <c r="B40" s="22">
        <v>523</v>
      </c>
      <c r="C40" s="22" t="s">
        <v>81</v>
      </c>
      <c r="D40" s="22" t="s">
        <v>40</v>
      </c>
      <c r="E40" s="28">
        <v>401.97657929597887</v>
      </c>
      <c r="F40" s="28">
        <v>212.2186495176849</v>
      </c>
      <c r="G40" s="28">
        <v>668.49015317286648</v>
      </c>
      <c r="H40" s="23"/>
      <c r="I40" s="32">
        <v>8</v>
      </c>
      <c r="J40" s="39" t="s">
        <v>296</v>
      </c>
      <c r="K40" s="42">
        <v>303.06345733041576</v>
      </c>
      <c r="L40" s="40"/>
      <c r="M40" s="40"/>
      <c r="N40" s="41">
        <f t="shared" si="2"/>
        <v>303.06345733041576</v>
      </c>
      <c r="O40" s="27"/>
    </row>
    <row r="41" spans="1:15" x14ac:dyDescent="0.25">
      <c r="A41" s="23">
        <v>23</v>
      </c>
      <c r="B41" s="22">
        <v>10000002</v>
      </c>
      <c r="C41" s="22" t="s">
        <v>60</v>
      </c>
      <c r="D41" s="22" t="s">
        <v>40</v>
      </c>
      <c r="E41" s="28">
        <v>503.79650439469646</v>
      </c>
      <c r="F41" s="28">
        <v>0</v>
      </c>
      <c r="G41" s="28">
        <v>731.94748358862148</v>
      </c>
      <c r="H41" s="23"/>
      <c r="I41" s="32">
        <v>6</v>
      </c>
      <c r="J41" s="39" t="s">
        <v>283</v>
      </c>
      <c r="K41" s="42">
        <v>925.60175054704598</v>
      </c>
      <c r="L41" s="42">
        <v>950.76586433260388</v>
      </c>
      <c r="M41" s="42">
        <v>942.01312910284469</v>
      </c>
      <c r="N41" s="41">
        <f t="shared" si="2"/>
        <v>2818.3807439824946</v>
      </c>
      <c r="O41" s="27"/>
    </row>
    <row r="42" spans="1:15" x14ac:dyDescent="0.25">
      <c r="A42" s="23">
        <v>24</v>
      </c>
      <c r="B42" s="22">
        <v>6</v>
      </c>
      <c r="C42" s="22" t="s">
        <v>137</v>
      </c>
      <c r="D42" s="22" t="s">
        <v>127</v>
      </c>
      <c r="E42" s="28">
        <v>439.09842698821961</v>
      </c>
      <c r="F42" s="28">
        <v>775.9914255091104</v>
      </c>
      <c r="G42" s="28">
        <v>0</v>
      </c>
      <c r="H42" s="23"/>
      <c r="I42" s="32">
        <v>1</v>
      </c>
      <c r="J42" s="39" t="s">
        <v>284</v>
      </c>
      <c r="K42" s="42">
        <v>972.64770240700216</v>
      </c>
      <c r="L42" s="43">
        <v>1000</v>
      </c>
      <c r="M42" s="42">
        <v>940.91903719912477</v>
      </c>
      <c r="N42" s="41">
        <f t="shared" si="2"/>
        <v>2913.5667396061272</v>
      </c>
      <c r="O42" s="27"/>
    </row>
    <row r="43" spans="1:15" x14ac:dyDescent="0.25">
      <c r="A43" s="23">
        <v>25</v>
      </c>
      <c r="B43" s="22">
        <v>141</v>
      </c>
      <c r="C43" s="22" t="s">
        <v>68</v>
      </c>
      <c r="D43" s="22" t="s">
        <v>69</v>
      </c>
      <c r="E43" s="28">
        <v>421.06781525198846</v>
      </c>
      <c r="F43" s="28">
        <v>411.57556270096461</v>
      </c>
      <c r="G43" s="28">
        <v>377.46170678336978</v>
      </c>
      <c r="H43" s="23"/>
      <c r="I43" s="32">
        <v>3</v>
      </c>
      <c r="J43" s="39" t="s">
        <v>287</v>
      </c>
      <c r="K43" s="42">
        <v>917.94310722100658</v>
      </c>
      <c r="L43" s="42"/>
      <c r="M43" s="42"/>
      <c r="N43" s="41">
        <f t="shared" si="2"/>
        <v>917.94310722100658</v>
      </c>
      <c r="O43" s="27"/>
    </row>
    <row r="44" spans="1:15" x14ac:dyDescent="0.25">
      <c r="A44" s="23">
        <v>26</v>
      </c>
      <c r="B44" s="22">
        <v>23439</v>
      </c>
      <c r="C44" s="22" t="s">
        <v>96</v>
      </c>
      <c r="D44" s="22" t="s">
        <v>139</v>
      </c>
      <c r="E44" s="28">
        <v>486.82651687824347</v>
      </c>
      <c r="F44" s="28">
        <v>56.80600214362272</v>
      </c>
      <c r="G44" s="28">
        <v>638.94967177242893</v>
      </c>
      <c r="H44" s="23"/>
      <c r="I44" s="32">
        <v>4</v>
      </c>
      <c r="J44" s="39" t="s">
        <v>176</v>
      </c>
      <c r="K44" s="42">
        <v>964.98905908096276</v>
      </c>
      <c r="L44" s="42">
        <v>931.07221006564555</v>
      </c>
      <c r="M44" s="40"/>
      <c r="N44" s="41">
        <f t="shared" si="2"/>
        <v>1896.0612691466083</v>
      </c>
      <c r="O44" s="27"/>
    </row>
    <row r="45" spans="1:15" x14ac:dyDescent="0.25">
      <c r="A45" s="23">
        <v>27</v>
      </c>
      <c r="B45" s="22">
        <v>165</v>
      </c>
      <c r="C45" s="22" t="s">
        <v>98</v>
      </c>
      <c r="D45" s="22" t="s">
        <v>73</v>
      </c>
      <c r="E45" s="28">
        <v>460.31091138378588</v>
      </c>
      <c r="F45" s="28">
        <v>409.43193997856378</v>
      </c>
      <c r="G45" s="28">
        <v>303.06345733041576</v>
      </c>
      <c r="H45" s="23"/>
      <c r="I45" s="32">
        <v>9</v>
      </c>
      <c r="J45" s="39" t="s">
        <v>290</v>
      </c>
      <c r="K45" s="42">
        <v>638.94967177242893</v>
      </c>
      <c r="L45" s="40"/>
      <c r="M45" s="40"/>
      <c r="N45" s="41">
        <f t="shared" si="2"/>
        <v>638.94967177242893</v>
      </c>
      <c r="O45" s="27"/>
    </row>
    <row r="46" spans="1:15" x14ac:dyDescent="0.25">
      <c r="A46" s="23">
        <v>28</v>
      </c>
      <c r="B46" s="29">
        <v>1230</v>
      </c>
      <c r="C46" s="29" t="s">
        <v>99</v>
      </c>
      <c r="D46" s="29"/>
      <c r="E46" s="30">
        <v>0</v>
      </c>
      <c r="F46" s="30">
        <v>475.88424437299034</v>
      </c>
      <c r="G46" s="30">
        <v>487.96498905908095</v>
      </c>
      <c r="H46" s="23"/>
      <c r="I46" s="22"/>
      <c r="J46" s="22"/>
      <c r="K46" s="22"/>
      <c r="L46" s="22"/>
      <c r="M46" s="27"/>
      <c r="N46" s="27"/>
      <c r="O46" s="27"/>
    </row>
    <row r="47" spans="1:15" x14ac:dyDescent="0.25">
      <c r="A47" s="23">
        <v>29</v>
      </c>
      <c r="B47" s="22">
        <v>811</v>
      </c>
      <c r="C47" s="22" t="s">
        <v>141</v>
      </c>
      <c r="D47" s="22" t="s">
        <v>142</v>
      </c>
      <c r="E47" s="28">
        <v>0</v>
      </c>
      <c r="F47" s="28">
        <v>0</v>
      </c>
      <c r="G47" s="28">
        <v>746.17067833698036</v>
      </c>
      <c r="H47" s="23"/>
      <c r="I47" s="22"/>
      <c r="J47" s="22"/>
      <c r="K47" s="22"/>
      <c r="L47" s="22"/>
      <c r="M47" s="27"/>
      <c r="N47" s="27"/>
      <c r="O47" s="27"/>
    </row>
    <row r="48" spans="1:15" x14ac:dyDescent="0.25">
      <c r="A48" s="23">
        <v>30</v>
      </c>
      <c r="B48" s="22">
        <v>1006</v>
      </c>
      <c r="C48" s="22" t="s">
        <v>102</v>
      </c>
      <c r="D48" s="22" t="s">
        <v>103</v>
      </c>
      <c r="E48" s="28">
        <v>340.46037454883697</v>
      </c>
      <c r="F48" s="28">
        <v>237.94212218649517</v>
      </c>
      <c r="G48" s="28">
        <v>113.7855579868709</v>
      </c>
      <c r="H48" s="23"/>
      <c r="I48" s="22"/>
      <c r="J48" s="22"/>
      <c r="K48" s="22"/>
      <c r="L48" s="22"/>
      <c r="M48" s="27"/>
      <c r="N48" s="27"/>
      <c r="O48" s="27"/>
    </row>
    <row r="49" spans="1:15" x14ac:dyDescent="0.25">
      <c r="A49" s="23">
        <v>31</v>
      </c>
      <c r="B49" s="22">
        <v>992</v>
      </c>
      <c r="C49" s="22" t="s">
        <v>64</v>
      </c>
      <c r="D49" s="22" t="s">
        <v>103</v>
      </c>
      <c r="E49" s="28">
        <v>0</v>
      </c>
      <c r="F49" s="28">
        <v>576.63451232583066</v>
      </c>
      <c r="G49" s="28">
        <v>113.7855579868709</v>
      </c>
      <c r="H49" s="23"/>
      <c r="I49" s="22"/>
      <c r="J49" s="22"/>
      <c r="K49" s="22"/>
      <c r="L49" s="22"/>
      <c r="M49" s="27"/>
      <c r="N49" s="27"/>
      <c r="O49" s="27"/>
    </row>
    <row r="50" spans="1:15" x14ac:dyDescent="0.25">
      <c r="A50" s="23">
        <v>32</v>
      </c>
      <c r="B50" s="22">
        <v>1232</v>
      </c>
      <c r="C50" s="22" t="s">
        <v>79</v>
      </c>
      <c r="D50" s="22" t="s">
        <v>143</v>
      </c>
      <c r="E50" s="28">
        <v>408.34032461464869</v>
      </c>
      <c r="F50" s="28">
        <v>56.80600214362272</v>
      </c>
      <c r="G50" s="28">
        <v>0</v>
      </c>
      <c r="H50" s="23"/>
      <c r="I50" s="22"/>
      <c r="J50" s="22"/>
      <c r="K50" s="22"/>
      <c r="L50" s="22"/>
      <c r="M50" s="27"/>
      <c r="N50" s="27"/>
      <c r="O50" s="27"/>
    </row>
    <row r="51" spans="1:15" x14ac:dyDescent="0.25">
      <c r="A51" s="23">
        <v>33</v>
      </c>
      <c r="B51" s="22">
        <v>18</v>
      </c>
      <c r="C51" s="22" t="s">
        <v>144</v>
      </c>
      <c r="D51" s="22" t="s">
        <v>73</v>
      </c>
      <c r="E51" s="28">
        <v>0</v>
      </c>
      <c r="F51" s="28">
        <v>67.524115755627008</v>
      </c>
      <c r="G51" s="28">
        <v>239.60612691466082</v>
      </c>
      <c r="H51" s="23"/>
      <c r="I51" s="22"/>
      <c r="J51" s="22"/>
      <c r="K51" s="22"/>
      <c r="L51" s="22"/>
      <c r="M51" s="27"/>
      <c r="N51" s="27"/>
      <c r="O51" s="27"/>
    </row>
    <row r="52" spans="1:15" x14ac:dyDescent="0.25">
      <c r="A52" s="23">
        <v>34</v>
      </c>
      <c r="B52" s="22">
        <v>737</v>
      </c>
      <c r="C52" s="22" t="s">
        <v>145</v>
      </c>
      <c r="D52" s="22" t="s">
        <v>101</v>
      </c>
      <c r="E52" s="28">
        <v>0</v>
      </c>
      <c r="F52" s="28">
        <v>0</v>
      </c>
      <c r="G52" s="28">
        <v>113.7855579868709</v>
      </c>
    </row>
  </sheetData>
  <sortState ref="I34:N46">
    <sortCondition ref="J34:J46"/>
  </sortState>
  <mergeCells count="3">
    <mergeCell ref="I1:N1"/>
    <mergeCell ref="I16:N16"/>
    <mergeCell ref="I32:N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E55" sqref="E55"/>
    </sheetView>
  </sheetViews>
  <sheetFormatPr defaultRowHeight="15" x14ac:dyDescent="0.25"/>
  <cols>
    <col min="2" max="2" width="12.28515625" customWidth="1"/>
    <col min="3" max="3" width="22.28515625" customWidth="1"/>
    <col min="4" max="4" width="28.140625" customWidth="1"/>
    <col min="5" max="5" width="31.42578125" customWidth="1"/>
    <col min="6" max="6" width="9.140625" style="2"/>
    <col min="7" max="7" width="9.140625" style="3"/>
    <col min="8" max="8" width="9.140625" style="5"/>
    <col min="9" max="11" width="9.140625" style="2"/>
    <col min="14" max="14" width="17.140625" customWidth="1"/>
  </cols>
  <sheetData>
    <row r="1" spans="1:18" x14ac:dyDescent="0.25">
      <c r="A1" s="1" t="s">
        <v>0</v>
      </c>
      <c r="M1" s="61" t="s">
        <v>295</v>
      </c>
      <c r="N1" s="61"/>
      <c r="O1" s="61"/>
      <c r="P1" s="61"/>
      <c r="Q1" s="61"/>
      <c r="R1" s="61"/>
    </row>
    <row r="2" spans="1:18" x14ac:dyDescent="0.25">
      <c r="M2" s="32" t="s">
        <v>266</v>
      </c>
      <c r="N2" s="39" t="s">
        <v>267</v>
      </c>
      <c r="O2" s="40" t="s">
        <v>292</v>
      </c>
      <c r="P2" s="40" t="s">
        <v>293</v>
      </c>
      <c r="Q2" s="40" t="s">
        <v>294</v>
      </c>
      <c r="R2" s="40" t="s">
        <v>291</v>
      </c>
    </row>
    <row r="3" spans="1:18" x14ac:dyDescent="0.25">
      <c r="A3" t="s">
        <v>1</v>
      </c>
      <c r="M3" s="32">
        <v>11</v>
      </c>
      <c r="N3" s="39" t="s">
        <v>289</v>
      </c>
      <c r="O3" s="54">
        <v>340</v>
      </c>
      <c r="P3" s="40"/>
      <c r="Q3" s="40"/>
      <c r="R3" s="41">
        <f t="shared" ref="R3:R14" si="0">SUM(O3:Q3)</f>
        <v>340</v>
      </c>
    </row>
    <row r="4" spans="1:18" x14ac:dyDescent="0.25">
      <c r="M4" s="32">
        <v>2</v>
      </c>
      <c r="N4" s="39" t="s">
        <v>285</v>
      </c>
      <c r="O4" s="42">
        <v>939</v>
      </c>
      <c r="P4" s="42">
        <v>243</v>
      </c>
      <c r="Q4" s="42">
        <v>834</v>
      </c>
      <c r="R4" s="41">
        <f t="shared" si="0"/>
        <v>2016</v>
      </c>
    </row>
    <row r="5" spans="1:18" x14ac:dyDescent="0.25">
      <c r="A5" t="s">
        <v>2</v>
      </c>
      <c r="M5" s="32">
        <v>7</v>
      </c>
      <c r="N5" s="39" t="s">
        <v>288</v>
      </c>
      <c r="O5" s="42">
        <v>919</v>
      </c>
      <c r="P5" s="42">
        <v>167</v>
      </c>
      <c r="Q5" s="42"/>
      <c r="R5" s="41">
        <f t="shared" si="0"/>
        <v>1086</v>
      </c>
    </row>
    <row r="6" spans="1:18" x14ac:dyDescent="0.25">
      <c r="M6" s="32">
        <v>5</v>
      </c>
      <c r="N6" s="39" t="s">
        <v>286</v>
      </c>
      <c r="O6" s="54">
        <v>782</v>
      </c>
      <c r="P6" s="42">
        <v>519</v>
      </c>
      <c r="Q6" s="42">
        <v>457</v>
      </c>
      <c r="R6" s="41">
        <f t="shared" si="0"/>
        <v>1758</v>
      </c>
    </row>
    <row r="7" spans="1:18" x14ac:dyDescent="0.25">
      <c r="A7" t="s">
        <v>3</v>
      </c>
      <c r="M7" s="32">
        <v>10</v>
      </c>
      <c r="N7" s="39" t="s">
        <v>70</v>
      </c>
      <c r="O7" s="42">
        <v>545</v>
      </c>
      <c r="P7" s="40">
        <v>491</v>
      </c>
      <c r="Q7" s="40"/>
      <c r="R7" s="41">
        <f t="shared" si="0"/>
        <v>1036</v>
      </c>
    </row>
    <row r="8" spans="1:18" x14ac:dyDescent="0.25">
      <c r="M8" s="38">
        <v>12</v>
      </c>
      <c r="N8" s="44" t="s">
        <v>299</v>
      </c>
      <c r="O8" s="37">
        <v>235</v>
      </c>
      <c r="P8" s="44"/>
      <c r="Q8" s="45"/>
      <c r="R8" s="41">
        <f t="shared" si="0"/>
        <v>235</v>
      </c>
    </row>
    <row r="9" spans="1:18" x14ac:dyDescent="0.25">
      <c r="A9" t="s">
        <v>4</v>
      </c>
      <c r="M9" s="32">
        <v>8</v>
      </c>
      <c r="N9" s="39" t="s">
        <v>296</v>
      </c>
      <c r="O9" s="42">
        <v>105</v>
      </c>
      <c r="P9" s="40"/>
      <c r="Q9" s="40"/>
      <c r="R9" s="41">
        <f t="shared" si="0"/>
        <v>105</v>
      </c>
    </row>
    <row r="10" spans="1:18" x14ac:dyDescent="0.25">
      <c r="M10" s="32">
        <v>6</v>
      </c>
      <c r="N10" s="39" t="s">
        <v>283</v>
      </c>
      <c r="O10" s="42">
        <v>859</v>
      </c>
      <c r="P10" s="42">
        <v>884</v>
      </c>
      <c r="Q10" s="42">
        <v>422</v>
      </c>
      <c r="R10" s="41">
        <f t="shared" si="0"/>
        <v>2165</v>
      </c>
    </row>
    <row r="11" spans="1:18" x14ac:dyDescent="0.25">
      <c r="A11" t="s">
        <v>5</v>
      </c>
      <c r="M11" s="32">
        <v>1</v>
      </c>
      <c r="N11" s="39" t="s">
        <v>284</v>
      </c>
      <c r="O11" s="52">
        <v>1000</v>
      </c>
      <c r="P11" s="43">
        <v>853</v>
      </c>
      <c r="Q11" s="42">
        <v>846</v>
      </c>
      <c r="R11" s="41">
        <f t="shared" si="0"/>
        <v>2699</v>
      </c>
    </row>
    <row r="12" spans="1:18" x14ac:dyDescent="0.25">
      <c r="M12" s="32">
        <v>3</v>
      </c>
      <c r="N12" s="39" t="s">
        <v>287</v>
      </c>
      <c r="O12" s="42">
        <v>663</v>
      </c>
      <c r="P12" s="42">
        <v>849</v>
      </c>
      <c r="Q12" s="42">
        <v>496</v>
      </c>
      <c r="R12" s="41">
        <f t="shared" si="0"/>
        <v>2008</v>
      </c>
    </row>
    <row r="13" spans="1:18" x14ac:dyDescent="0.25">
      <c r="A13" t="s">
        <v>6</v>
      </c>
      <c r="B13" t="s">
        <v>7</v>
      </c>
      <c r="C13" t="s">
        <v>8</v>
      </c>
      <c r="M13" s="32">
        <v>4</v>
      </c>
      <c r="N13" s="39" t="s">
        <v>176</v>
      </c>
      <c r="O13" s="52">
        <v>841</v>
      </c>
      <c r="P13" s="42">
        <v>842</v>
      </c>
      <c r="Q13" s="40"/>
      <c r="R13" s="41">
        <f t="shared" si="0"/>
        <v>1683</v>
      </c>
    </row>
    <row r="14" spans="1:18" x14ac:dyDescent="0.25">
      <c r="A14" t="s">
        <v>9</v>
      </c>
      <c r="B14" t="s">
        <v>10</v>
      </c>
      <c r="C14" t="s">
        <v>11</v>
      </c>
      <c r="M14" s="32">
        <v>9</v>
      </c>
      <c r="N14" s="39" t="s">
        <v>290</v>
      </c>
      <c r="O14" s="42">
        <v>187</v>
      </c>
      <c r="P14" s="40"/>
      <c r="Q14" s="40"/>
      <c r="R14" s="41">
        <f t="shared" si="0"/>
        <v>187</v>
      </c>
    </row>
    <row r="15" spans="1:18" x14ac:dyDescent="0.25">
      <c r="A15" t="s">
        <v>12</v>
      </c>
      <c r="B15" t="s">
        <v>13</v>
      </c>
      <c r="C15" t="s">
        <v>14</v>
      </c>
    </row>
    <row r="16" spans="1:18" x14ac:dyDescent="0.25">
      <c r="A16" t="s">
        <v>15</v>
      </c>
      <c r="B16" t="s">
        <v>16</v>
      </c>
      <c r="C16" t="s">
        <v>17</v>
      </c>
      <c r="M16" s="61" t="s">
        <v>297</v>
      </c>
      <c r="N16" s="61"/>
      <c r="O16" s="61"/>
      <c r="P16" s="61"/>
      <c r="Q16" s="61"/>
      <c r="R16" s="61"/>
    </row>
    <row r="17" spans="1:18" x14ac:dyDescent="0.25">
      <c r="A17" t="s">
        <v>18</v>
      </c>
      <c r="B17" t="s">
        <v>19</v>
      </c>
      <c r="C17" t="s">
        <v>20</v>
      </c>
      <c r="M17" s="32" t="s">
        <v>266</v>
      </c>
      <c r="N17" s="39" t="s">
        <v>267</v>
      </c>
      <c r="O17" s="40" t="s">
        <v>292</v>
      </c>
      <c r="P17" s="40" t="s">
        <v>293</v>
      </c>
      <c r="Q17" s="40" t="s">
        <v>294</v>
      </c>
      <c r="R17" s="40" t="s">
        <v>291</v>
      </c>
    </row>
    <row r="18" spans="1:18" x14ac:dyDescent="0.25">
      <c r="M18" s="32">
        <v>11</v>
      </c>
      <c r="N18" s="39" t="s">
        <v>289</v>
      </c>
      <c r="O18" s="53">
        <v>844</v>
      </c>
      <c r="P18" s="40"/>
      <c r="Q18" s="40"/>
      <c r="R18" s="41">
        <f t="shared" ref="R18:R29" si="1">SUM(O18:Q18)</f>
        <v>844</v>
      </c>
    </row>
    <row r="19" spans="1:18" x14ac:dyDescent="0.25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 s="2" t="s">
        <v>26</v>
      </c>
      <c r="H19" s="5" t="s">
        <v>27</v>
      </c>
      <c r="I19" s="2" t="s">
        <v>28</v>
      </c>
      <c r="K19" s="2" t="s">
        <v>29</v>
      </c>
      <c r="M19" s="32">
        <v>2</v>
      </c>
      <c r="N19" s="39" t="s">
        <v>285</v>
      </c>
      <c r="O19" s="53">
        <v>836</v>
      </c>
      <c r="P19" s="53">
        <v>822</v>
      </c>
      <c r="Q19" s="53">
        <v>296</v>
      </c>
      <c r="R19" s="41">
        <f t="shared" si="1"/>
        <v>1954</v>
      </c>
    </row>
    <row r="20" spans="1:18" x14ac:dyDescent="0.25">
      <c r="A20">
        <v>1</v>
      </c>
      <c r="B20">
        <v>69696970</v>
      </c>
      <c r="C20" t="s">
        <v>30</v>
      </c>
      <c r="D20" t="s">
        <v>31</v>
      </c>
      <c r="F20" s="2">
        <v>939</v>
      </c>
      <c r="G20" s="4">
        <v>1000</v>
      </c>
      <c r="H20" s="5">
        <v>1000</v>
      </c>
      <c r="I20" s="2">
        <v>958</v>
      </c>
      <c r="J20" s="4">
        <f t="shared" ref="J20:J23" si="2">1000*I20/990</f>
        <v>967.67676767676767</v>
      </c>
      <c r="K20" s="2">
        <v>998</v>
      </c>
      <c r="L20" s="2">
        <v>1000</v>
      </c>
      <c r="M20" s="32">
        <v>7</v>
      </c>
      <c r="N20" s="39" t="s">
        <v>288</v>
      </c>
      <c r="O20" s="53">
        <v>889</v>
      </c>
      <c r="P20" s="53">
        <v>741</v>
      </c>
      <c r="Q20" s="42"/>
      <c r="R20" s="41">
        <f t="shared" si="1"/>
        <v>1630</v>
      </c>
    </row>
    <row r="21" spans="1:18" x14ac:dyDescent="0.25">
      <c r="A21">
        <v>2</v>
      </c>
      <c r="B21">
        <v>148</v>
      </c>
      <c r="C21" t="s">
        <v>32</v>
      </c>
      <c r="D21" t="s">
        <v>33</v>
      </c>
      <c r="F21" s="2">
        <v>790</v>
      </c>
      <c r="G21" s="4">
        <f>1000*F21/939</f>
        <v>841.32055378061773</v>
      </c>
      <c r="H21" s="5">
        <v>958</v>
      </c>
      <c r="I21" s="2">
        <v>949</v>
      </c>
      <c r="J21" s="4">
        <f t="shared" si="2"/>
        <v>958.58585858585855</v>
      </c>
      <c r="K21" s="2">
        <v>895</v>
      </c>
      <c r="L21" s="4">
        <f>1000*K21/998</f>
        <v>896.79358717434866</v>
      </c>
      <c r="M21" s="32">
        <v>5</v>
      </c>
      <c r="N21" s="39" t="s">
        <v>286</v>
      </c>
      <c r="O21" s="53">
        <v>870</v>
      </c>
      <c r="P21" s="53">
        <v>868</v>
      </c>
      <c r="Q21" s="53">
        <v>640</v>
      </c>
      <c r="R21" s="41">
        <f t="shared" si="1"/>
        <v>2378</v>
      </c>
    </row>
    <row r="22" spans="1:18" x14ac:dyDescent="0.25">
      <c r="A22">
        <v>3</v>
      </c>
      <c r="B22">
        <v>90</v>
      </c>
      <c r="C22" t="s">
        <v>34</v>
      </c>
      <c r="D22" t="s">
        <v>33</v>
      </c>
      <c r="E22" t="s">
        <v>35</v>
      </c>
      <c r="F22" s="2">
        <v>801</v>
      </c>
      <c r="G22" s="4">
        <f t="shared" ref="G22:G53" si="3">1000*F22/939</f>
        <v>853.03514376996804</v>
      </c>
      <c r="H22" s="5">
        <v>945</v>
      </c>
      <c r="I22" s="2">
        <v>934</v>
      </c>
      <c r="J22" s="4">
        <f t="shared" si="2"/>
        <v>943.43434343434342</v>
      </c>
      <c r="K22" s="2">
        <v>840</v>
      </c>
      <c r="L22" s="4">
        <f t="shared" ref="L22:L53" si="4">1000*K22/998</f>
        <v>841.68336673346698</v>
      </c>
      <c r="M22" s="32">
        <v>10</v>
      </c>
      <c r="N22" s="39" t="s">
        <v>70</v>
      </c>
      <c r="O22" s="53">
        <v>615</v>
      </c>
      <c r="P22" s="53">
        <v>589</v>
      </c>
      <c r="Q22" s="40"/>
      <c r="R22" s="41">
        <f t="shared" si="1"/>
        <v>1204</v>
      </c>
    </row>
    <row r="23" spans="1:18" x14ac:dyDescent="0.25">
      <c r="A23">
        <v>4</v>
      </c>
      <c r="B23">
        <v>7</v>
      </c>
      <c r="C23" t="s">
        <v>36</v>
      </c>
      <c r="D23" t="s">
        <v>37</v>
      </c>
      <c r="E23" t="s">
        <v>38</v>
      </c>
      <c r="F23" s="2">
        <v>882</v>
      </c>
      <c r="G23" s="4">
        <f t="shared" si="3"/>
        <v>939.29712460063899</v>
      </c>
      <c r="H23" s="5">
        <v>836</v>
      </c>
      <c r="I23" s="2">
        <v>770</v>
      </c>
      <c r="J23" s="4">
        <f t="shared" si="2"/>
        <v>777.77777777777783</v>
      </c>
      <c r="K23" s="2">
        <v>927</v>
      </c>
      <c r="L23" s="4">
        <f t="shared" si="4"/>
        <v>928.85771543086173</v>
      </c>
      <c r="M23" s="38">
        <v>12</v>
      </c>
      <c r="N23" s="44" t="s">
        <v>299</v>
      </c>
      <c r="O23" s="53">
        <v>108</v>
      </c>
      <c r="P23" s="44"/>
      <c r="Q23" s="42"/>
      <c r="R23" s="41">
        <f t="shared" si="1"/>
        <v>108</v>
      </c>
    </row>
    <row r="24" spans="1:18" x14ac:dyDescent="0.25">
      <c r="A24">
        <v>5</v>
      </c>
      <c r="B24">
        <v>4</v>
      </c>
      <c r="C24" t="s">
        <v>39</v>
      </c>
      <c r="D24" t="s">
        <v>40</v>
      </c>
      <c r="E24" t="s">
        <v>41</v>
      </c>
      <c r="F24" s="2">
        <v>791</v>
      </c>
      <c r="G24" s="4">
        <f t="shared" si="3"/>
        <v>842.38551650692227</v>
      </c>
      <c r="H24" s="5">
        <v>854</v>
      </c>
      <c r="I24" s="2">
        <v>801</v>
      </c>
      <c r="J24" s="4">
        <f>1000*I24/990</f>
        <v>809.09090909090912</v>
      </c>
      <c r="K24" s="2">
        <v>880</v>
      </c>
      <c r="L24" s="4">
        <f t="shared" si="4"/>
        <v>881.76352705410818</v>
      </c>
      <c r="M24" s="32">
        <v>8</v>
      </c>
      <c r="N24" s="39" t="s">
        <v>296</v>
      </c>
      <c r="O24" s="53">
        <v>295</v>
      </c>
      <c r="P24" s="40"/>
      <c r="Q24" s="40"/>
      <c r="R24" s="41">
        <f t="shared" si="1"/>
        <v>295</v>
      </c>
    </row>
    <row r="25" spans="1:18" x14ac:dyDescent="0.25">
      <c r="A25">
        <v>6</v>
      </c>
      <c r="B25">
        <v>5</v>
      </c>
      <c r="C25" t="s">
        <v>42</v>
      </c>
      <c r="D25" t="s">
        <v>33</v>
      </c>
      <c r="E25" t="s">
        <v>43</v>
      </c>
      <c r="F25" s="2">
        <v>807</v>
      </c>
      <c r="G25" s="4">
        <f t="shared" si="3"/>
        <v>859.42492012779553</v>
      </c>
      <c r="H25" s="5">
        <v>784</v>
      </c>
      <c r="I25" s="2">
        <v>990</v>
      </c>
      <c r="J25" s="4">
        <v>1000</v>
      </c>
      <c r="K25" s="2">
        <v>423</v>
      </c>
      <c r="L25" s="4">
        <f t="shared" si="4"/>
        <v>423.84769539078155</v>
      </c>
      <c r="M25" s="32">
        <v>6</v>
      </c>
      <c r="N25" s="39" t="s">
        <v>283</v>
      </c>
      <c r="O25" s="53">
        <v>784</v>
      </c>
      <c r="P25" s="53">
        <v>875</v>
      </c>
      <c r="Q25" s="53">
        <v>671</v>
      </c>
      <c r="R25" s="41">
        <f t="shared" si="1"/>
        <v>2330</v>
      </c>
    </row>
    <row r="26" spans="1:18" x14ac:dyDescent="0.25">
      <c r="A26">
        <v>7</v>
      </c>
      <c r="B26">
        <v>73</v>
      </c>
      <c r="C26" t="s">
        <v>46</v>
      </c>
      <c r="D26" t="s">
        <v>47</v>
      </c>
      <c r="E26" t="s">
        <v>48</v>
      </c>
      <c r="F26" s="2">
        <v>623</v>
      </c>
      <c r="G26" s="4">
        <f t="shared" si="3"/>
        <v>663.47177848775289</v>
      </c>
      <c r="H26" s="5">
        <v>825</v>
      </c>
      <c r="I26" s="2">
        <v>731</v>
      </c>
      <c r="J26" s="4">
        <f t="shared" ref="J26:J53" si="5">1000*I26/990</f>
        <v>738.38383838383834</v>
      </c>
      <c r="K26" s="2">
        <v>813</v>
      </c>
      <c r="L26" s="4">
        <f t="shared" si="4"/>
        <v>814.62925851703403</v>
      </c>
      <c r="M26" s="32">
        <v>1</v>
      </c>
      <c r="N26" s="39" t="s">
        <v>284</v>
      </c>
      <c r="O26" s="37">
        <v>1000</v>
      </c>
      <c r="P26" s="53">
        <v>945</v>
      </c>
      <c r="Q26" s="53">
        <v>895</v>
      </c>
      <c r="R26" s="41">
        <f t="shared" si="1"/>
        <v>2840</v>
      </c>
    </row>
    <row r="27" spans="1:18" x14ac:dyDescent="0.25">
      <c r="A27">
        <v>8</v>
      </c>
      <c r="B27">
        <v>29</v>
      </c>
      <c r="C27" t="s">
        <v>49</v>
      </c>
      <c r="D27" t="s">
        <v>50</v>
      </c>
      <c r="E27" t="s">
        <v>51</v>
      </c>
      <c r="F27" s="2">
        <v>794</v>
      </c>
      <c r="G27" s="4">
        <f t="shared" si="3"/>
        <v>845.58040468583602</v>
      </c>
      <c r="H27" s="5">
        <v>862</v>
      </c>
      <c r="I27" s="2">
        <v>769</v>
      </c>
      <c r="J27" s="4">
        <f t="shared" si="5"/>
        <v>776.76767676767679</v>
      </c>
      <c r="K27" s="2">
        <v>453</v>
      </c>
      <c r="L27" s="4">
        <f t="shared" si="4"/>
        <v>453.90781563126251</v>
      </c>
      <c r="M27" s="32">
        <v>3</v>
      </c>
      <c r="N27" s="39" t="s">
        <v>287</v>
      </c>
      <c r="O27" s="53">
        <v>825</v>
      </c>
      <c r="P27" s="53">
        <v>878</v>
      </c>
      <c r="Q27" s="53">
        <v>742</v>
      </c>
      <c r="R27" s="41">
        <f t="shared" si="1"/>
        <v>2445</v>
      </c>
    </row>
    <row r="28" spans="1:18" x14ac:dyDescent="0.25">
      <c r="A28">
        <v>9</v>
      </c>
      <c r="B28">
        <v>69696974</v>
      </c>
      <c r="C28" t="s">
        <v>52</v>
      </c>
      <c r="D28" t="s">
        <v>40</v>
      </c>
      <c r="F28" s="2">
        <v>734</v>
      </c>
      <c r="G28" s="4">
        <f t="shared" si="3"/>
        <v>781.68264110756127</v>
      </c>
      <c r="H28" s="5">
        <v>870</v>
      </c>
      <c r="I28" s="2">
        <v>818</v>
      </c>
      <c r="J28" s="4">
        <f t="shared" si="5"/>
        <v>826.26262626262621</v>
      </c>
      <c r="K28" s="2">
        <v>370</v>
      </c>
      <c r="L28" s="4">
        <f t="shared" si="4"/>
        <v>370.74148296593188</v>
      </c>
      <c r="M28" s="32">
        <v>4</v>
      </c>
      <c r="N28" s="39" t="s">
        <v>176</v>
      </c>
      <c r="O28" s="53">
        <v>958</v>
      </c>
      <c r="P28" s="53">
        <v>854</v>
      </c>
      <c r="Q28" s="40"/>
      <c r="R28" s="41">
        <f t="shared" si="1"/>
        <v>1812</v>
      </c>
    </row>
    <row r="29" spans="1:18" x14ac:dyDescent="0.25">
      <c r="A29">
        <v>10</v>
      </c>
      <c r="B29">
        <v>58</v>
      </c>
      <c r="C29" t="s">
        <v>54</v>
      </c>
      <c r="D29" t="s">
        <v>53</v>
      </c>
      <c r="F29" s="2">
        <v>863</v>
      </c>
      <c r="G29" s="4">
        <f t="shared" si="3"/>
        <v>919.06283280085199</v>
      </c>
      <c r="H29" s="5">
        <v>889</v>
      </c>
      <c r="I29" s="2">
        <v>214</v>
      </c>
      <c r="J29" s="4">
        <f t="shared" si="5"/>
        <v>216.16161616161617</v>
      </c>
      <c r="K29" s="2">
        <v>761</v>
      </c>
      <c r="L29" s="4">
        <f t="shared" si="4"/>
        <v>762.52505010020036</v>
      </c>
      <c r="M29" s="32">
        <v>9</v>
      </c>
      <c r="N29" s="39" t="s">
        <v>290</v>
      </c>
      <c r="O29" s="53">
        <v>387</v>
      </c>
      <c r="P29" s="40"/>
      <c r="Q29" s="40"/>
      <c r="R29" s="41">
        <f t="shared" si="1"/>
        <v>387</v>
      </c>
    </row>
    <row r="30" spans="1:18" x14ac:dyDescent="0.25">
      <c r="A30">
        <v>11</v>
      </c>
      <c r="B30">
        <v>25</v>
      </c>
      <c r="C30" t="s">
        <v>55</v>
      </c>
      <c r="D30" t="s">
        <v>56</v>
      </c>
      <c r="E30" t="s">
        <v>57</v>
      </c>
      <c r="F30" s="2">
        <v>797</v>
      </c>
      <c r="G30" s="4">
        <f t="shared" si="3"/>
        <v>848.77529286474976</v>
      </c>
      <c r="H30" s="5">
        <v>878</v>
      </c>
      <c r="I30" s="2">
        <v>174</v>
      </c>
      <c r="J30" s="4">
        <f t="shared" si="5"/>
        <v>175.75757575757575</v>
      </c>
      <c r="K30" s="2">
        <v>785</v>
      </c>
      <c r="L30" s="4">
        <f t="shared" si="4"/>
        <v>786.57314629258519</v>
      </c>
    </row>
    <row r="31" spans="1:18" x14ac:dyDescent="0.25">
      <c r="A31">
        <v>12</v>
      </c>
      <c r="B31">
        <v>69696976</v>
      </c>
      <c r="C31" t="s">
        <v>60</v>
      </c>
      <c r="D31" t="s">
        <v>40</v>
      </c>
      <c r="F31" s="2">
        <v>487</v>
      </c>
      <c r="G31" s="4">
        <f t="shared" si="3"/>
        <v>518.63684771033013</v>
      </c>
      <c r="H31" s="5">
        <v>868</v>
      </c>
      <c r="I31" s="2">
        <v>333</v>
      </c>
      <c r="J31" s="4">
        <f t="shared" si="5"/>
        <v>336.36363636363637</v>
      </c>
      <c r="K31" s="2">
        <v>766</v>
      </c>
      <c r="L31" s="4">
        <f t="shared" si="4"/>
        <v>767.5350701402806</v>
      </c>
      <c r="M31" s="61" t="s">
        <v>298</v>
      </c>
      <c r="N31" s="61"/>
      <c r="O31" s="61"/>
      <c r="P31" s="61"/>
      <c r="Q31" s="61"/>
      <c r="R31" s="61"/>
    </row>
    <row r="32" spans="1:18" x14ac:dyDescent="0.25">
      <c r="A32">
        <v>13</v>
      </c>
      <c r="B32">
        <v>81</v>
      </c>
      <c r="C32" t="s">
        <v>62</v>
      </c>
      <c r="D32" t="s">
        <v>33</v>
      </c>
      <c r="E32" t="s">
        <v>63</v>
      </c>
      <c r="F32" s="2">
        <v>830</v>
      </c>
      <c r="G32" s="4">
        <f t="shared" si="3"/>
        <v>883.91906283280082</v>
      </c>
      <c r="H32" s="5">
        <v>875</v>
      </c>
      <c r="I32" s="2">
        <v>333</v>
      </c>
      <c r="J32" s="4">
        <f t="shared" si="5"/>
        <v>336.36363636363637</v>
      </c>
      <c r="K32" s="2">
        <v>377</v>
      </c>
      <c r="L32" s="4">
        <f t="shared" si="4"/>
        <v>377.75551102204406</v>
      </c>
      <c r="M32" s="32" t="s">
        <v>266</v>
      </c>
      <c r="N32" s="39" t="s">
        <v>267</v>
      </c>
      <c r="O32" s="40" t="s">
        <v>292</v>
      </c>
      <c r="P32" s="40" t="s">
        <v>293</v>
      </c>
      <c r="Q32" s="40" t="s">
        <v>294</v>
      </c>
      <c r="R32" s="40" t="s">
        <v>291</v>
      </c>
    </row>
    <row r="33" spans="1:18" x14ac:dyDescent="0.25">
      <c r="A33">
        <v>14</v>
      </c>
      <c r="B33">
        <v>992</v>
      </c>
      <c r="C33" t="s">
        <v>64</v>
      </c>
      <c r="D33" t="s">
        <v>65</v>
      </c>
      <c r="E33" t="s">
        <v>66</v>
      </c>
      <c r="F33" s="2">
        <v>84</v>
      </c>
      <c r="G33" s="4">
        <f t="shared" si="3"/>
        <v>89.456869009584665</v>
      </c>
      <c r="H33" s="5">
        <v>822</v>
      </c>
      <c r="I33" s="2">
        <v>860</v>
      </c>
      <c r="J33" s="4">
        <f t="shared" si="5"/>
        <v>868.68686868686871</v>
      </c>
      <c r="K33" s="2">
        <v>636</v>
      </c>
      <c r="L33" s="4">
        <f t="shared" si="4"/>
        <v>637.27454909819642</v>
      </c>
      <c r="M33" s="32">
        <v>11</v>
      </c>
      <c r="N33" s="39" t="s">
        <v>289</v>
      </c>
      <c r="O33" s="55">
        <v>181</v>
      </c>
      <c r="P33" s="40"/>
      <c r="Q33" s="40"/>
      <c r="R33" s="41">
        <f t="shared" ref="R33:R44" si="6">SUM(O33:Q33)</f>
        <v>181</v>
      </c>
    </row>
    <row r="34" spans="1:18" x14ac:dyDescent="0.25">
      <c r="A34">
        <v>15</v>
      </c>
      <c r="B34">
        <v>141</v>
      </c>
      <c r="C34" t="s">
        <v>68</v>
      </c>
      <c r="D34" t="s">
        <v>69</v>
      </c>
      <c r="E34" t="s">
        <v>70</v>
      </c>
      <c r="F34" s="2">
        <v>512</v>
      </c>
      <c r="G34" s="4">
        <f t="shared" si="3"/>
        <v>545.26091586794462</v>
      </c>
      <c r="H34" s="5">
        <v>615</v>
      </c>
      <c r="I34" s="2">
        <v>487</v>
      </c>
      <c r="J34" s="4">
        <f t="shared" si="5"/>
        <v>491.91919191919192</v>
      </c>
      <c r="K34" s="2">
        <v>511</v>
      </c>
      <c r="L34" s="4">
        <f t="shared" si="4"/>
        <v>512.02404809619236</v>
      </c>
      <c r="M34" s="32">
        <v>2</v>
      </c>
      <c r="N34" s="39" t="s">
        <v>285</v>
      </c>
      <c r="O34" s="53">
        <v>778</v>
      </c>
      <c r="P34" s="53">
        <v>752</v>
      </c>
      <c r="Q34" s="53">
        <v>869</v>
      </c>
      <c r="R34" s="41">
        <f t="shared" si="6"/>
        <v>2399</v>
      </c>
    </row>
    <row r="35" spans="1:18" x14ac:dyDescent="0.25">
      <c r="A35">
        <v>16</v>
      </c>
      <c r="B35">
        <v>748</v>
      </c>
      <c r="C35" t="s">
        <v>71</v>
      </c>
      <c r="D35" t="s">
        <v>44</v>
      </c>
      <c r="F35" s="2">
        <v>429</v>
      </c>
      <c r="G35" s="4">
        <f t="shared" si="3"/>
        <v>456.86900958466452</v>
      </c>
      <c r="H35" s="5">
        <v>640</v>
      </c>
      <c r="I35" s="2">
        <v>341</v>
      </c>
      <c r="J35" s="4">
        <f t="shared" si="5"/>
        <v>344.44444444444446</v>
      </c>
      <c r="K35" s="2">
        <v>706</v>
      </c>
      <c r="L35" s="4">
        <f t="shared" si="4"/>
        <v>707.41482965931868</v>
      </c>
      <c r="M35" s="32">
        <v>7</v>
      </c>
      <c r="N35" s="39" t="s">
        <v>288</v>
      </c>
      <c r="O35" s="53">
        <v>216</v>
      </c>
      <c r="P35" s="53">
        <v>151</v>
      </c>
      <c r="Q35" s="42"/>
      <c r="R35" s="41">
        <f t="shared" si="6"/>
        <v>367</v>
      </c>
    </row>
    <row r="36" spans="1:18" x14ac:dyDescent="0.25">
      <c r="A36">
        <v>17</v>
      </c>
      <c r="B36">
        <v>114</v>
      </c>
      <c r="C36" t="s">
        <v>72</v>
      </c>
      <c r="D36" t="s">
        <v>73</v>
      </c>
      <c r="E36" t="s">
        <v>70</v>
      </c>
      <c r="F36" s="2">
        <v>461</v>
      </c>
      <c r="G36" s="4">
        <f t="shared" si="3"/>
        <v>490.9478168264111</v>
      </c>
      <c r="H36" s="5">
        <v>589</v>
      </c>
      <c r="I36" s="2">
        <v>338</v>
      </c>
      <c r="J36" s="4">
        <f t="shared" si="5"/>
        <v>341.4141414141414</v>
      </c>
      <c r="K36" s="2">
        <v>662</v>
      </c>
      <c r="L36" s="4">
        <f t="shared" si="4"/>
        <v>663.32665330661325</v>
      </c>
      <c r="M36" s="32">
        <v>5</v>
      </c>
      <c r="N36" s="39" t="s">
        <v>286</v>
      </c>
      <c r="O36" s="55">
        <v>959</v>
      </c>
      <c r="P36" s="53">
        <v>826</v>
      </c>
      <c r="Q36" s="53">
        <v>344</v>
      </c>
      <c r="R36" s="41">
        <f t="shared" si="6"/>
        <v>2129</v>
      </c>
    </row>
    <row r="37" spans="1:18" x14ac:dyDescent="0.25">
      <c r="A37">
        <v>18</v>
      </c>
      <c r="B37">
        <v>171</v>
      </c>
      <c r="C37" t="s">
        <v>74</v>
      </c>
      <c r="D37" t="s">
        <v>75</v>
      </c>
      <c r="F37" s="2">
        <v>396</v>
      </c>
      <c r="G37" s="4">
        <f t="shared" si="3"/>
        <v>421.72523961661341</v>
      </c>
      <c r="H37" s="5">
        <v>662</v>
      </c>
      <c r="I37" s="2">
        <v>338</v>
      </c>
      <c r="J37" s="4">
        <f t="shared" si="5"/>
        <v>341.4141414141414</v>
      </c>
      <c r="K37" s="2">
        <v>490</v>
      </c>
      <c r="L37" s="4">
        <f t="shared" si="4"/>
        <v>490.9819639278557</v>
      </c>
      <c r="M37" s="32">
        <v>10</v>
      </c>
      <c r="N37" s="39" t="s">
        <v>70</v>
      </c>
      <c r="O37" s="53">
        <v>492</v>
      </c>
      <c r="P37" s="53">
        <v>341</v>
      </c>
      <c r="Q37" s="40"/>
      <c r="R37" s="41">
        <f t="shared" si="6"/>
        <v>833</v>
      </c>
    </row>
    <row r="38" spans="1:18" x14ac:dyDescent="0.25">
      <c r="A38">
        <v>19</v>
      </c>
      <c r="B38">
        <v>32</v>
      </c>
      <c r="C38" t="s">
        <v>76</v>
      </c>
      <c r="D38" t="s">
        <v>73</v>
      </c>
      <c r="F38" s="2">
        <v>305</v>
      </c>
      <c r="G38" s="4">
        <f t="shared" si="3"/>
        <v>324.81363152289669</v>
      </c>
      <c r="H38" s="5">
        <v>670</v>
      </c>
      <c r="I38" s="2">
        <v>112</v>
      </c>
      <c r="J38" s="4">
        <f t="shared" si="5"/>
        <v>113.13131313131314</v>
      </c>
      <c r="K38" s="2">
        <v>641</v>
      </c>
      <c r="L38" s="4">
        <f t="shared" si="4"/>
        <v>642.28456913827654</v>
      </c>
      <c r="M38" s="38">
        <v>12</v>
      </c>
      <c r="N38" s="44" t="s">
        <v>299</v>
      </c>
      <c r="O38" s="53">
        <v>332</v>
      </c>
      <c r="P38" s="44"/>
      <c r="Q38" s="42"/>
      <c r="R38" s="41">
        <f t="shared" si="6"/>
        <v>332</v>
      </c>
    </row>
    <row r="39" spans="1:18" x14ac:dyDescent="0.25">
      <c r="A39">
        <v>20</v>
      </c>
      <c r="B39">
        <v>69696975</v>
      </c>
      <c r="C39" t="s">
        <v>77</v>
      </c>
      <c r="D39" t="s">
        <v>78</v>
      </c>
      <c r="F39" s="2">
        <v>509</v>
      </c>
      <c r="G39" s="4">
        <f t="shared" si="3"/>
        <v>542.06602768903088</v>
      </c>
      <c r="H39" s="5">
        <v>895</v>
      </c>
      <c r="I39" s="2">
        <v>169</v>
      </c>
      <c r="J39" s="4">
        <f t="shared" si="5"/>
        <v>170.7070707070707</v>
      </c>
      <c r="K39" s="2">
        <v>111</v>
      </c>
      <c r="L39" s="4">
        <f t="shared" si="4"/>
        <v>111.22244488977955</v>
      </c>
      <c r="M39" s="32">
        <v>8</v>
      </c>
      <c r="N39" s="39" t="s">
        <v>296</v>
      </c>
      <c r="O39" s="53">
        <v>116</v>
      </c>
      <c r="P39" s="40"/>
      <c r="Q39" s="40"/>
      <c r="R39" s="41">
        <f t="shared" si="6"/>
        <v>116</v>
      </c>
    </row>
    <row r="40" spans="1:18" x14ac:dyDescent="0.25">
      <c r="A40">
        <v>21</v>
      </c>
      <c r="B40">
        <v>1232</v>
      </c>
      <c r="C40" t="s">
        <v>79</v>
      </c>
      <c r="D40" t="s">
        <v>80</v>
      </c>
      <c r="F40" s="2">
        <v>135</v>
      </c>
      <c r="G40" s="4">
        <f t="shared" si="3"/>
        <v>143.76996805111821</v>
      </c>
      <c r="H40" s="5">
        <v>742</v>
      </c>
      <c r="I40" s="2">
        <v>333</v>
      </c>
      <c r="J40" s="4">
        <f t="shared" si="5"/>
        <v>336.36363636363637</v>
      </c>
      <c r="K40" s="2">
        <v>438</v>
      </c>
      <c r="L40" s="4">
        <f t="shared" si="4"/>
        <v>438.87775551102203</v>
      </c>
      <c r="M40" s="32">
        <v>6</v>
      </c>
      <c r="N40" s="39" t="s">
        <v>283</v>
      </c>
      <c r="O40" s="53">
        <v>1000</v>
      </c>
      <c r="P40" s="53">
        <v>336</v>
      </c>
      <c r="Q40" s="53">
        <v>341</v>
      </c>
      <c r="R40" s="41">
        <f t="shared" si="6"/>
        <v>1677</v>
      </c>
    </row>
    <row r="41" spans="1:18" x14ac:dyDescent="0.25">
      <c r="A41">
        <v>22</v>
      </c>
      <c r="B41">
        <v>523</v>
      </c>
      <c r="C41" t="s">
        <v>81</v>
      </c>
      <c r="D41" t="s">
        <v>50</v>
      </c>
      <c r="E41" t="s">
        <v>82</v>
      </c>
      <c r="F41" s="2">
        <v>783</v>
      </c>
      <c r="G41" s="4">
        <f t="shared" si="3"/>
        <v>833.86581469648559</v>
      </c>
      <c r="H41" s="5">
        <v>296</v>
      </c>
      <c r="I41" s="2">
        <v>251</v>
      </c>
      <c r="J41" s="4">
        <f t="shared" si="5"/>
        <v>253.53535353535352</v>
      </c>
      <c r="K41" s="2">
        <v>250</v>
      </c>
      <c r="L41" s="4">
        <f t="shared" si="4"/>
        <v>250.50100200400803</v>
      </c>
      <c r="M41" s="32">
        <v>1</v>
      </c>
      <c r="N41" s="39" t="s">
        <v>284</v>
      </c>
      <c r="O41" s="52">
        <v>968</v>
      </c>
      <c r="P41" s="53">
        <v>943</v>
      </c>
      <c r="Q41" s="53">
        <v>777</v>
      </c>
      <c r="R41" s="41">
        <f t="shared" si="6"/>
        <v>2688</v>
      </c>
    </row>
    <row r="42" spans="1:18" x14ac:dyDescent="0.25">
      <c r="A42">
        <v>23</v>
      </c>
      <c r="B42">
        <v>909</v>
      </c>
      <c r="C42" t="s">
        <v>83</v>
      </c>
      <c r="D42" t="s">
        <v>59</v>
      </c>
      <c r="E42" t="s">
        <v>48</v>
      </c>
      <c r="F42" s="2">
        <v>466</v>
      </c>
      <c r="G42" s="4">
        <f t="shared" si="3"/>
        <v>496.27263045793399</v>
      </c>
      <c r="H42" s="5">
        <v>336</v>
      </c>
      <c r="I42" s="2">
        <v>335</v>
      </c>
      <c r="J42" s="4">
        <f t="shared" si="5"/>
        <v>338.38383838383839</v>
      </c>
      <c r="K42" s="2">
        <v>417</v>
      </c>
      <c r="L42" s="4">
        <f t="shared" si="4"/>
        <v>417.83567134268537</v>
      </c>
      <c r="M42" s="32">
        <v>3</v>
      </c>
      <c r="N42" s="39" t="s">
        <v>287</v>
      </c>
      <c r="O42" s="53">
        <v>738</v>
      </c>
      <c r="P42" s="53">
        <v>336</v>
      </c>
      <c r="Q42" s="53">
        <v>338</v>
      </c>
      <c r="R42" s="41">
        <f t="shared" si="6"/>
        <v>1412</v>
      </c>
    </row>
    <row r="43" spans="1:18" x14ac:dyDescent="0.25">
      <c r="A43">
        <v>24</v>
      </c>
      <c r="B43">
        <v>2500</v>
      </c>
      <c r="C43" t="s">
        <v>84</v>
      </c>
      <c r="D43" t="s">
        <v>85</v>
      </c>
      <c r="F43" s="2">
        <v>228</v>
      </c>
      <c r="G43" s="4">
        <f t="shared" si="3"/>
        <v>242.81150159744408</v>
      </c>
      <c r="H43" s="5">
        <v>108</v>
      </c>
      <c r="I43" s="2">
        <v>744</v>
      </c>
      <c r="J43" s="4">
        <f t="shared" si="5"/>
        <v>751.5151515151515</v>
      </c>
      <c r="K43" s="2">
        <v>431</v>
      </c>
      <c r="L43" s="4">
        <f t="shared" si="4"/>
        <v>431.86372745490979</v>
      </c>
      <c r="M43" s="32">
        <v>4</v>
      </c>
      <c r="N43" s="39" t="s">
        <v>176</v>
      </c>
      <c r="O43" s="52">
        <v>809</v>
      </c>
      <c r="P43" s="53"/>
      <c r="Q43" s="40"/>
      <c r="R43" s="41">
        <f t="shared" si="6"/>
        <v>809</v>
      </c>
    </row>
    <row r="44" spans="1:18" x14ac:dyDescent="0.25">
      <c r="A44">
        <v>25</v>
      </c>
      <c r="B44">
        <v>37</v>
      </c>
      <c r="C44" t="s">
        <v>86</v>
      </c>
      <c r="D44" t="s">
        <v>87</v>
      </c>
      <c r="E44" t="s">
        <v>88</v>
      </c>
      <c r="F44" s="2">
        <v>319</v>
      </c>
      <c r="G44" s="4">
        <f t="shared" si="3"/>
        <v>339.7231096911608</v>
      </c>
      <c r="H44" s="5">
        <v>844</v>
      </c>
      <c r="I44" s="2">
        <v>179</v>
      </c>
      <c r="J44" s="4">
        <f t="shared" si="5"/>
        <v>180.8080808080808</v>
      </c>
      <c r="K44" s="2">
        <v>165</v>
      </c>
      <c r="L44" s="4">
        <f t="shared" si="4"/>
        <v>165.33066132264528</v>
      </c>
      <c r="M44" s="32">
        <v>9</v>
      </c>
      <c r="N44" s="39" t="s">
        <v>290</v>
      </c>
      <c r="O44" s="53">
        <v>0</v>
      </c>
      <c r="P44" s="40"/>
      <c r="Q44" s="40"/>
      <c r="R44" s="41">
        <f t="shared" si="6"/>
        <v>0</v>
      </c>
    </row>
    <row r="45" spans="1:18" x14ac:dyDescent="0.25">
      <c r="A45">
        <v>26</v>
      </c>
      <c r="B45">
        <v>605</v>
      </c>
      <c r="C45" t="s">
        <v>89</v>
      </c>
      <c r="D45" t="s">
        <v>90</v>
      </c>
      <c r="F45" s="2">
        <v>430</v>
      </c>
      <c r="G45" s="4">
        <f t="shared" si="3"/>
        <v>457.93397231096912</v>
      </c>
      <c r="H45" s="5">
        <v>671</v>
      </c>
      <c r="I45" s="2">
        <v>251</v>
      </c>
      <c r="J45" s="4">
        <f t="shared" si="5"/>
        <v>253.53535353535352</v>
      </c>
      <c r="K45" s="2">
        <v>140</v>
      </c>
      <c r="L45" s="4">
        <f t="shared" si="4"/>
        <v>140.28056112224448</v>
      </c>
    </row>
    <row r="46" spans="1:18" x14ac:dyDescent="0.25">
      <c r="A46">
        <v>27</v>
      </c>
      <c r="B46">
        <v>331</v>
      </c>
      <c r="C46" t="s">
        <v>91</v>
      </c>
      <c r="D46" t="s">
        <v>92</v>
      </c>
      <c r="E46" t="s">
        <v>93</v>
      </c>
      <c r="F46" s="2">
        <v>0</v>
      </c>
      <c r="G46" s="4">
        <f t="shared" si="3"/>
        <v>0</v>
      </c>
      <c r="H46" s="5">
        <v>570</v>
      </c>
      <c r="I46" s="2">
        <v>232</v>
      </c>
      <c r="J46" s="4">
        <f t="shared" si="5"/>
        <v>234.34343434343435</v>
      </c>
      <c r="K46" s="2">
        <v>382</v>
      </c>
      <c r="L46" s="4">
        <f t="shared" si="4"/>
        <v>382.76553106212424</v>
      </c>
      <c r="M46" s="61" t="s">
        <v>300</v>
      </c>
      <c r="N46" s="61"/>
      <c r="O46" s="61"/>
      <c r="P46" s="61"/>
      <c r="Q46" s="61"/>
      <c r="R46" s="61"/>
    </row>
    <row r="47" spans="1:18" x14ac:dyDescent="0.25">
      <c r="A47">
        <v>28</v>
      </c>
      <c r="B47">
        <v>27</v>
      </c>
      <c r="C47" t="s">
        <v>94</v>
      </c>
      <c r="D47" t="s">
        <v>53</v>
      </c>
      <c r="E47" t="s">
        <v>95</v>
      </c>
      <c r="F47" s="2">
        <v>157</v>
      </c>
      <c r="G47" s="4">
        <f t="shared" si="3"/>
        <v>167.19914802981896</v>
      </c>
      <c r="H47" s="5">
        <v>741</v>
      </c>
      <c r="I47" s="2">
        <v>149</v>
      </c>
      <c r="J47" s="4">
        <f t="shared" si="5"/>
        <v>150.50505050505049</v>
      </c>
      <c r="K47" s="2">
        <v>111</v>
      </c>
      <c r="L47" s="4">
        <f t="shared" si="4"/>
        <v>111.22244488977955</v>
      </c>
      <c r="M47" s="32" t="s">
        <v>266</v>
      </c>
      <c r="N47" s="39" t="s">
        <v>267</v>
      </c>
      <c r="O47" s="40" t="s">
        <v>292</v>
      </c>
      <c r="P47" s="40" t="s">
        <v>293</v>
      </c>
      <c r="Q47" s="40" t="s">
        <v>294</v>
      </c>
      <c r="R47" s="40" t="s">
        <v>291</v>
      </c>
    </row>
    <row r="48" spans="1:18" x14ac:dyDescent="0.25">
      <c r="A48">
        <v>29</v>
      </c>
      <c r="B48">
        <v>1424</v>
      </c>
      <c r="C48" t="s">
        <v>96</v>
      </c>
      <c r="D48" t="s">
        <v>97</v>
      </c>
      <c r="F48" s="2">
        <v>176</v>
      </c>
      <c r="G48" s="4">
        <f t="shared" si="3"/>
        <v>187.43343982960596</v>
      </c>
      <c r="H48" s="5">
        <v>387</v>
      </c>
      <c r="I48" s="2">
        <v>0</v>
      </c>
      <c r="J48" s="4">
        <f t="shared" si="5"/>
        <v>0</v>
      </c>
      <c r="K48" s="2">
        <v>349</v>
      </c>
      <c r="L48" s="4">
        <f t="shared" si="4"/>
        <v>349.69939879759517</v>
      </c>
      <c r="M48" s="32">
        <v>11</v>
      </c>
      <c r="N48" s="39" t="s">
        <v>289</v>
      </c>
      <c r="O48" s="55">
        <v>165</v>
      </c>
      <c r="P48" s="40"/>
      <c r="Q48" s="56"/>
      <c r="R48" s="41">
        <f t="shared" ref="R48:R59" si="7">SUM(O48:Q48)</f>
        <v>165</v>
      </c>
    </row>
    <row r="49" spans="1:18" x14ac:dyDescent="0.25">
      <c r="A49">
        <v>30</v>
      </c>
      <c r="B49">
        <v>165</v>
      </c>
      <c r="C49" t="s">
        <v>98</v>
      </c>
      <c r="D49" t="s">
        <v>73</v>
      </c>
      <c r="F49" s="2">
        <v>99</v>
      </c>
      <c r="G49" s="4">
        <f t="shared" si="3"/>
        <v>105.43130990415335</v>
      </c>
      <c r="H49" s="5">
        <v>295</v>
      </c>
      <c r="I49" s="2">
        <v>115</v>
      </c>
      <c r="J49" s="4">
        <f t="shared" si="5"/>
        <v>116.16161616161617</v>
      </c>
      <c r="K49" s="2">
        <v>307</v>
      </c>
      <c r="L49" s="4">
        <f t="shared" si="4"/>
        <v>307.61523046092185</v>
      </c>
      <c r="M49" s="32">
        <v>2</v>
      </c>
      <c r="N49" s="39" t="s">
        <v>285</v>
      </c>
      <c r="O49" s="53">
        <v>929</v>
      </c>
      <c r="P49" s="53">
        <v>637</v>
      </c>
      <c r="Q49" s="53">
        <v>432</v>
      </c>
      <c r="R49" s="41">
        <f t="shared" si="7"/>
        <v>1998</v>
      </c>
    </row>
    <row r="50" spans="1:18" x14ac:dyDescent="0.25">
      <c r="A50">
        <v>31</v>
      </c>
      <c r="B50">
        <v>1230</v>
      </c>
      <c r="C50" t="s">
        <v>99</v>
      </c>
      <c r="D50" t="s">
        <v>100</v>
      </c>
      <c r="F50" s="2">
        <v>221</v>
      </c>
      <c r="G50" s="4">
        <f t="shared" si="3"/>
        <v>235.35676251331202</v>
      </c>
      <c r="H50" s="5">
        <v>108</v>
      </c>
      <c r="I50" s="2">
        <v>329</v>
      </c>
      <c r="J50" s="4">
        <f t="shared" si="5"/>
        <v>332.32323232323233</v>
      </c>
      <c r="K50" s="2">
        <v>111</v>
      </c>
      <c r="L50" s="4">
        <f t="shared" si="4"/>
        <v>111.22244488977955</v>
      </c>
      <c r="M50" s="32">
        <v>7</v>
      </c>
      <c r="N50" s="39" t="s">
        <v>288</v>
      </c>
      <c r="O50" s="53">
        <v>763</v>
      </c>
      <c r="P50" s="53"/>
      <c r="Q50" s="42"/>
      <c r="R50" s="41">
        <f t="shared" si="7"/>
        <v>763</v>
      </c>
    </row>
    <row r="51" spans="1:18" x14ac:dyDescent="0.25">
      <c r="A51">
        <v>32</v>
      </c>
      <c r="B51">
        <v>1006</v>
      </c>
      <c r="C51" t="s">
        <v>102</v>
      </c>
      <c r="D51" t="s">
        <v>103</v>
      </c>
      <c r="E51" t="s">
        <v>104</v>
      </c>
      <c r="F51" s="2">
        <v>115</v>
      </c>
      <c r="G51" s="4">
        <f t="shared" si="3"/>
        <v>122.47071352502662</v>
      </c>
      <c r="H51" s="5">
        <v>222</v>
      </c>
      <c r="I51" s="2">
        <v>251</v>
      </c>
      <c r="J51" s="4">
        <f t="shared" si="5"/>
        <v>253.53535353535352</v>
      </c>
      <c r="K51" s="2">
        <v>111</v>
      </c>
      <c r="L51" s="4">
        <f t="shared" si="4"/>
        <v>111.22244488977955</v>
      </c>
      <c r="M51" s="32">
        <v>5</v>
      </c>
      <c r="N51" s="39" t="s">
        <v>286</v>
      </c>
      <c r="O51" s="55">
        <v>371</v>
      </c>
      <c r="P51" s="53">
        <v>768</v>
      </c>
      <c r="Q51" s="53">
        <v>707</v>
      </c>
      <c r="R51" s="41">
        <f t="shared" si="7"/>
        <v>1846</v>
      </c>
    </row>
    <row r="52" spans="1:18" x14ac:dyDescent="0.25">
      <c r="A52">
        <v>33</v>
      </c>
      <c r="B52">
        <v>10</v>
      </c>
      <c r="C52" t="s">
        <v>105</v>
      </c>
      <c r="D52" t="s">
        <v>44</v>
      </c>
      <c r="F52" s="2">
        <v>84</v>
      </c>
      <c r="G52" s="4">
        <f t="shared" si="3"/>
        <v>89.456869009584665</v>
      </c>
      <c r="H52" s="5">
        <v>0</v>
      </c>
      <c r="I52" s="2">
        <v>0</v>
      </c>
      <c r="J52" s="4">
        <f t="shared" si="5"/>
        <v>0</v>
      </c>
      <c r="K52" s="2">
        <v>0</v>
      </c>
      <c r="L52" s="4">
        <f t="shared" si="4"/>
        <v>0</v>
      </c>
      <c r="M52" s="32">
        <v>10</v>
      </c>
      <c r="N52" s="39" t="s">
        <v>70</v>
      </c>
      <c r="O52" s="53">
        <v>512</v>
      </c>
      <c r="P52" s="53">
        <v>663</v>
      </c>
      <c r="Q52" s="40"/>
      <c r="R52" s="41">
        <f t="shared" si="7"/>
        <v>1175</v>
      </c>
    </row>
    <row r="53" spans="1:18" x14ac:dyDescent="0.25">
      <c r="A53">
        <v>34</v>
      </c>
      <c r="B53">
        <v>39</v>
      </c>
      <c r="C53" t="s">
        <v>106</v>
      </c>
      <c r="D53" t="s">
        <v>107</v>
      </c>
      <c r="E53" t="s">
        <v>108</v>
      </c>
      <c r="F53" s="2">
        <v>84</v>
      </c>
      <c r="G53" s="4">
        <f t="shared" si="3"/>
        <v>89.456869009584665</v>
      </c>
      <c r="H53" s="5">
        <v>0</v>
      </c>
      <c r="I53" s="2">
        <v>0</v>
      </c>
      <c r="J53" s="4">
        <f t="shared" si="5"/>
        <v>0</v>
      </c>
      <c r="K53" s="2">
        <v>0</v>
      </c>
      <c r="L53" s="4">
        <f t="shared" si="4"/>
        <v>0</v>
      </c>
      <c r="M53" s="38">
        <v>12</v>
      </c>
      <c r="N53" s="44" t="s">
        <v>299</v>
      </c>
      <c r="O53" s="53">
        <v>111</v>
      </c>
      <c r="P53" s="44"/>
      <c r="Q53" s="42"/>
      <c r="R53" s="41">
        <f t="shared" si="7"/>
        <v>111</v>
      </c>
    </row>
    <row r="54" spans="1:18" x14ac:dyDescent="0.25">
      <c r="M54" s="32">
        <v>8</v>
      </c>
      <c r="N54" s="39" t="s">
        <v>296</v>
      </c>
      <c r="O54" s="53">
        <v>308</v>
      </c>
      <c r="P54" s="40"/>
      <c r="Q54" s="40"/>
      <c r="R54" s="41">
        <f t="shared" si="7"/>
        <v>308</v>
      </c>
    </row>
    <row r="55" spans="1:18" x14ac:dyDescent="0.25">
      <c r="M55" s="32">
        <v>6</v>
      </c>
      <c r="N55" s="39" t="s">
        <v>283</v>
      </c>
      <c r="O55" s="53">
        <v>642</v>
      </c>
      <c r="P55" s="53">
        <v>378</v>
      </c>
      <c r="Q55" s="53"/>
      <c r="R55" s="41">
        <f t="shared" si="7"/>
        <v>1020</v>
      </c>
    </row>
    <row r="56" spans="1:18" x14ac:dyDescent="0.25">
      <c r="M56" s="32">
        <v>1</v>
      </c>
      <c r="N56" s="39" t="s">
        <v>284</v>
      </c>
      <c r="O56" s="37">
        <v>1000</v>
      </c>
      <c r="P56" s="53">
        <v>842</v>
      </c>
      <c r="Q56" s="37">
        <v>454</v>
      </c>
      <c r="R56" s="41">
        <f t="shared" si="7"/>
        <v>2296</v>
      </c>
    </row>
    <row r="57" spans="1:18" x14ac:dyDescent="0.25">
      <c r="M57" s="32">
        <v>3</v>
      </c>
      <c r="N57" s="39" t="s">
        <v>287</v>
      </c>
      <c r="O57" s="53">
        <v>815</v>
      </c>
      <c r="P57" s="53">
        <v>787</v>
      </c>
      <c r="Q57" s="53">
        <v>439</v>
      </c>
      <c r="R57" s="41">
        <f t="shared" si="7"/>
        <v>2041</v>
      </c>
    </row>
    <row r="58" spans="1:18" x14ac:dyDescent="0.25">
      <c r="M58" s="32">
        <v>4</v>
      </c>
      <c r="N58" s="39" t="s">
        <v>176</v>
      </c>
      <c r="O58" s="37">
        <v>897</v>
      </c>
      <c r="P58" s="53">
        <v>882</v>
      </c>
      <c r="Q58" s="40"/>
      <c r="R58" s="41">
        <f t="shared" si="7"/>
        <v>1779</v>
      </c>
    </row>
    <row r="59" spans="1:18" x14ac:dyDescent="0.25">
      <c r="M59" s="32">
        <v>9</v>
      </c>
      <c r="N59" s="39" t="s">
        <v>290</v>
      </c>
      <c r="O59" s="53">
        <v>350</v>
      </c>
      <c r="P59" s="40"/>
      <c r="Q59" s="40"/>
      <c r="R59" s="41">
        <f t="shared" si="7"/>
        <v>350</v>
      </c>
    </row>
  </sheetData>
  <sortState ref="M48:R59">
    <sortCondition ref="N48:N59"/>
  </sortState>
  <mergeCells count="4">
    <mergeCell ref="M1:R1"/>
    <mergeCell ref="M16:R16"/>
    <mergeCell ref="M31:R31"/>
    <mergeCell ref="M46:R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U16" sqref="U16"/>
    </sheetView>
  </sheetViews>
  <sheetFormatPr defaultRowHeight="15" x14ac:dyDescent="0.25"/>
  <cols>
    <col min="3" max="3" width="17.140625" customWidth="1"/>
    <col min="4" max="4" width="30.85546875" customWidth="1"/>
    <col min="5" max="5" width="34.5703125" customWidth="1"/>
    <col min="7" max="9" width="9.140625" customWidth="1"/>
    <col min="11" max="11" width="16.85546875" customWidth="1"/>
  </cols>
  <sheetData>
    <row r="1" spans="1:15" x14ac:dyDescent="0.25">
      <c r="A1" t="s">
        <v>227</v>
      </c>
      <c r="J1" s="61" t="s">
        <v>295</v>
      </c>
      <c r="K1" s="61"/>
      <c r="L1" s="61"/>
      <c r="M1" s="61"/>
      <c r="N1" s="61"/>
      <c r="O1" s="61"/>
    </row>
    <row r="2" spans="1:15" x14ac:dyDescent="0.25">
      <c r="J2" s="32" t="s">
        <v>266</v>
      </c>
      <c r="K2" s="39" t="s">
        <v>267</v>
      </c>
      <c r="L2" s="40" t="s">
        <v>292</v>
      </c>
      <c r="M2" s="40" t="s">
        <v>293</v>
      </c>
      <c r="N2" s="40" t="s">
        <v>294</v>
      </c>
      <c r="O2" s="40" t="s">
        <v>291</v>
      </c>
    </row>
    <row r="3" spans="1:15" x14ac:dyDescent="0.25">
      <c r="A3" t="s">
        <v>228</v>
      </c>
      <c r="J3" s="32">
        <v>11</v>
      </c>
      <c r="K3" s="39" t="s">
        <v>289</v>
      </c>
      <c r="L3" s="53"/>
      <c r="M3" s="40"/>
      <c r="N3" s="40"/>
      <c r="O3" s="41">
        <f t="shared" ref="O3:O15" si="0">SUM(L3:N3)</f>
        <v>0</v>
      </c>
    </row>
    <row r="4" spans="1:15" x14ac:dyDescent="0.25">
      <c r="J4" s="32">
        <v>2</v>
      </c>
      <c r="K4" s="39" t="s">
        <v>285</v>
      </c>
      <c r="L4" s="53"/>
      <c r="M4" s="53"/>
      <c r="N4" s="53"/>
      <c r="O4" s="41">
        <f t="shared" si="0"/>
        <v>0</v>
      </c>
    </row>
    <row r="5" spans="1:15" x14ac:dyDescent="0.25">
      <c r="A5" t="s">
        <v>229</v>
      </c>
      <c r="J5" s="32">
        <v>7</v>
      </c>
      <c r="K5" s="39" t="s">
        <v>288</v>
      </c>
      <c r="L5" s="37">
        <v>822.59767687433998</v>
      </c>
      <c r="M5" s="37">
        <v>449.84160506863782</v>
      </c>
      <c r="N5" s="37">
        <v>239.70432946145723</v>
      </c>
      <c r="O5" s="41">
        <f t="shared" si="0"/>
        <v>1512.143611404435</v>
      </c>
    </row>
    <row r="6" spans="1:15" ht="15.75" customHeight="1" x14ac:dyDescent="0.25">
      <c r="J6" s="32">
        <v>5</v>
      </c>
      <c r="K6" s="39" t="s">
        <v>286</v>
      </c>
      <c r="L6" s="37">
        <v>239.70432946145723</v>
      </c>
      <c r="M6" s="37">
        <v>239.70432946145723</v>
      </c>
      <c r="N6" s="53"/>
      <c r="O6" s="41">
        <f t="shared" si="0"/>
        <v>479.40865892291447</v>
      </c>
    </row>
    <row r="7" spans="1:15" ht="15" customHeight="1" x14ac:dyDescent="0.25">
      <c r="A7" t="s">
        <v>230</v>
      </c>
      <c r="J7" s="32">
        <v>10</v>
      </c>
      <c r="K7" s="39" t="s">
        <v>70</v>
      </c>
      <c r="L7" s="53"/>
      <c r="M7" s="53"/>
      <c r="N7" s="40"/>
      <c r="O7" s="41">
        <f t="shared" si="0"/>
        <v>0</v>
      </c>
    </row>
    <row r="8" spans="1:15" ht="15" customHeight="1" x14ac:dyDescent="0.25">
      <c r="J8" s="38">
        <v>12</v>
      </c>
      <c r="K8" s="44" t="s">
        <v>299</v>
      </c>
      <c r="L8" s="53"/>
      <c r="M8" s="44"/>
      <c r="N8" s="42"/>
      <c r="O8" s="41">
        <f t="shared" si="0"/>
        <v>0</v>
      </c>
    </row>
    <row r="9" spans="1:15" ht="15" customHeight="1" x14ac:dyDescent="0.25">
      <c r="A9" t="s">
        <v>4</v>
      </c>
      <c r="J9" s="32">
        <v>8</v>
      </c>
      <c r="K9" s="39" t="s">
        <v>296</v>
      </c>
      <c r="L9" s="53"/>
      <c r="M9" s="40"/>
      <c r="N9" s="40"/>
      <c r="O9" s="41">
        <f t="shared" si="0"/>
        <v>0</v>
      </c>
    </row>
    <row r="10" spans="1:15" x14ac:dyDescent="0.25">
      <c r="J10" s="32">
        <v>6</v>
      </c>
      <c r="K10" s="39" t="s">
        <v>283</v>
      </c>
      <c r="L10" s="37">
        <v>927.13833157338968</v>
      </c>
      <c r="M10" s="37">
        <v>919.74656810982049</v>
      </c>
      <c r="N10" s="37">
        <v>898.62724392819428</v>
      </c>
      <c r="O10" s="41">
        <f t="shared" si="0"/>
        <v>2745.5121436114046</v>
      </c>
    </row>
    <row r="11" spans="1:15" x14ac:dyDescent="0.25">
      <c r="A11" t="s">
        <v>231</v>
      </c>
      <c r="J11" s="32">
        <v>1</v>
      </c>
      <c r="K11" s="39" t="s">
        <v>284</v>
      </c>
      <c r="L11" s="37">
        <v>1000</v>
      </c>
      <c r="M11" s="37">
        <v>995.77613516367478</v>
      </c>
      <c r="N11" s="37"/>
      <c r="O11" s="41">
        <f t="shared" si="0"/>
        <v>1995.7761351636748</v>
      </c>
    </row>
    <row r="12" spans="1:15" x14ac:dyDescent="0.25">
      <c r="J12" s="32">
        <v>3</v>
      </c>
      <c r="K12" s="39" t="s">
        <v>287</v>
      </c>
      <c r="L12" s="37">
        <v>950.3695881731785</v>
      </c>
      <c r="M12" s="53"/>
      <c r="N12" s="53"/>
      <c r="O12" s="41">
        <f t="shared" si="0"/>
        <v>950.3695881731785</v>
      </c>
    </row>
    <row r="13" spans="1:15" x14ac:dyDescent="0.25">
      <c r="A13" t="s">
        <v>6</v>
      </c>
      <c r="B13" t="s">
        <v>7</v>
      </c>
      <c r="C13" t="s">
        <v>8</v>
      </c>
      <c r="J13" s="33">
        <v>13</v>
      </c>
      <c r="K13" s="59" t="s">
        <v>301</v>
      </c>
      <c r="L13" s="37">
        <v>239.70432946145723</v>
      </c>
      <c r="M13" s="39"/>
      <c r="N13" s="39"/>
      <c r="O13" s="41">
        <f t="shared" si="0"/>
        <v>239.70432946145723</v>
      </c>
    </row>
    <row r="14" spans="1:15" x14ac:dyDescent="0.25">
      <c r="A14" t="s">
        <v>232</v>
      </c>
      <c r="B14" t="s">
        <v>233</v>
      </c>
      <c r="C14" t="s">
        <v>234</v>
      </c>
      <c r="J14" s="57">
        <v>4</v>
      </c>
      <c r="K14" s="39" t="s">
        <v>176</v>
      </c>
      <c r="L14" s="37">
        <v>757.12777191129885</v>
      </c>
      <c r="M14" s="37">
        <v>786.6948257655755</v>
      </c>
      <c r="N14" s="40"/>
      <c r="O14" s="58">
        <f t="shared" si="0"/>
        <v>1543.8225976768745</v>
      </c>
    </row>
    <row r="15" spans="1:15" x14ac:dyDescent="0.25">
      <c r="A15" t="s">
        <v>235</v>
      </c>
      <c r="B15" t="s">
        <v>236</v>
      </c>
      <c r="C15" t="s">
        <v>237</v>
      </c>
      <c r="J15" s="32">
        <v>9</v>
      </c>
      <c r="K15" s="39" t="s">
        <v>290</v>
      </c>
      <c r="L15" s="53"/>
      <c r="M15" s="40"/>
      <c r="N15" s="40"/>
      <c r="O15" s="41">
        <f t="shared" si="0"/>
        <v>0</v>
      </c>
    </row>
    <row r="16" spans="1:15" x14ac:dyDescent="0.25">
      <c r="A16" t="s">
        <v>238</v>
      </c>
      <c r="B16" t="s">
        <v>239</v>
      </c>
      <c r="C16" t="s">
        <v>240</v>
      </c>
    </row>
    <row r="17" spans="1:15" x14ac:dyDescent="0.25">
      <c r="A17" t="s">
        <v>241</v>
      </c>
      <c r="B17" t="s">
        <v>242</v>
      </c>
      <c r="C17" t="s">
        <v>243</v>
      </c>
      <c r="J17" s="61" t="s">
        <v>297</v>
      </c>
      <c r="K17" s="61"/>
      <c r="L17" s="61"/>
      <c r="M17" s="61"/>
      <c r="N17" s="61"/>
      <c r="O17" s="61"/>
    </row>
    <row r="18" spans="1:15" x14ac:dyDescent="0.25">
      <c r="J18" s="32" t="s">
        <v>266</v>
      </c>
      <c r="K18" s="39" t="s">
        <v>267</v>
      </c>
      <c r="L18" s="40" t="s">
        <v>292</v>
      </c>
      <c r="M18" s="40" t="s">
        <v>293</v>
      </c>
      <c r="N18" s="40" t="s">
        <v>294</v>
      </c>
      <c r="O18" s="40" t="s">
        <v>291</v>
      </c>
    </row>
    <row r="19" spans="1:15" x14ac:dyDescent="0.25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 s="32">
        <v>11</v>
      </c>
      <c r="K19" s="39" t="s">
        <v>289</v>
      </c>
      <c r="L19" s="40"/>
      <c r="M19" s="40"/>
      <c r="N19" s="40"/>
      <c r="O19" s="41">
        <f t="shared" ref="O19:O31" si="1">SUM(L19:N19)</f>
        <v>0</v>
      </c>
    </row>
    <row r="20" spans="1:15" x14ac:dyDescent="0.25">
      <c r="A20">
        <v>1</v>
      </c>
      <c r="B20">
        <v>217</v>
      </c>
      <c r="C20" t="s">
        <v>77</v>
      </c>
      <c r="D20" t="s">
        <v>169</v>
      </c>
      <c r="F20" s="4">
        <v>1000</v>
      </c>
      <c r="G20" s="6">
        <v>0</v>
      </c>
      <c r="H20" s="6">
        <v>403.6144578313253</v>
      </c>
      <c r="I20" s="6">
        <v>1000</v>
      </c>
      <c r="J20" s="32">
        <v>2</v>
      </c>
      <c r="K20" s="39" t="s">
        <v>285</v>
      </c>
      <c r="L20" s="40"/>
      <c r="M20" s="40"/>
      <c r="N20" s="40"/>
      <c r="O20" s="41">
        <f t="shared" si="1"/>
        <v>0</v>
      </c>
    </row>
    <row r="21" spans="1:15" x14ac:dyDescent="0.25">
      <c r="A21">
        <v>2</v>
      </c>
      <c r="B21">
        <v>81</v>
      </c>
      <c r="C21" t="s">
        <v>62</v>
      </c>
      <c r="D21" t="s">
        <v>33</v>
      </c>
      <c r="E21" t="s">
        <v>63</v>
      </c>
      <c r="F21" s="4">
        <v>927.13833157338968</v>
      </c>
      <c r="G21" s="6">
        <v>400</v>
      </c>
      <c r="H21" s="6">
        <v>411.14457831325302</v>
      </c>
      <c r="I21" s="6">
        <v>990.75025693730731</v>
      </c>
      <c r="J21" s="32">
        <v>7</v>
      </c>
      <c r="K21" s="39" t="s">
        <v>288</v>
      </c>
      <c r="L21" s="36">
        <v>200</v>
      </c>
      <c r="M21" s="41"/>
      <c r="N21" s="41"/>
      <c r="O21" s="41">
        <f t="shared" si="1"/>
        <v>200</v>
      </c>
    </row>
    <row r="22" spans="1:15" x14ac:dyDescent="0.25">
      <c r="A22">
        <v>3</v>
      </c>
      <c r="B22">
        <v>6</v>
      </c>
      <c r="C22" t="s">
        <v>202</v>
      </c>
      <c r="D22" t="s">
        <v>92</v>
      </c>
      <c r="E22" t="s">
        <v>138</v>
      </c>
      <c r="F22" s="4">
        <v>950.3695881731785</v>
      </c>
      <c r="G22" s="6">
        <v>500</v>
      </c>
      <c r="H22" s="6">
        <v>368.97590361445782</v>
      </c>
      <c r="I22" s="6">
        <v>969.16752312435767</v>
      </c>
      <c r="J22" s="32">
        <v>5</v>
      </c>
      <c r="K22" s="39" t="s">
        <v>286</v>
      </c>
      <c r="L22" s="36">
        <v>300</v>
      </c>
      <c r="M22" s="41">
        <v>400</v>
      </c>
      <c r="N22" s="40"/>
      <c r="O22" s="41">
        <f t="shared" si="1"/>
        <v>700</v>
      </c>
    </row>
    <row r="23" spans="1:15" x14ac:dyDescent="0.25">
      <c r="A23">
        <v>4</v>
      </c>
      <c r="B23">
        <v>148</v>
      </c>
      <c r="C23" t="s">
        <v>32</v>
      </c>
      <c r="D23" t="s">
        <v>33</v>
      </c>
      <c r="F23" s="4">
        <v>757.12777191129885</v>
      </c>
      <c r="G23" s="6">
        <v>500</v>
      </c>
      <c r="H23" s="6">
        <v>418.67469879518075</v>
      </c>
      <c r="I23" s="6">
        <v>985.61151079136687</v>
      </c>
      <c r="J23" s="32">
        <v>10</v>
      </c>
      <c r="K23" s="39" t="s">
        <v>70</v>
      </c>
      <c r="L23" s="40"/>
      <c r="M23" s="40"/>
      <c r="N23" s="40"/>
      <c r="O23" s="41">
        <f t="shared" si="1"/>
        <v>0</v>
      </c>
    </row>
    <row r="24" spans="1:15" x14ac:dyDescent="0.25">
      <c r="A24">
        <v>5</v>
      </c>
      <c r="B24">
        <v>5</v>
      </c>
      <c r="C24" t="s">
        <v>42</v>
      </c>
      <c r="D24" t="s">
        <v>33</v>
      </c>
      <c r="E24" t="s">
        <v>43</v>
      </c>
      <c r="F24" s="4">
        <v>919.74656810982049</v>
      </c>
      <c r="G24" s="6">
        <v>300</v>
      </c>
      <c r="H24" s="6">
        <v>359.93975903614455</v>
      </c>
      <c r="I24" s="6">
        <v>847.89311408016442</v>
      </c>
      <c r="J24" s="38">
        <v>12</v>
      </c>
      <c r="K24" s="44" t="s">
        <v>299</v>
      </c>
      <c r="L24" s="40"/>
      <c r="M24" s="43"/>
      <c r="N24" s="42"/>
      <c r="O24" s="41">
        <f t="shared" si="1"/>
        <v>0</v>
      </c>
    </row>
    <row r="25" spans="1:15" x14ac:dyDescent="0.25">
      <c r="A25">
        <v>6</v>
      </c>
      <c r="B25">
        <v>976</v>
      </c>
      <c r="C25" t="s">
        <v>133</v>
      </c>
      <c r="D25" t="s">
        <v>92</v>
      </c>
      <c r="F25" s="4">
        <v>898.62724392819428</v>
      </c>
      <c r="G25" s="6">
        <v>500</v>
      </c>
      <c r="H25" s="6">
        <v>254.51807228915663</v>
      </c>
      <c r="I25" s="6">
        <v>859.19835560123329</v>
      </c>
      <c r="J25" s="32">
        <v>8</v>
      </c>
      <c r="K25" s="39" t="s">
        <v>296</v>
      </c>
      <c r="L25" s="40"/>
      <c r="M25" s="40"/>
      <c r="N25" s="40"/>
      <c r="O25" s="41">
        <f t="shared" si="1"/>
        <v>0</v>
      </c>
    </row>
    <row r="26" spans="1:15" x14ac:dyDescent="0.25">
      <c r="A26">
        <v>7</v>
      </c>
      <c r="B26">
        <v>140</v>
      </c>
      <c r="C26" t="s">
        <v>170</v>
      </c>
      <c r="D26" t="s">
        <v>44</v>
      </c>
      <c r="F26" s="4">
        <v>771.91129883843712</v>
      </c>
      <c r="G26" s="6">
        <v>300</v>
      </c>
      <c r="H26" s="6">
        <v>254.51807228915663</v>
      </c>
      <c r="I26" s="6">
        <v>853.03186022610487</v>
      </c>
      <c r="J26" s="32">
        <v>6</v>
      </c>
      <c r="K26" s="39" t="s">
        <v>283</v>
      </c>
      <c r="L26" s="36">
        <v>400</v>
      </c>
      <c r="M26" s="41">
        <v>300</v>
      </c>
      <c r="N26" s="41">
        <v>500</v>
      </c>
      <c r="O26" s="41">
        <f t="shared" si="1"/>
        <v>1200</v>
      </c>
    </row>
    <row r="27" spans="1:15" x14ac:dyDescent="0.25">
      <c r="A27">
        <v>8</v>
      </c>
      <c r="B27">
        <v>124</v>
      </c>
      <c r="C27" t="s">
        <v>244</v>
      </c>
      <c r="D27" t="s">
        <v>61</v>
      </c>
      <c r="F27" s="4">
        <v>782.47096092925028</v>
      </c>
      <c r="G27" s="6">
        <v>300</v>
      </c>
      <c r="H27" s="6">
        <v>245.48192771084337</v>
      </c>
      <c r="I27" s="6">
        <v>694.75847893114076</v>
      </c>
      <c r="J27" s="32">
        <v>1</v>
      </c>
      <c r="K27" s="39" t="s">
        <v>284</v>
      </c>
      <c r="L27" s="41"/>
      <c r="M27" s="41"/>
      <c r="N27" s="41"/>
      <c r="O27" s="41">
        <f t="shared" si="1"/>
        <v>0</v>
      </c>
    </row>
    <row r="28" spans="1:15" x14ac:dyDescent="0.25">
      <c r="A28">
        <v>9</v>
      </c>
      <c r="B28">
        <v>58</v>
      </c>
      <c r="C28" t="s">
        <v>54</v>
      </c>
      <c r="D28" t="s">
        <v>177</v>
      </c>
      <c r="F28" s="4">
        <v>822.59767687433998</v>
      </c>
      <c r="G28" s="6">
        <v>0</v>
      </c>
      <c r="H28" s="6">
        <v>242.46987951807228</v>
      </c>
      <c r="I28" s="6">
        <v>420.34943473792396</v>
      </c>
      <c r="J28" s="32">
        <v>3</v>
      </c>
      <c r="K28" s="39" t="s">
        <v>287</v>
      </c>
      <c r="L28" s="60">
        <v>500</v>
      </c>
      <c r="M28" s="40"/>
      <c r="N28" s="40"/>
      <c r="O28" s="41">
        <f t="shared" si="1"/>
        <v>500</v>
      </c>
    </row>
    <row r="29" spans="1:15" x14ac:dyDescent="0.25">
      <c r="A29">
        <v>10</v>
      </c>
      <c r="B29">
        <v>17</v>
      </c>
      <c r="C29" t="s">
        <v>30</v>
      </c>
      <c r="D29" t="s">
        <v>33</v>
      </c>
      <c r="E29" t="s">
        <v>173</v>
      </c>
      <c r="F29" s="4">
        <v>995.77613516367478</v>
      </c>
      <c r="G29" s="6">
        <v>0</v>
      </c>
      <c r="H29" s="6">
        <v>500</v>
      </c>
      <c r="I29" s="6">
        <v>0</v>
      </c>
      <c r="J29" s="33">
        <v>13</v>
      </c>
      <c r="K29" s="59" t="s">
        <v>301</v>
      </c>
      <c r="L29" s="41"/>
      <c r="M29" s="40"/>
      <c r="N29" s="40"/>
      <c r="O29" s="41">
        <f t="shared" si="1"/>
        <v>0</v>
      </c>
    </row>
    <row r="30" spans="1:15" x14ac:dyDescent="0.25">
      <c r="A30">
        <v>11</v>
      </c>
      <c r="B30">
        <v>69696974</v>
      </c>
      <c r="C30" t="s">
        <v>34</v>
      </c>
      <c r="D30" t="s">
        <v>31</v>
      </c>
      <c r="F30" s="4">
        <v>0</v>
      </c>
      <c r="G30" s="6">
        <v>0</v>
      </c>
      <c r="H30" s="6">
        <v>0</v>
      </c>
      <c r="I30" s="6">
        <v>971.22302158273385</v>
      </c>
      <c r="J30" s="57">
        <v>4</v>
      </c>
      <c r="K30" s="39" t="s">
        <v>176</v>
      </c>
      <c r="L30" s="36">
        <v>300</v>
      </c>
      <c r="M30" s="36">
        <v>500</v>
      </c>
      <c r="N30" s="40"/>
      <c r="O30" s="58">
        <f t="shared" si="1"/>
        <v>800</v>
      </c>
    </row>
    <row r="31" spans="1:15" x14ac:dyDescent="0.25">
      <c r="A31">
        <v>12</v>
      </c>
      <c r="B31">
        <v>32</v>
      </c>
      <c r="C31" t="s">
        <v>76</v>
      </c>
      <c r="D31" t="s">
        <v>73</v>
      </c>
      <c r="F31" s="4">
        <v>239.70432946145723</v>
      </c>
      <c r="G31" s="6">
        <v>200</v>
      </c>
      <c r="H31" s="6">
        <v>0</v>
      </c>
      <c r="I31" s="6">
        <v>713.25796505652625</v>
      </c>
      <c r="J31" s="32">
        <v>9</v>
      </c>
      <c r="K31" s="39" t="s">
        <v>290</v>
      </c>
      <c r="L31" s="40"/>
      <c r="M31" s="40"/>
      <c r="N31" s="40"/>
      <c r="O31" s="41">
        <f t="shared" si="1"/>
        <v>0</v>
      </c>
    </row>
    <row r="32" spans="1:15" x14ac:dyDescent="0.25">
      <c r="A32">
        <v>13</v>
      </c>
      <c r="B32">
        <v>748</v>
      </c>
      <c r="C32" t="s">
        <v>71</v>
      </c>
      <c r="D32" t="s">
        <v>44</v>
      </c>
      <c r="F32" s="4">
        <v>239.70432946145723</v>
      </c>
      <c r="G32" s="6">
        <v>300</v>
      </c>
      <c r="H32" s="6">
        <v>176.20481927710844</v>
      </c>
      <c r="I32" s="6">
        <v>579.65056526207604</v>
      </c>
    </row>
    <row r="33" spans="1:15" x14ac:dyDescent="0.25">
      <c r="A33">
        <v>14</v>
      </c>
      <c r="B33">
        <v>18</v>
      </c>
      <c r="C33" t="s">
        <v>144</v>
      </c>
      <c r="D33" t="s">
        <v>73</v>
      </c>
      <c r="F33" s="4">
        <v>449.84160506863782</v>
      </c>
      <c r="G33" s="6">
        <v>200</v>
      </c>
      <c r="H33" s="6">
        <v>161.14457831325302</v>
      </c>
      <c r="I33" s="6">
        <v>330.93525179856113</v>
      </c>
      <c r="J33" s="61" t="s">
        <v>298</v>
      </c>
      <c r="K33" s="61"/>
      <c r="L33" s="61"/>
      <c r="M33" s="61"/>
      <c r="N33" s="61"/>
      <c r="O33" s="61"/>
    </row>
    <row r="34" spans="1:15" x14ac:dyDescent="0.25">
      <c r="A34">
        <v>15</v>
      </c>
      <c r="B34">
        <v>560</v>
      </c>
      <c r="C34" t="s">
        <v>245</v>
      </c>
      <c r="D34" t="s">
        <v>125</v>
      </c>
      <c r="F34" s="4">
        <v>333.68532206969377</v>
      </c>
      <c r="G34" s="6">
        <v>200</v>
      </c>
      <c r="H34" s="6">
        <v>161.14457831325302</v>
      </c>
      <c r="I34" s="6">
        <v>344.29599177800617</v>
      </c>
      <c r="J34" s="32" t="s">
        <v>266</v>
      </c>
      <c r="K34" s="39" t="s">
        <v>267</v>
      </c>
      <c r="L34" s="40" t="s">
        <v>292</v>
      </c>
      <c r="M34" s="40" t="s">
        <v>293</v>
      </c>
      <c r="N34" s="40" t="s">
        <v>294</v>
      </c>
      <c r="O34" s="40" t="s">
        <v>291</v>
      </c>
    </row>
    <row r="35" spans="1:15" x14ac:dyDescent="0.25">
      <c r="A35">
        <v>16</v>
      </c>
      <c r="B35">
        <v>545</v>
      </c>
      <c r="C35" t="s">
        <v>174</v>
      </c>
      <c r="D35" t="s">
        <v>203</v>
      </c>
      <c r="E35" t="s">
        <v>176</v>
      </c>
      <c r="F35" s="4">
        <v>786.6948257655755</v>
      </c>
      <c r="G35" s="6">
        <v>300</v>
      </c>
      <c r="H35" s="6">
        <v>0</v>
      </c>
      <c r="I35" s="6">
        <v>0</v>
      </c>
      <c r="J35" s="32">
        <v>11</v>
      </c>
      <c r="K35" s="39" t="s">
        <v>289</v>
      </c>
      <c r="L35" s="40"/>
      <c r="M35" s="40"/>
      <c r="N35" s="40"/>
      <c r="O35" s="41">
        <f t="shared" ref="O35:O47" si="2">SUM(L35:N35)</f>
        <v>0</v>
      </c>
    </row>
    <row r="36" spans="1:15" x14ac:dyDescent="0.25">
      <c r="A36">
        <v>17</v>
      </c>
      <c r="B36">
        <v>331</v>
      </c>
      <c r="C36" t="s">
        <v>91</v>
      </c>
      <c r="D36" t="s">
        <v>92</v>
      </c>
      <c r="E36" t="s">
        <v>188</v>
      </c>
      <c r="F36" s="4">
        <v>0</v>
      </c>
      <c r="G36" s="6">
        <v>0</v>
      </c>
      <c r="H36" s="6">
        <v>390.06024096385545</v>
      </c>
      <c r="I36" s="6">
        <v>501.54162384378202</v>
      </c>
      <c r="J36" s="32">
        <v>2</v>
      </c>
      <c r="K36" s="39" t="s">
        <v>285</v>
      </c>
      <c r="L36" s="40"/>
      <c r="M36" s="40"/>
      <c r="N36" s="40"/>
      <c r="O36" s="41">
        <f t="shared" si="2"/>
        <v>0</v>
      </c>
    </row>
    <row r="37" spans="1:15" x14ac:dyDescent="0.25">
      <c r="A37">
        <v>18</v>
      </c>
      <c r="B37">
        <v>605</v>
      </c>
      <c r="C37" t="s">
        <v>135</v>
      </c>
      <c r="D37" t="s">
        <v>192</v>
      </c>
      <c r="F37" s="4">
        <v>0</v>
      </c>
      <c r="G37" s="6">
        <v>0</v>
      </c>
      <c r="H37" s="6">
        <v>161.14457831325302</v>
      </c>
      <c r="I37" s="6">
        <v>516.9578622816033</v>
      </c>
      <c r="J37" s="32">
        <v>7</v>
      </c>
      <c r="K37" s="39" t="s">
        <v>288</v>
      </c>
      <c r="L37" s="36">
        <v>242</v>
      </c>
      <c r="M37" s="41">
        <v>161</v>
      </c>
      <c r="N37" s="41">
        <v>166</v>
      </c>
      <c r="O37" s="41">
        <f t="shared" si="2"/>
        <v>569</v>
      </c>
    </row>
    <row r="38" spans="1:15" x14ac:dyDescent="0.25">
      <c r="A38">
        <v>19</v>
      </c>
      <c r="B38">
        <v>24</v>
      </c>
      <c r="C38" t="s">
        <v>129</v>
      </c>
      <c r="D38" t="s">
        <v>101</v>
      </c>
      <c r="E38" t="s">
        <v>130</v>
      </c>
      <c r="F38" s="4">
        <v>239.70432946145723</v>
      </c>
      <c r="G38" s="6">
        <v>300</v>
      </c>
      <c r="H38" s="6">
        <v>304.2168674698795</v>
      </c>
      <c r="I38" s="6">
        <v>99.691675231243579</v>
      </c>
      <c r="J38" s="32">
        <v>5</v>
      </c>
      <c r="K38" s="39" t="s">
        <v>286</v>
      </c>
      <c r="L38" s="36">
        <v>176</v>
      </c>
      <c r="M38" s="41"/>
      <c r="N38" s="40"/>
      <c r="O38" s="41">
        <f t="shared" si="2"/>
        <v>176</v>
      </c>
    </row>
    <row r="39" spans="1:15" x14ac:dyDescent="0.25">
      <c r="A39">
        <v>20</v>
      </c>
      <c r="B39">
        <v>27</v>
      </c>
      <c r="C39" t="s">
        <v>94</v>
      </c>
      <c r="D39" t="s">
        <v>53</v>
      </c>
      <c r="E39" t="s">
        <v>95</v>
      </c>
      <c r="F39" s="4">
        <v>239.70432946145723</v>
      </c>
      <c r="G39" s="6">
        <v>0</v>
      </c>
      <c r="H39" s="6">
        <v>165.66265060240963</v>
      </c>
      <c r="I39" s="6">
        <v>99.691675231243579</v>
      </c>
      <c r="J39" s="32">
        <v>10</v>
      </c>
      <c r="K39" s="39" t="s">
        <v>70</v>
      </c>
      <c r="L39" s="40"/>
      <c r="M39" s="40"/>
      <c r="N39" s="40"/>
      <c r="O39" s="41">
        <f t="shared" si="2"/>
        <v>0</v>
      </c>
    </row>
    <row r="40" spans="1:15" x14ac:dyDescent="0.25">
      <c r="A40">
        <v>21</v>
      </c>
      <c r="B40">
        <v>432</v>
      </c>
      <c r="C40" t="s">
        <v>246</v>
      </c>
      <c r="D40" t="s">
        <v>247</v>
      </c>
      <c r="F40" s="4">
        <v>239.70432946145723</v>
      </c>
      <c r="G40" s="6">
        <v>200</v>
      </c>
      <c r="H40" s="6">
        <v>161.14457831325302</v>
      </c>
      <c r="I40" s="6">
        <v>99.691675231243579</v>
      </c>
      <c r="J40" s="38">
        <v>12</v>
      </c>
      <c r="K40" s="44" t="s">
        <v>299</v>
      </c>
      <c r="L40" s="40"/>
      <c r="M40" s="43"/>
      <c r="N40" s="42"/>
      <c r="O40" s="41">
        <f t="shared" si="2"/>
        <v>0</v>
      </c>
    </row>
    <row r="41" spans="1:15" x14ac:dyDescent="0.25">
      <c r="A41">
        <v>22</v>
      </c>
      <c r="B41">
        <v>165</v>
      </c>
      <c r="C41" t="s">
        <v>98</v>
      </c>
      <c r="D41" t="s">
        <v>73</v>
      </c>
      <c r="F41" s="4">
        <v>0</v>
      </c>
      <c r="G41" s="6">
        <v>0</v>
      </c>
      <c r="H41" s="6">
        <v>161.14457831325302</v>
      </c>
      <c r="I41" s="6">
        <v>323.74100719424462</v>
      </c>
      <c r="J41" s="32">
        <v>8</v>
      </c>
      <c r="K41" s="39" t="s">
        <v>296</v>
      </c>
      <c r="L41" s="40"/>
      <c r="M41" s="40"/>
      <c r="N41" s="40"/>
      <c r="O41" s="41">
        <f t="shared" si="2"/>
        <v>0</v>
      </c>
    </row>
    <row r="42" spans="1:15" x14ac:dyDescent="0.25">
      <c r="A42">
        <v>23</v>
      </c>
      <c r="B42">
        <v>911</v>
      </c>
      <c r="C42" t="s">
        <v>148</v>
      </c>
      <c r="D42" t="s">
        <v>149</v>
      </c>
      <c r="E42" t="s">
        <v>150</v>
      </c>
      <c r="F42" s="4">
        <v>239.70432946145723</v>
      </c>
      <c r="G42" s="6">
        <v>400</v>
      </c>
      <c r="H42" s="6">
        <v>0</v>
      </c>
      <c r="I42" s="6">
        <v>99.691675231243579</v>
      </c>
      <c r="J42" s="32">
        <v>6</v>
      </c>
      <c r="K42" s="39" t="s">
        <v>283</v>
      </c>
      <c r="L42" s="36">
        <v>411</v>
      </c>
      <c r="M42" s="41">
        <v>360</v>
      </c>
      <c r="N42" s="41">
        <v>304</v>
      </c>
      <c r="O42" s="41">
        <f t="shared" si="2"/>
        <v>1075</v>
      </c>
    </row>
    <row r="43" spans="1:15" x14ac:dyDescent="0.25">
      <c r="A43">
        <v>24</v>
      </c>
      <c r="B43">
        <v>980</v>
      </c>
      <c r="C43" t="s">
        <v>248</v>
      </c>
      <c r="D43" t="s">
        <v>125</v>
      </c>
      <c r="F43" s="4">
        <v>239.70432946145723</v>
      </c>
      <c r="G43" s="6">
        <v>200</v>
      </c>
      <c r="H43" s="6">
        <v>0</v>
      </c>
      <c r="I43" s="6">
        <v>99.691675231243579</v>
      </c>
      <c r="J43" s="32">
        <v>1</v>
      </c>
      <c r="K43" s="39" t="s">
        <v>284</v>
      </c>
      <c r="L43" s="41">
        <v>404</v>
      </c>
      <c r="M43" s="41">
        <v>500</v>
      </c>
      <c r="N43" s="41">
        <v>390</v>
      </c>
      <c r="O43" s="41">
        <f t="shared" si="2"/>
        <v>1294</v>
      </c>
    </row>
    <row r="44" spans="1:15" x14ac:dyDescent="0.25">
      <c r="A44">
        <v>25</v>
      </c>
      <c r="B44">
        <v>82</v>
      </c>
      <c r="C44" t="s">
        <v>184</v>
      </c>
      <c r="D44" t="s">
        <v>73</v>
      </c>
      <c r="F44" s="4">
        <v>239.70432946145723</v>
      </c>
      <c r="G44" s="6">
        <v>0</v>
      </c>
      <c r="H44" s="6">
        <v>0</v>
      </c>
      <c r="I44" s="6">
        <v>0</v>
      </c>
      <c r="J44" s="32">
        <v>3</v>
      </c>
      <c r="K44" s="39" t="s">
        <v>287</v>
      </c>
      <c r="L44" s="60">
        <v>369</v>
      </c>
      <c r="M44" s="40"/>
      <c r="N44" s="40"/>
      <c r="O44" s="41">
        <f t="shared" si="2"/>
        <v>369</v>
      </c>
    </row>
    <row r="45" spans="1:15" x14ac:dyDescent="0.25">
      <c r="A45">
        <v>26</v>
      </c>
      <c r="B45">
        <v>69696973</v>
      </c>
      <c r="C45" t="s">
        <v>249</v>
      </c>
      <c r="D45" t="s">
        <v>250</v>
      </c>
      <c r="F45" s="4">
        <v>0</v>
      </c>
      <c r="G45" s="6">
        <v>0</v>
      </c>
      <c r="H45" s="6">
        <v>0</v>
      </c>
      <c r="I45" s="6">
        <v>159.30113052415211</v>
      </c>
      <c r="J45" s="33">
        <v>13</v>
      </c>
      <c r="K45" s="59" t="s">
        <v>301</v>
      </c>
      <c r="L45" s="41"/>
      <c r="M45" s="40"/>
      <c r="N45" s="40"/>
      <c r="O45" s="41">
        <f t="shared" si="2"/>
        <v>0</v>
      </c>
    </row>
    <row r="46" spans="1:15" x14ac:dyDescent="0.25">
      <c r="A46">
        <v>27</v>
      </c>
      <c r="B46">
        <v>714</v>
      </c>
      <c r="C46" t="s">
        <v>251</v>
      </c>
      <c r="D46" t="s">
        <v>53</v>
      </c>
      <c r="F46" s="4">
        <v>0</v>
      </c>
      <c r="G46" s="6">
        <v>0</v>
      </c>
      <c r="H46" s="6">
        <v>0</v>
      </c>
      <c r="I46" s="6">
        <v>99.691675231243579</v>
      </c>
      <c r="J46" s="57">
        <v>4</v>
      </c>
      <c r="K46" s="39" t="s">
        <v>176</v>
      </c>
      <c r="L46" s="36">
        <v>419</v>
      </c>
      <c r="M46" s="36"/>
      <c r="N46" s="40"/>
      <c r="O46" s="58">
        <f t="shared" si="2"/>
        <v>419</v>
      </c>
    </row>
    <row r="47" spans="1:15" x14ac:dyDescent="0.25">
      <c r="F47">
        <f>MAX(F20:F46)</f>
        <v>1000</v>
      </c>
      <c r="G47">
        <f>MAX(G20:G46)</f>
        <v>500</v>
      </c>
      <c r="H47">
        <f>MAX(H20:H46)</f>
        <v>500</v>
      </c>
      <c r="I47">
        <f>MAX(I20:I46)</f>
        <v>1000</v>
      </c>
      <c r="J47" s="32">
        <v>9</v>
      </c>
      <c r="K47" s="39" t="s">
        <v>290</v>
      </c>
      <c r="L47" s="40"/>
      <c r="M47" s="40"/>
      <c r="N47" s="40"/>
      <c r="O47" s="41">
        <f t="shared" si="2"/>
        <v>0</v>
      </c>
    </row>
    <row r="49" spans="10:15" x14ac:dyDescent="0.25">
      <c r="J49" s="61" t="s">
        <v>300</v>
      </c>
      <c r="K49" s="61"/>
      <c r="L49" s="61"/>
      <c r="M49" s="61"/>
      <c r="N49" s="61"/>
      <c r="O49" s="61"/>
    </row>
    <row r="50" spans="10:15" x14ac:dyDescent="0.25">
      <c r="J50" s="32" t="s">
        <v>266</v>
      </c>
      <c r="K50" s="39" t="s">
        <v>267</v>
      </c>
      <c r="L50" s="40" t="s">
        <v>292</v>
      </c>
      <c r="M50" s="40" t="s">
        <v>293</v>
      </c>
      <c r="N50" s="40" t="s">
        <v>294</v>
      </c>
      <c r="O50" s="40" t="s">
        <v>291</v>
      </c>
    </row>
    <row r="51" spans="10:15" x14ac:dyDescent="0.25">
      <c r="J51" s="32">
        <v>11</v>
      </c>
      <c r="K51" s="39" t="s">
        <v>289</v>
      </c>
      <c r="L51" s="40"/>
      <c r="M51" s="40"/>
      <c r="N51" s="40"/>
      <c r="O51" s="41">
        <f t="shared" ref="O51:O63" si="3">SUM(L51:N51)</f>
        <v>0</v>
      </c>
    </row>
    <row r="52" spans="10:15" x14ac:dyDescent="0.25">
      <c r="J52" s="32">
        <v>2</v>
      </c>
      <c r="K52" s="39" t="s">
        <v>285</v>
      </c>
      <c r="L52" s="40"/>
      <c r="M52" s="40"/>
      <c r="N52" s="40"/>
      <c r="O52" s="41">
        <f t="shared" si="3"/>
        <v>0</v>
      </c>
    </row>
    <row r="53" spans="10:15" x14ac:dyDescent="0.25">
      <c r="J53" s="32">
        <v>7</v>
      </c>
      <c r="K53" s="39" t="s">
        <v>288</v>
      </c>
      <c r="L53" s="36">
        <v>420</v>
      </c>
      <c r="M53" s="41">
        <v>331</v>
      </c>
      <c r="N53" s="41">
        <v>100</v>
      </c>
      <c r="O53" s="41">
        <f t="shared" si="3"/>
        <v>851</v>
      </c>
    </row>
    <row r="54" spans="10:15" x14ac:dyDescent="0.25">
      <c r="J54" s="32">
        <v>5</v>
      </c>
      <c r="K54" s="39" t="s">
        <v>286</v>
      </c>
      <c r="L54" s="36">
        <v>580</v>
      </c>
      <c r="M54" s="41">
        <v>100</v>
      </c>
      <c r="N54" s="40"/>
      <c r="O54" s="41">
        <f t="shared" si="3"/>
        <v>680</v>
      </c>
    </row>
    <row r="55" spans="10:15" x14ac:dyDescent="0.25">
      <c r="J55" s="32">
        <v>10</v>
      </c>
      <c r="K55" s="39" t="s">
        <v>70</v>
      </c>
      <c r="L55" s="40"/>
      <c r="M55" s="40"/>
      <c r="N55" s="40"/>
      <c r="O55" s="41">
        <f t="shared" si="3"/>
        <v>0</v>
      </c>
    </row>
    <row r="56" spans="10:15" x14ac:dyDescent="0.25">
      <c r="J56" s="38">
        <v>12</v>
      </c>
      <c r="K56" s="44" t="s">
        <v>299</v>
      </c>
      <c r="L56" s="40"/>
      <c r="M56" s="43"/>
      <c r="N56" s="42"/>
      <c r="O56" s="41">
        <f t="shared" si="3"/>
        <v>0</v>
      </c>
    </row>
    <row r="57" spans="10:15" x14ac:dyDescent="0.25">
      <c r="J57" s="32">
        <v>8</v>
      </c>
      <c r="K57" s="39" t="s">
        <v>296</v>
      </c>
      <c r="L57" s="40">
        <v>324</v>
      </c>
      <c r="M57" s="40"/>
      <c r="N57" s="40"/>
      <c r="O57" s="41">
        <f t="shared" si="3"/>
        <v>324</v>
      </c>
    </row>
    <row r="58" spans="10:15" x14ac:dyDescent="0.25">
      <c r="J58" s="32">
        <v>6</v>
      </c>
      <c r="K58" s="39" t="s">
        <v>283</v>
      </c>
      <c r="L58" s="36">
        <v>991</v>
      </c>
      <c r="M58" s="41">
        <v>853</v>
      </c>
      <c r="N58" s="41">
        <v>859</v>
      </c>
      <c r="O58" s="41">
        <f t="shared" si="3"/>
        <v>2703</v>
      </c>
    </row>
    <row r="59" spans="10:15" x14ac:dyDescent="0.25">
      <c r="J59" s="32">
        <v>1</v>
      </c>
      <c r="K59" s="39" t="s">
        <v>284</v>
      </c>
      <c r="L59" s="41">
        <v>1000</v>
      </c>
      <c r="M59" s="41">
        <v>971</v>
      </c>
      <c r="N59" s="41"/>
      <c r="O59" s="41">
        <f t="shared" si="3"/>
        <v>1971</v>
      </c>
    </row>
    <row r="60" spans="10:15" x14ac:dyDescent="0.25">
      <c r="J60" s="32">
        <v>3</v>
      </c>
      <c r="K60" s="39" t="s">
        <v>287</v>
      </c>
      <c r="L60" s="60">
        <v>969</v>
      </c>
      <c r="M60" s="40"/>
      <c r="N60" s="40"/>
      <c r="O60" s="41">
        <f t="shared" si="3"/>
        <v>969</v>
      </c>
    </row>
    <row r="61" spans="10:15" x14ac:dyDescent="0.25">
      <c r="J61" s="33">
        <v>13</v>
      </c>
      <c r="K61" s="59" t="s">
        <v>301</v>
      </c>
      <c r="L61" s="41"/>
      <c r="M61" s="40"/>
      <c r="N61" s="40"/>
      <c r="O61" s="41">
        <f t="shared" si="3"/>
        <v>0</v>
      </c>
    </row>
    <row r="62" spans="10:15" x14ac:dyDescent="0.25">
      <c r="J62" s="57">
        <v>4</v>
      </c>
      <c r="K62" s="39" t="s">
        <v>176</v>
      </c>
      <c r="L62" s="36">
        <v>986</v>
      </c>
      <c r="M62" s="36"/>
      <c r="N62" s="40"/>
      <c r="O62" s="58">
        <f t="shared" si="3"/>
        <v>986</v>
      </c>
    </row>
    <row r="63" spans="10:15" x14ac:dyDescent="0.25">
      <c r="J63" s="32">
        <v>9</v>
      </c>
      <c r="K63" s="39" t="s">
        <v>290</v>
      </c>
      <c r="L63" s="40"/>
      <c r="M63" s="40"/>
      <c r="N63" s="40"/>
      <c r="O63" s="41">
        <f t="shared" si="3"/>
        <v>0</v>
      </c>
    </row>
  </sheetData>
  <sortState ref="J3:O15">
    <sortCondition ref="K3:K15"/>
  </sortState>
  <mergeCells count="4">
    <mergeCell ref="J1:O1"/>
    <mergeCell ref="J17:O17"/>
    <mergeCell ref="J33:O33"/>
    <mergeCell ref="J49:O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I1" sqref="I1:N31"/>
    </sheetView>
  </sheetViews>
  <sheetFormatPr defaultRowHeight="15" x14ac:dyDescent="0.25"/>
  <cols>
    <col min="3" max="3" width="21.7109375" customWidth="1"/>
    <col min="4" max="4" width="32" customWidth="1"/>
    <col min="5" max="5" width="22.42578125" customWidth="1"/>
    <col min="10" max="10" width="16.85546875" customWidth="1"/>
  </cols>
  <sheetData>
    <row r="1" spans="1:14" x14ac:dyDescent="0.25">
      <c r="A1" t="s">
        <v>159</v>
      </c>
      <c r="I1" s="61" t="s">
        <v>295</v>
      </c>
      <c r="J1" s="61"/>
      <c r="K1" s="61"/>
      <c r="L1" s="61"/>
      <c r="M1" s="61"/>
      <c r="N1" s="61"/>
    </row>
    <row r="2" spans="1:14" x14ac:dyDescent="0.25">
      <c r="I2" s="32" t="s">
        <v>266</v>
      </c>
      <c r="J2" s="39" t="s">
        <v>267</v>
      </c>
      <c r="K2" s="40" t="s">
        <v>292</v>
      </c>
      <c r="L2" s="40" t="s">
        <v>293</v>
      </c>
      <c r="M2" s="40" t="s">
        <v>294</v>
      </c>
      <c r="N2" s="40" t="s">
        <v>291</v>
      </c>
    </row>
    <row r="3" spans="1:14" x14ac:dyDescent="0.25">
      <c r="A3" t="s">
        <v>160</v>
      </c>
      <c r="I3" s="32">
        <v>11</v>
      </c>
      <c r="J3" s="39" t="s">
        <v>289</v>
      </c>
      <c r="K3" s="53"/>
      <c r="L3" s="40"/>
      <c r="M3" s="40"/>
      <c r="N3" s="41">
        <f t="shared" ref="N3:N15" si="0">SUM(K3:M3)</f>
        <v>0</v>
      </c>
    </row>
    <row r="4" spans="1:14" x14ac:dyDescent="0.25">
      <c r="I4" s="32">
        <v>2</v>
      </c>
      <c r="J4" s="39" t="s">
        <v>285</v>
      </c>
      <c r="K4" s="53">
        <v>565</v>
      </c>
      <c r="L4" s="53">
        <v>421</v>
      </c>
      <c r="M4" s="53">
        <v>237</v>
      </c>
      <c r="N4" s="41">
        <f t="shared" si="0"/>
        <v>1223</v>
      </c>
    </row>
    <row r="5" spans="1:14" x14ac:dyDescent="0.25">
      <c r="A5" t="s">
        <v>161</v>
      </c>
      <c r="I5" s="32">
        <v>7</v>
      </c>
      <c r="J5" s="39" t="s">
        <v>288</v>
      </c>
      <c r="K5" s="37">
        <v>424</v>
      </c>
      <c r="L5" s="37">
        <v>583</v>
      </c>
      <c r="M5" s="37">
        <v>521</v>
      </c>
      <c r="N5" s="41">
        <f t="shared" si="0"/>
        <v>1528</v>
      </c>
    </row>
    <row r="6" spans="1:14" x14ac:dyDescent="0.25">
      <c r="I6" s="32">
        <v>5</v>
      </c>
      <c r="J6" s="39" t="s">
        <v>286</v>
      </c>
      <c r="K6" s="37">
        <v>935</v>
      </c>
      <c r="L6" s="37">
        <v>632</v>
      </c>
      <c r="M6" s="53">
        <v>836</v>
      </c>
      <c r="N6" s="41">
        <f t="shared" si="0"/>
        <v>2403</v>
      </c>
    </row>
    <row r="7" spans="1:14" x14ac:dyDescent="0.25">
      <c r="A7" t="s">
        <v>162</v>
      </c>
      <c r="I7" s="32">
        <v>10</v>
      </c>
      <c r="J7" s="39" t="s">
        <v>70</v>
      </c>
      <c r="K7" s="53"/>
      <c r="L7" s="53"/>
      <c r="M7" s="40"/>
      <c r="N7" s="41">
        <f t="shared" si="0"/>
        <v>0</v>
      </c>
    </row>
    <row r="8" spans="1:14" x14ac:dyDescent="0.25">
      <c r="I8" s="38">
        <v>12</v>
      </c>
      <c r="J8" s="44" t="s">
        <v>299</v>
      </c>
      <c r="K8" s="53"/>
      <c r="L8" s="44"/>
      <c r="M8" s="42"/>
      <c r="N8" s="41">
        <f t="shared" si="0"/>
        <v>0</v>
      </c>
    </row>
    <row r="9" spans="1:14" x14ac:dyDescent="0.25">
      <c r="A9" t="s">
        <v>4</v>
      </c>
      <c r="I9" s="32">
        <v>8</v>
      </c>
      <c r="J9" s="39" t="s">
        <v>296</v>
      </c>
      <c r="K9" s="53"/>
      <c r="L9" s="40"/>
      <c r="M9" s="40"/>
      <c r="N9" s="41">
        <f t="shared" si="0"/>
        <v>0</v>
      </c>
    </row>
    <row r="10" spans="1:14" x14ac:dyDescent="0.25">
      <c r="I10" s="32">
        <v>6</v>
      </c>
      <c r="J10" s="39" t="s">
        <v>283</v>
      </c>
      <c r="K10" s="37">
        <v>619</v>
      </c>
      <c r="L10" s="37">
        <v>1000</v>
      </c>
      <c r="M10" s="37">
        <v>563</v>
      </c>
      <c r="N10" s="41">
        <f t="shared" si="0"/>
        <v>2182</v>
      </c>
    </row>
    <row r="11" spans="1:14" x14ac:dyDescent="0.25">
      <c r="A11" t="s">
        <v>163</v>
      </c>
      <c r="I11" s="32">
        <v>1</v>
      </c>
      <c r="J11" s="39" t="s">
        <v>284</v>
      </c>
      <c r="K11" s="37">
        <v>828</v>
      </c>
      <c r="L11" s="37">
        <v>623</v>
      </c>
      <c r="M11" s="37">
        <v>554</v>
      </c>
      <c r="N11" s="41">
        <f t="shared" si="0"/>
        <v>2005</v>
      </c>
    </row>
    <row r="12" spans="1:14" x14ac:dyDescent="0.25">
      <c r="I12" s="32">
        <v>3</v>
      </c>
      <c r="J12" s="39" t="s">
        <v>287</v>
      </c>
      <c r="K12" s="37">
        <v>419</v>
      </c>
      <c r="L12" s="53">
        <v>71</v>
      </c>
      <c r="M12" s="53"/>
      <c r="N12" s="41">
        <f t="shared" si="0"/>
        <v>490</v>
      </c>
    </row>
    <row r="13" spans="1:14" x14ac:dyDescent="0.25">
      <c r="A13" t="s">
        <v>6</v>
      </c>
      <c r="B13" t="s">
        <v>7</v>
      </c>
      <c r="C13" t="s">
        <v>8</v>
      </c>
      <c r="I13" s="33">
        <v>13</v>
      </c>
      <c r="J13" s="59" t="s">
        <v>301</v>
      </c>
      <c r="K13" s="37">
        <v>584</v>
      </c>
      <c r="L13" s="39"/>
      <c r="M13" s="39"/>
      <c r="N13" s="41">
        <f t="shared" si="0"/>
        <v>584</v>
      </c>
    </row>
    <row r="14" spans="1:14" x14ac:dyDescent="0.25">
      <c r="A14" t="s">
        <v>9</v>
      </c>
      <c r="B14" t="s">
        <v>164</v>
      </c>
      <c r="C14" t="s">
        <v>165</v>
      </c>
      <c r="I14" s="57">
        <v>4</v>
      </c>
      <c r="J14" s="39" t="s">
        <v>176</v>
      </c>
      <c r="K14" s="37">
        <v>953</v>
      </c>
      <c r="L14" s="37">
        <v>834</v>
      </c>
      <c r="M14" s="40">
        <v>445</v>
      </c>
      <c r="N14" s="58">
        <f t="shared" si="0"/>
        <v>2232</v>
      </c>
    </row>
    <row r="15" spans="1:14" x14ac:dyDescent="0.25">
      <c r="A15" t="s">
        <v>12</v>
      </c>
      <c r="B15" t="s">
        <v>166</v>
      </c>
      <c r="C15" t="s">
        <v>167</v>
      </c>
      <c r="I15" s="32">
        <v>9</v>
      </c>
      <c r="J15" s="39" t="s">
        <v>290</v>
      </c>
      <c r="K15" s="53"/>
      <c r="L15" s="40"/>
      <c r="M15" s="40"/>
      <c r="N15" s="41">
        <f t="shared" si="0"/>
        <v>0</v>
      </c>
    </row>
    <row r="17" spans="1:14" x14ac:dyDescent="0.2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27</v>
      </c>
      <c r="I17" s="61" t="s">
        <v>295</v>
      </c>
      <c r="J17" s="61"/>
      <c r="K17" s="61"/>
      <c r="L17" s="61"/>
      <c r="M17" s="61"/>
      <c r="N17" s="61"/>
    </row>
    <row r="18" spans="1:14" x14ac:dyDescent="0.25">
      <c r="A18">
        <v>1</v>
      </c>
      <c r="B18">
        <v>29</v>
      </c>
      <c r="C18" t="s">
        <v>49</v>
      </c>
      <c r="D18" t="s">
        <v>50</v>
      </c>
      <c r="E18" t="s">
        <v>51</v>
      </c>
      <c r="F18" s="6">
        <v>827.69230769230774</v>
      </c>
      <c r="G18" s="6">
        <v>887.38269030239837</v>
      </c>
      <c r="I18" s="32" t="s">
        <v>266</v>
      </c>
      <c r="J18" s="39" t="s">
        <v>267</v>
      </c>
      <c r="K18" s="40" t="s">
        <v>292</v>
      </c>
      <c r="L18" s="40" t="s">
        <v>293</v>
      </c>
      <c r="M18" s="40" t="s">
        <v>294</v>
      </c>
      <c r="N18" s="40" t="s">
        <v>291</v>
      </c>
    </row>
    <row r="19" spans="1:14" x14ac:dyDescent="0.25">
      <c r="A19">
        <v>2</v>
      </c>
      <c r="B19">
        <v>1001</v>
      </c>
      <c r="C19" t="s">
        <v>168</v>
      </c>
      <c r="D19" t="s">
        <v>169</v>
      </c>
      <c r="F19" s="6">
        <v>622.56410256410254</v>
      </c>
      <c r="G19" s="6">
        <v>1000</v>
      </c>
      <c r="I19" s="32">
        <v>11</v>
      </c>
      <c r="J19" s="39" t="s">
        <v>289</v>
      </c>
      <c r="K19" s="53"/>
      <c r="L19" s="40"/>
      <c r="M19" s="40"/>
      <c r="N19" s="41">
        <f t="shared" ref="N19:N31" si="1">SUM(K19:M19)</f>
        <v>0</v>
      </c>
    </row>
    <row r="20" spans="1:14" x14ac:dyDescent="0.25">
      <c r="A20">
        <v>3</v>
      </c>
      <c r="B20">
        <v>148</v>
      </c>
      <c r="C20" t="s">
        <v>32</v>
      </c>
      <c r="D20" t="s">
        <v>33</v>
      </c>
      <c r="F20" s="6">
        <v>952.82051282051282</v>
      </c>
      <c r="G20" s="6">
        <v>574.55683003128263</v>
      </c>
      <c r="I20" s="32">
        <v>2</v>
      </c>
      <c r="J20" s="39" t="s">
        <v>285</v>
      </c>
      <c r="K20" s="53">
        <v>668</v>
      </c>
      <c r="L20" s="53">
        <v>395</v>
      </c>
      <c r="M20" s="53">
        <v>461</v>
      </c>
      <c r="N20" s="41">
        <f t="shared" si="1"/>
        <v>1524</v>
      </c>
    </row>
    <row r="21" spans="1:14" x14ac:dyDescent="0.25">
      <c r="A21">
        <v>4</v>
      </c>
      <c r="B21">
        <v>140</v>
      </c>
      <c r="C21" t="s">
        <v>170</v>
      </c>
      <c r="D21" t="s">
        <v>44</v>
      </c>
      <c r="F21" s="6">
        <v>619.48717948717945</v>
      </c>
      <c r="G21" s="6">
        <v>726.79874869655896</v>
      </c>
      <c r="I21" s="32">
        <v>7</v>
      </c>
      <c r="J21" s="39" t="s">
        <v>288</v>
      </c>
      <c r="K21" s="37">
        <v>632</v>
      </c>
      <c r="L21" s="37">
        <v>149</v>
      </c>
      <c r="M21" s="37">
        <v>146</v>
      </c>
      <c r="N21" s="41">
        <f t="shared" si="1"/>
        <v>927</v>
      </c>
    </row>
    <row r="22" spans="1:14" x14ac:dyDescent="0.25">
      <c r="A22">
        <v>5</v>
      </c>
      <c r="B22">
        <v>214</v>
      </c>
      <c r="C22" t="s">
        <v>60</v>
      </c>
      <c r="D22" t="s">
        <v>50</v>
      </c>
      <c r="E22" t="s">
        <v>171</v>
      </c>
      <c r="F22" s="6">
        <v>424.61538461538464</v>
      </c>
      <c r="G22" s="6">
        <v>894.68196037539099</v>
      </c>
      <c r="I22" s="32">
        <v>5</v>
      </c>
      <c r="J22" s="39" t="s">
        <v>286</v>
      </c>
      <c r="K22" s="37">
        <v>895</v>
      </c>
      <c r="L22" s="37">
        <v>643</v>
      </c>
      <c r="M22" s="53">
        <v>639</v>
      </c>
      <c r="N22" s="41">
        <f t="shared" si="1"/>
        <v>2177</v>
      </c>
    </row>
    <row r="23" spans="1:14" x14ac:dyDescent="0.25">
      <c r="A23">
        <v>6</v>
      </c>
      <c r="B23">
        <v>25</v>
      </c>
      <c r="C23" t="s">
        <v>55</v>
      </c>
      <c r="D23" t="s">
        <v>169</v>
      </c>
      <c r="E23" t="s">
        <v>172</v>
      </c>
      <c r="F23" s="6">
        <v>419.4871794871795</v>
      </c>
      <c r="G23" s="6">
        <v>897.81021897810217</v>
      </c>
      <c r="I23" s="32">
        <v>10</v>
      </c>
      <c r="J23" s="39" t="s">
        <v>70</v>
      </c>
      <c r="K23" s="53"/>
      <c r="L23" s="53"/>
      <c r="M23" s="40"/>
      <c r="N23" s="41">
        <f t="shared" si="1"/>
        <v>0</v>
      </c>
    </row>
    <row r="24" spans="1:14" x14ac:dyDescent="0.25">
      <c r="A24">
        <v>7</v>
      </c>
      <c r="B24">
        <v>17</v>
      </c>
      <c r="C24" t="s">
        <v>30</v>
      </c>
      <c r="D24" t="s">
        <v>33</v>
      </c>
      <c r="E24" t="s">
        <v>173</v>
      </c>
      <c r="F24" s="6">
        <v>421.53846153846155</v>
      </c>
      <c r="G24" s="6">
        <v>891.55370177267991</v>
      </c>
      <c r="I24" s="38">
        <v>12</v>
      </c>
      <c r="J24" s="44" t="s">
        <v>299</v>
      </c>
      <c r="K24" s="53"/>
      <c r="L24" s="44"/>
      <c r="M24" s="42"/>
      <c r="N24" s="41">
        <f t="shared" si="1"/>
        <v>0</v>
      </c>
    </row>
    <row r="25" spans="1:14" x14ac:dyDescent="0.25">
      <c r="A25">
        <v>8</v>
      </c>
      <c r="B25">
        <v>4</v>
      </c>
      <c r="C25" t="s">
        <v>39</v>
      </c>
      <c r="D25" t="s">
        <v>50</v>
      </c>
      <c r="E25" t="s">
        <v>41</v>
      </c>
      <c r="F25" s="6">
        <v>833.84615384615381</v>
      </c>
      <c r="G25" s="6">
        <v>467.15328467153284</v>
      </c>
      <c r="I25" s="32">
        <v>8</v>
      </c>
      <c r="J25" s="39" t="s">
        <v>296</v>
      </c>
      <c r="K25" s="53"/>
      <c r="L25" s="40"/>
      <c r="M25" s="40"/>
      <c r="N25" s="41">
        <f t="shared" si="1"/>
        <v>0</v>
      </c>
    </row>
    <row r="26" spans="1:14" x14ac:dyDescent="0.25">
      <c r="A26">
        <v>9</v>
      </c>
      <c r="B26">
        <v>90</v>
      </c>
      <c r="C26" t="s">
        <v>34</v>
      </c>
      <c r="D26" t="s">
        <v>33</v>
      </c>
      <c r="E26" t="s">
        <v>35</v>
      </c>
      <c r="F26" s="6">
        <v>394.87179487179486</v>
      </c>
      <c r="G26" s="6">
        <v>888.42544316996873</v>
      </c>
      <c r="I26" s="32">
        <v>6</v>
      </c>
      <c r="J26" s="39" t="s">
        <v>283</v>
      </c>
      <c r="K26" s="37">
        <v>727</v>
      </c>
      <c r="L26" s="37">
        <v>436</v>
      </c>
      <c r="M26" s="37">
        <v>618</v>
      </c>
      <c r="N26" s="41">
        <f t="shared" si="1"/>
        <v>1781</v>
      </c>
    </row>
    <row r="27" spans="1:14" x14ac:dyDescent="0.25">
      <c r="A27">
        <v>10</v>
      </c>
      <c r="B27">
        <v>414</v>
      </c>
      <c r="C27" t="s">
        <v>52</v>
      </c>
      <c r="D27" t="s">
        <v>50</v>
      </c>
      <c r="E27" t="s">
        <v>82</v>
      </c>
      <c r="F27" s="6">
        <v>631.79487179487182</v>
      </c>
      <c r="G27" s="6">
        <v>643.37851929092801</v>
      </c>
      <c r="I27" s="32">
        <v>1</v>
      </c>
      <c r="J27" s="39" t="s">
        <v>284</v>
      </c>
      <c r="K27" s="37">
        <v>888</v>
      </c>
      <c r="L27" s="37">
        <v>1000</v>
      </c>
      <c r="M27" s="37">
        <v>892</v>
      </c>
      <c r="N27" s="41">
        <f t="shared" si="1"/>
        <v>2780</v>
      </c>
    </row>
    <row r="28" spans="1:14" x14ac:dyDescent="0.25">
      <c r="A28">
        <v>11</v>
      </c>
      <c r="B28">
        <v>545</v>
      </c>
      <c r="C28" t="s">
        <v>174</v>
      </c>
      <c r="D28" t="s">
        <v>175</v>
      </c>
      <c r="E28" t="s">
        <v>176</v>
      </c>
      <c r="F28" s="6">
        <v>445.12820512820514</v>
      </c>
      <c r="G28" s="6">
        <v>762.25234619395201</v>
      </c>
      <c r="I28" s="32">
        <v>3</v>
      </c>
      <c r="J28" s="39" t="s">
        <v>287</v>
      </c>
      <c r="K28" s="37">
        <v>898</v>
      </c>
      <c r="L28" s="53">
        <v>563</v>
      </c>
      <c r="M28" s="53"/>
      <c r="N28" s="41">
        <f t="shared" si="1"/>
        <v>1461</v>
      </c>
    </row>
    <row r="29" spans="1:14" x14ac:dyDescent="0.25">
      <c r="A29">
        <v>12</v>
      </c>
      <c r="B29">
        <v>58</v>
      </c>
      <c r="C29" t="s">
        <v>54</v>
      </c>
      <c r="D29" t="s">
        <v>177</v>
      </c>
      <c r="F29" s="6">
        <v>423.58974358974359</v>
      </c>
      <c r="G29" s="6">
        <v>631.90823774765386</v>
      </c>
      <c r="I29" s="33">
        <v>13</v>
      </c>
      <c r="J29" s="59" t="s">
        <v>301</v>
      </c>
      <c r="K29" s="37">
        <v>299</v>
      </c>
      <c r="L29" s="39"/>
      <c r="M29" s="39"/>
      <c r="N29" s="41">
        <f t="shared" si="1"/>
        <v>299</v>
      </c>
    </row>
    <row r="30" spans="1:14" x14ac:dyDescent="0.25">
      <c r="A30">
        <v>13</v>
      </c>
      <c r="B30">
        <v>81</v>
      </c>
      <c r="C30" t="s">
        <v>62</v>
      </c>
      <c r="D30" t="s">
        <v>33</v>
      </c>
      <c r="E30" t="s">
        <v>63</v>
      </c>
      <c r="F30" s="6">
        <v>1000</v>
      </c>
      <c r="G30" s="6">
        <v>0</v>
      </c>
      <c r="I30" s="57">
        <v>4</v>
      </c>
      <c r="J30" s="39" t="s">
        <v>176</v>
      </c>
      <c r="K30" s="37">
        <v>575</v>
      </c>
      <c r="L30" s="37">
        <v>467</v>
      </c>
      <c r="M30" s="40">
        <v>762</v>
      </c>
      <c r="N30" s="58">
        <f t="shared" si="1"/>
        <v>1804</v>
      </c>
    </row>
    <row r="31" spans="1:14" x14ac:dyDescent="0.25">
      <c r="A31">
        <v>14</v>
      </c>
      <c r="B31">
        <v>25212</v>
      </c>
      <c r="C31" t="s">
        <v>178</v>
      </c>
      <c r="D31" t="s">
        <v>179</v>
      </c>
      <c r="E31" t="s">
        <v>180</v>
      </c>
      <c r="F31" s="6">
        <v>563.07692307692309</v>
      </c>
      <c r="G31" s="6">
        <v>435.87069864442128</v>
      </c>
      <c r="I31" s="32">
        <v>9</v>
      </c>
      <c r="J31" s="39" t="s">
        <v>290</v>
      </c>
      <c r="K31" s="53"/>
      <c r="L31" s="40"/>
      <c r="M31" s="40"/>
      <c r="N31" s="41">
        <f t="shared" si="1"/>
        <v>0</v>
      </c>
    </row>
    <row r="32" spans="1:14" x14ac:dyDescent="0.25">
      <c r="A32">
        <v>15</v>
      </c>
      <c r="B32">
        <v>523</v>
      </c>
      <c r="C32" t="s">
        <v>81</v>
      </c>
      <c r="D32" t="s">
        <v>50</v>
      </c>
      <c r="E32" t="s">
        <v>82</v>
      </c>
      <c r="F32" s="6">
        <v>835.89743589743591</v>
      </c>
      <c r="G32" s="6">
        <v>149.11366006256517</v>
      </c>
    </row>
    <row r="33" spans="1:11" x14ac:dyDescent="0.25">
      <c r="A33">
        <v>16</v>
      </c>
      <c r="B33">
        <v>1403</v>
      </c>
      <c r="C33" t="s">
        <v>181</v>
      </c>
      <c r="D33" t="s">
        <v>182</v>
      </c>
      <c r="E33" t="s">
        <v>183</v>
      </c>
      <c r="F33" s="6">
        <v>565.12820512820508</v>
      </c>
      <c r="G33" s="6">
        <v>395.20333680917622</v>
      </c>
    </row>
    <row r="34" spans="1:11" x14ac:dyDescent="0.25">
      <c r="A34">
        <v>17</v>
      </c>
      <c r="B34">
        <v>748</v>
      </c>
      <c r="C34" t="s">
        <v>71</v>
      </c>
      <c r="D34" t="s">
        <v>44</v>
      </c>
      <c r="F34" s="6">
        <v>935.38461538461536</v>
      </c>
      <c r="G34" s="6">
        <v>0</v>
      </c>
    </row>
    <row r="35" spans="1:11" x14ac:dyDescent="0.25">
      <c r="A35">
        <v>18</v>
      </c>
      <c r="B35">
        <v>911</v>
      </c>
      <c r="C35" t="s">
        <v>148</v>
      </c>
      <c r="D35" t="s">
        <v>149</v>
      </c>
      <c r="E35" t="s">
        <v>150</v>
      </c>
      <c r="F35" s="6">
        <v>273.84615384615387</v>
      </c>
      <c r="G35" s="6">
        <v>639.20750782064647</v>
      </c>
      <c r="K35" t="s">
        <v>256</v>
      </c>
    </row>
    <row r="36" spans="1:11" x14ac:dyDescent="0.25">
      <c r="A36">
        <v>19</v>
      </c>
      <c r="B36">
        <v>82</v>
      </c>
      <c r="C36" t="s">
        <v>184</v>
      </c>
      <c r="D36" t="s">
        <v>73</v>
      </c>
      <c r="F36" s="6">
        <v>583.58974358974353</v>
      </c>
      <c r="G36" s="6">
        <v>299.2700729927007</v>
      </c>
    </row>
    <row r="37" spans="1:11" x14ac:dyDescent="0.25">
      <c r="A37">
        <v>20</v>
      </c>
      <c r="B37">
        <v>7</v>
      </c>
      <c r="C37" t="s">
        <v>36</v>
      </c>
      <c r="D37" t="s">
        <v>37</v>
      </c>
      <c r="E37" t="s">
        <v>38</v>
      </c>
      <c r="F37" s="6">
        <v>420.5128205128205</v>
      </c>
      <c r="G37" s="6">
        <v>460.89676746611053</v>
      </c>
    </row>
    <row r="38" spans="1:11" x14ac:dyDescent="0.25">
      <c r="A38">
        <v>21</v>
      </c>
      <c r="B38">
        <v>24</v>
      </c>
      <c r="C38" t="s">
        <v>129</v>
      </c>
      <c r="D38" t="s">
        <v>101</v>
      </c>
      <c r="E38" t="s">
        <v>130</v>
      </c>
      <c r="F38" s="6">
        <v>468.71794871794873</v>
      </c>
      <c r="G38" s="6">
        <v>347.23670490093849</v>
      </c>
    </row>
    <row r="39" spans="1:11" x14ac:dyDescent="0.25">
      <c r="A39">
        <v>22</v>
      </c>
      <c r="B39">
        <v>611</v>
      </c>
      <c r="C39" t="s">
        <v>185</v>
      </c>
      <c r="D39" t="s">
        <v>186</v>
      </c>
      <c r="F39" s="6">
        <v>449.23076923076923</v>
      </c>
      <c r="G39" s="6">
        <v>335.76642335766422</v>
      </c>
    </row>
    <row r="40" spans="1:11" x14ac:dyDescent="0.25">
      <c r="A40">
        <v>23</v>
      </c>
      <c r="B40">
        <v>27</v>
      </c>
      <c r="C40" t="s">
        <v>94</v>
      </c>
      <c r="D40" t="s">
        <v>53</v>
      </c>
      <c r="E40" t="s">
        <v>95</v>
      </c>
      <c r="F40" s="6">
        <v>582.56410256410254</v>
      </c>
      <c r="G40" s="6">
        <v>149.11366006256517</v>
      </c>
    </row>
    <row r="41" spans="1:11" x14ac:dyDescent="0.25">
      <c r="A41">
        <v>24</v>
      </c>
      <c r="B41">
        <v>11</v>
      </c>
      <c r="C41" t="s">
        <v>154</v>
      </c>
      <c r="D41" t="s">
        <v>187</v>
      </c>
      <c r="F41" s="6">
        <v>70.769230769230774</v>
      </c>
      <c r="G41" s="6">
        <v>668.40458811261726</v>
      </c>
    </row>
    <row r="42" spans="1:11" x14ac:dyDescent="0.25">
      <c r="A42">
        <v>25</v>
      </c>
      <c r="B42">
        <v>5</v>
      </c>
      <c r="C42" t="s">
        <v>42</v>
      </c>
      <c r="D42" t="s">
        <v>33</v>
      </c>
      <c r="E42" t="s">
        <v>43</v>
      </c>
      <c r="F42" s="6">
        <v>70.769230769230774</v>
      </c>
      <c r="G42" s="6">
        <v>618.35245046923876</v>
      </c>
    </row>
    <row r="43" spans="1:11" x14ac:dyDescent="0.25">
      <c r="A43">
        <v>26</v>
      </c>
      <c r="B43">
        <v>331</v>
      </c>
      <c r="C43" t="s">
        <v>91</v>
      </c>
      <c r="D43" t="s">
        <v>92</v>
      </c>
      <c r="E43" t="s">
        <v>188</v>
      </c>
      <c r="F43" s="6">
        <v>553.84615384615381</v>
      </c>
      <c r="G43" s="6">
        <v>108.44629822732013</v>
      </c>
    </row>
    <row r="44" spans="1:11" x14ac:dyDescent="0.25">
      <c r="A44">
        <v>27</v>
      </c>
      <c r="B44">
        <v>1232</v>
      </c>
      <c r="C44" t="s">
        <v>79</v>
      </c>
      <c r="D44" t="s">
        <v>128</v>
      </c>
      <c r="F44" s="6">
        <v>70.769230769230774</v>
      </c>
      <c r="G44" s="6">
        <v>563.08654848800836</v>
      </c>
    </row>
    <row r="45" spans="1:11" x14ac:dyDescent="0.25">
      <c r="A45">
        <v>28</v>
      </c>
      <c r="B45">
        <v>976</v>
      </c>
      <c r="C45" t="s">
        <v>133</v>
      </c>
      <c r="D45" t="s">
        <v>92</v>
      </c>
      <c r="F45" s="6">
        <v>423.58974358974359</v>
      </c>
      <c r="G45" s="6">
        <v>182.48175182481751</v>
      </c>
    </row>
    <row r="46" spans="1:11" x14ac:dyDescent="0.25">
      <c r="A46">
        <v>29</v>
      </c>
      <c r="B46">
        <v>1412</v>
      </c>
      <c r="C46" t="s">
        <v>189</v>
      </c>
      <c r="D46" t="s">
        <v>125</v>
      </c>
      <c r="F46" s="6">
        <v>521.02564102564099</v>
      </c>
      <c r="G46" s="6">
        <v>65.693430656934311</v>
      </c>
    </row>
    <row r="47" spans="1:11" x14ac:dyDescent="0.25">
      <c r="A47">
        <v>30</v>
      </c>
      <c r="B47">
        <v>737</v>
      </c>
      <c r="C47" t="s">
        <v>145</v>
      </c>
      <c r="D47" t="s">
        <v>101</v>
      </c>
      <c r="E47" t="s">
        <v>146</v>
      </c>
      <c r="F47" s="6">
        <v>242.05128205128204</v>
      </c>
      <c r="G47" s="6">
        <v>260.68821689259647</v>
      </c>
    </row>
    <row r="48" spans="1:11" x14ac:dyDescent="0.25">
      <c r="A48">
        <v>31</v>
      </c>
      <c r="B48">
        <v>1006</v>
      </c>
      <c r="C48" t="s">
        <v>102</v>
      </c>
      <c r="D48" t="s">
        <v>103</v>
      </c>
      <c r="E48" t="s">
        <v>104</v>
      </c>
      <c r="F48" s="6">
        <v>236.92307692307693</v>
      </c>
      <c r="G48" s="6">
        <v>145.98540145985402</v>
      </c>
    </row>
    <row r="49" spans="1:7" x14ac:dyDescent="0.25">
      <c r="A49">
        <v>32</v>
      </c>
      <c r="B49">
        <v>1011</v>
      </c>
      <c r="C49" t="s">
        <v>190</v>
      </c>
      <c r="D49" t="s">
        <v>191</v>
      </c>
      <c r="F49" s="6">
        <v>368.20512820512823</v>
      </c>
      <c r="G49" s="6">
        <v>0</v>
      </c>
    </row>
    <row r="50" spans="1:7" x14ac:dyDescent="0.25">
      <c r="A50">
        <v>33</v>
      </c>
      <c r="B50">
        <v>605</v>
      </c>
      <c r="C50" t="s">
        <v>135</v>
      </c>
      <c r="D50" t="s">
        <v>192</v>
      </c>
      <c r="F50" s="6">
        <v>0</v>
      </c>
      <c r="G50" s="6">
        <v>284.67153284671531</v>
      </c>
    </row>
    <row r="51" spans="1:7" x14ac:dyDescent="0.25">
      <c r="A51">
        <v>34</v>
      </c>
      <c r="B51">
        <v>10</v>
      </c>
      <c r="C51" t="s">
        <v>105</v>
      </c>
      <c r="D51" t="s">
        <v>44</v>
      </c>
      <c r="F51" s="6">
        <v>226.66666666666666</v>
      </c>
      <c r="G51" s="6">
        <v>26.068821689259646</v>
      </c>
    </row>
    <row r="52" spans="1:7" x14ac:dyDescent="0.25">
      <c r="A52">
        <v>35</v>
      </c>
      <c r="B52">
        <v>39</v>
      </c>
      <c r="C52" t="s">
        <v>106</v>
      </c>
      <c r="D52" t="s">
        <v>169</v>
      </c>
      <c r="E52" t="s">
        <v>108</v>
      </c>
      <c r="F52" s="6">
        <v>153.84615384615384</v>
      </c>
      <c r="G52" s="6">
        <v>0</v>
      </c>
    </row>
    <row r="53" spans="1:7" x14ac:dyDescent="0.25">
      <c r="F53">
        <f>MAX(F18:F52)</f>
        <v>1000</v>
      </c>
      <c r="G53">
        <f>MAX(G18:G52)</f>
        <v>1000</v>
      </c>
    </row>
  </sheetData>
  <mergeCells count="2">
    <mergeCell ref="I1:N1"/>
    <mergeCell ref="I17:N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M19" sqref="M19"/>
    </sheetView>
  </sheetViews>
  <sheetFormatPr defaultRowHeight="15" x14ac:dyDescent="0.25"/>
  <cols>
    <col min="3" max="3" width="18.140625" customWidth="1"/>
    <col min="4" max="4" width="28.85546875" customWidth="1"/>
    <col min="5" max="5" width="42.7109375" customWidth="1"/>
    <col min="10" max="10" width="15.5703125" customWidth="1"/>
  </cols>
  <sheetData>
    <row r="1" spans="1:14" x14ac:dyDescent="0.25">
      <c r="A1" t="s">
        <v>193</v>
      </c>
      <c r="I1" s="61" t="s">
        <v>295</v>
      </c>
      <c r="J1" s="61"/>
      <c r="K1" s="61"/>
      <c r="L1" s="61"/>
      <c r="M1" s="61"/>
      <c r="N1" s="61"/>
    </row>
    <row r="2" spans="1:14" x14ac:dyDescent="0.25">
      <c r="I2" s="32" t="s">
        <v>266</v>
      </c>
      <c r="J2" s="39" t="s">
        <v>267</v>
      </c>
      <c r="K2" s="40" t="s">
        <v>292</v>
      </c>
      <c r="L2" s="40" t="s">
        <v>293</v>
      </c>
      <c r="M2" s="40" t="s">
        <v>294</v>
      </c>
      <c r="N2" s="40" t="s">
        <v>291</v>
      </c>
    </row>
    <row r="3" spans="1:14" x14ac:dyDescent="0.25">
      <c r="A3" t="s">
        <v>194</v>
      </c>
      <c r="I3" s="32">
        <v>11</v>
      </c>
      <c r="J3" s="39" t="s">
        <v>289</v>
      </c>
      <c r="K3" s="53">
        <v>580</v>
      </c>
      <c r="L3" s="40">
        <v>632</v>
      </c>
      <c r="M3" s="40">
        <v>461</v>
      </c>
      <c r="N3" s="41">
        <f t="shared" ref="N3:N15" si="0">SUM(K3:M3)</f>
        <v>1673</v>
      </c>
    </row>
    <row r="4" spans="1:14" x14ac:dyDescent="0.25">
      <c r="I4" s="32">
        <v>2</v>
      </c>
      <c r="J4" s="39" t="s">
        <v>285</v>
      </c>
      <c r="K4" s="53">
        <v>836</v>
      </c>
      <c r="L4" s="53">
        <v>808</v>
      </c>
      <c r="M4" s="53">
        <v>804</v>
      </c>
      <c r="N4" s="41">
        <f t="shared" si="0"/>
        <v>2448</v>
      </c>
    </row>
    <row r="5" spans="1:14" x14ac:dyDescent="0.25">
      <c r="A5" t="s">
        <v>195</v>
      </c>
      <c r="I5" s="32">
        <v>7</v>
      </c>
      <c r="J5" s="39" t="s">
        <v>288</v>
      </c>
      <c r="K5" s="37">
        <v>810</v>
      </c>
      <c r="L5" s="37">
        <v>478</v>
      </c>
      <c r="M5" s="37">
        <v>235</v>
      </c>
      <c r="N5" s="41">
        <f t="shared" si="0"/>
        <v>1523</v>
      </c>
    </row>
    <row r="6" spans="1:14" x14ac:dyDescent="0.25">
      <c r="I6" s="32">
        <v>5</v>
      </c>
      <c r="J6" s="39" t="s">
        <v>286</v>
      </c>
      <c r="K6" s="37">
        <v>805</v>
      </c>
      <c r="L6" s="37">
        <v>702</v>
      </c>
      <c r="M6" s="53">
        <v>742</v>
      </c>
      <c r="N6" s="41">
        <f t="shared" si="0"/>
        <v>2249</v>
      </c>
    </row>
    <row r="7" spans="1:14" x14ac:dyDescent="0.25">
      <c r="A7" t="s">
        <v>196</v>
      </c>
      <c r="I7" s="32">
        <v>10</v>
      </c>
      <c r="J7" s="39" t="s">
        <v>70</v>
      </c>
      <c r="K7" s="53">
        <v>627</v>
      </c>
      <c r="L7" s="53"/>
      <c r="M7" s="40"/>
      <c r="N7" s="41">
        <f t="shared" si="0"/>
        <v>627</v>
      </c>
    </row>
    <row r="8" spans="1:14" ht="15.75" customHeight="1" x14ac:dyDescent="0.25">
      <c r="I8" s="38">
        <v>12</v>
      </c>
      <c r="J8" s="44" t="s">
        <v>299</v>
      </c>
      <c r="K8" s="53">
        <v>434</v>
      </c>
      <c r="L8" s="44"/>
      <c r="M8" s="42"/>
      <c r="N8" s="41">
        <f t="shared" si="0"/>
        <v>434</v>
      </c>
    </row>
    <row r="9" spans="1:14" x14ac:dyDescent="0.25">
      <c r="A9" t="s">
        <v>4</v>
      </c>
      <c r="I9" s="32">
        <v>8</v>
      </c>
      <c r="J9" s="39" t="s">
        <v>296</v>
      </c>
      <c r="K9" s="53"/>
      <c r="L9" s="40"/>
      <c r="M9" s="40"/>
      <c r="N9" s="41">
        <f t="shared" si="0"/>
        <v>0</v>
      </c>
    </row>
    <row r="10" spans="1:14" x14ac:dyDescent="0.25">
      <c r="I10" s="32">
        <v>6</v>
      </c>
      <c r="J10" s="39" t="s">
        <v>283</v>
      </c>
      <c r="K10" s="37">
        <v>718</v>
      </c>
      <c r="L10" s="37">
        <v>732</v>
      </c>
      <c r="M10" s="37"/>
      <c r="N10" s="41">
        <f t="shared" si="0"/>
        <v>1450</v>
      </c>
    </row>
    <row r="11" spans="1:14" x14ac:dyDescent="0.25">
      <c r="A11" t="s">
        <v>5</v>
      </c>
      <c r="I11" s="32">
        <v>1</v>
      </c>
      <c r="J11" s="39" t="s">
        <v>284</v>
      </c>
      <c r="K11" s="37">
        <v>1000</v>
      </c>
      <c r="L11" s="37">
        <v>961</v>
      </c>
      <c r="M11" s="37">
        <v>745</v>
      </c>
      <c r="N11" s="41">
        <f t="shared" si="0"/>
        <v>2706</v>
      </c>
    </row>
    <row r="12" spans="1:14" x14ac:dyDescent="0.25">
      <c r="I12" s="32">
        <v>3</v>
      </c>
      <c r="J12" s="39" t="s">
        <v>287</v>
      </c>
      <c r="K12" s="37">
        <v>980</v>
      </c>
      <c r="L12" s="53">
        <v>735</v>
      </c>
      <c r="M12" s="53">
        <v>571</v>
      </c>
      <c r="N12" s="41">
        <f t="shared" si="0"/>
        <v>2286</v>
      </c>
    </row>
    <row r="13" spans="1:14" x14ac:dyDescent="0.25">
      <c r="A13" t="s">
        <v>6</v>
      </c>
      <c r="B13" t="s">
        <v>7</v>
      </c>
      <c r="C13" t="s">
        <v>8</v>
      </c>
      <c r="I13" s="33">
        <v>13</v>
      </c>
      <c r="J13" s="59" t="s">
        <v>301</v>
      </c>
      <c r="K13" s="37">
        <v>581</v>
      </c>
      <c r="L13" s="39"/>
      <c r="M13" s="39"/>
      <c r="N13" s="41">
        <f t="shared" si="0"/>
        <v>581</v>
      </c>
    </row>
    <row r="14" spans="1:14" x14ac:dyDescent="0.25">
      <c r="A14" t="s">
        <v>9</v>
      </c>
      <c r="B14" t="s">
        <v>197</v>
      </c>
      <c r="C14" t="s">
        <v>198</v>
      </c>
      <c r="I14" s="57">
        <v>4</v>
      </c>
      <c r="J14" s="39" t="s">
        <v>176</v>
      </c>
      <c r="K14" s="37">
        <v>985</v>
      </c>
      <c r="L14" s="37">
        <v>931</v>
      </c>
      <c r="M14" s="40"/>
      <c r="N14" s="58">
        <f t="shared" si="0"/>
        <v>1916</v>
      </c>
    </row>
    <row r="15" spans="1:14" x14ac:dyDescent="0.25">
      <c r="A15" t="s">
        <v>199</v>
      </c>
      <c r="B15" t="s">
        <v>200</v>
      </c>
      <c r="C15" t="s">
        <v>201</v>
      </c>
      <c r="I15" s="32">
        <v>9</v>
      </c>
      <c r="J15" s="39" t="s">
        <v>290</v>
      </c>
      <c r="K15" s="53">
        <v>247</v>
      </c>
      <c r="L15" s="40"/>
      <c r="M15" s="40"/>
      <c r="N15" s="41">
        <f t="shared" si="0"/>
        <v>247</v>
      </c>
    </row>
    <row r="17" spans="1:14" x14ac:dyDescent="0.2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27</v>
      </c>
      <c r="I17" s="61" t="s">
        <v>297</v>
      </c>
      <c r="J17" s="61"/>
      <c r="K17" s="61"/>
      <c r="L17" s="61"/>
      <c r="M17" s="61"/>
      <c r="N17" s="61"/>
    </row>
    <row r="18" spans="1:14" x14ac:dyDescent="0.25">
      <c r="A18">
        <v>1</v>
      </c>
      <c r="B18">
        <v>6</v>
      </c>
      <c r="C18" t="s">
        <v>202</v>
      </c>
      <c r="D18" t="s">
        <v>92</v>
      </c>
      <c r="E18" t="s">
        <v>138</v>
      </c>
      <c r="F18" s="6">
        <v>979.97997997997993</v>
      </c>
      <c r="G18" s="6">
        <v>500</v>
      </c>
      <c r="I18" s="32" t="s">
        <v>266</v>
      </c>
      <c r="J18" s="39" t="s">
        <v>267</v>
      </c>
      <c r="K18" s="40" t="s">
        <v>292</v>
      </c>
      <c r="L18" s="40" t="s">
        <v>293</v>
      </c>
      <c r="M18" s="40" t="s">
        <v>294</v>
      </c>
      <c r="N18" s="40" t="s">
        <v>291</v>
      </c>
    </row>
    <row r="19" spans="1:14" x14ac:dyDescent="0.25">
      <c r="A19">
        <v>2</v>
      </c>
      <c r="B19">
        <v>217</v>
      </c>
      <c r="C19" t="s">
        <v>77</v>
      </c>
      <c r="D19" t="s">
        <v>92</v>
      </c>
      <c r="F19" s="6">
        <v>1000</v>
      </c>
      <c r="G19" s="6">
        <v>437.66937669376694</v>
      </c>
      <c r="I19" s="32">
        <v>11</v>
      </c>
      <c r="J19" s="39" t="s">
        <v>289</v>
      </c>
      <c r="K19" s="53">
        <v>153</v>
      </c>
      <c r="L19" s="40">
        <v>153</v>
      </c>
      <c r="M19" s="40">
        <v>0</v>
      </c>
      <c r="N19" s="41">
        <f t="shared" ref="N19:N31" si="1">SUM(K19:M19)</f>
        <v>306</v>
      </c>
    </row>
    <row r="20" spans="1:14" x14ac:dyDescent="0.25">
      <c r="A20">
        <v>3</v>
      </c>
      <c r="B20">
        <v>148</v>
      </c>
      <c r="C20" t="s">
        <v>32</v>
      </c>
      <c r="D20" t="s">
        <v>33</v>
      </c>
      <c r="F20" s="6">
        <v>984.98498498498498</v>
      </c>
      <c r="G20" s="6">
        <v>443.08943089430892</v>
      </c>
      <c r="I20" s="32">
        <v>2</v>
      </c>
      <c r="J20" s="39" t="s">
        <v>285</v>
      </c>
      <c r="K20" s="53">
        <v>237</v>
      </c>
      <c r="L20" s="53">
        <v>238</v>
      </c>
      <c r="M20" s="53">
        <v>240</v>
      </c>
      <c r="N20" s="41">
        <f t="shared" si="1"/>
        <v>715</v>
      </c>
    </row>
    <row r="21" spans="1:14" x14ac:dyDescent="0.25">
      <c r="A21">
        <v>4</v>
      </c>
      <c r="B21">
        <v>90</v>
      </c>
      <c r="C21" t="s">
        <v>34</v>
      </c>
      <c r="D21" t="s">
        <v>33</v>
      </c>
      <c r="E21" t="s">
        <v>35</v>
      </c>
      <c r="F21" s="6">
        <v>960.96096096096096</v>
      </c>
      <c r="G21" s="6">
        <v>257.45257452574526</v>
      </c>
      <c r="I21" s="32">
        <v>7</v>
      </c>
      <c r="J21" s="39" t="s">
        <v>288</v>
      </c>
      <c r="K21" s="37">
        <v>243</v>
      </c>
      <c r="L21" s="37">
        <v>153</v>
      </c>
      <c r="M21" s="37">
        <v>153</v>
      </c>
      <c r="N21" s="41">
        <f t="shared" si="1"/>
        <v>549</v>
      </c>
    </row>
    <row r="22" spans="1:14" x14ac:dyDescent="0.25">
      <c r="A22">
        <v>5</v>
      </c>
      <c r="B22">
        <v>545</v>
      </c>
      <c r="C22" t="s">
        <v>174</v>
      </c>
      <c r="D22" t="s">
        <v>203</v>
      </c>
      <c r="E22" t="s">
        <v>176</v>
      </c>
      <c r="F22" s="6">
        <v>930.93093093093091</v>
      </c>
      <c r="G22" s="6">
        <v>279.13279132791325</v>
      </c>
      <c r="I22" s="32">
        <v>5</v>
      </c>
      <c r="J22" s="39" t="s">
        <v>286</v>
      </c>
      <c r="K22" s="37">
        <v>352</v>
      </c>
      <c r="L22" s="37">
        <v>237</v>
      </c>
      <c r="M22" s="53">
        <v>156</v>
      </c>
      <c r="N22" s="41">
        <f t="shared" si="1"/>
        <v>745</v>
      </c>
    </row>
    <row r="23" spans="1:14" x14ac:dyDescent="0.25">
      <c r="A23">
        <v>6</v>
      </c>
      <c r="B23">
        <v>69696977</v>
      </c>
      <c r="C23" t="s">
        <v>52</v>
      </c>
      <c r="D23" t="s">
        <v>204</v>
      </c>
      <c r="F23" s="6">
        <v>804.8048048048048</v>
      </c>
      <c r="G23" s="6">
        <v>352.30352303523034</v>
      </c>
      <c r="I23" s="32">
        <v>10</v>
      </c>
      <c r="J23" s="39" t="s">
        <v>70</v>
      </c>
      <c r="K23" s="53">
        <v>153</v>
      </c>
      <c r="L23" s="53"/>
      <c r="M23" s="40"/>
      <c r="N23" s="41">
        <f t="shared" si="1"/>
        <v>153</v>
      </c>
    </row>
    <row r="24" spans="1:14" ht="15" customHeight="1" x14ac:dyDescent="0.25">
      <c r="A24">
        <v>7</v>
      </c>
      <c r="B24">
        <v>303</v>
      </c>
      <c r="C24" t="s">
        <v>152</v>
      </c>
      <c r="D24" t="s">
        <v>59</v>
      </c>
      <c r="E24" t="s">
        <v>205</v>
      </c>
      <c r="F24" s="6">
        <v>734.73473473473473</v>
      </c>
      <c r="G24" s="6">
        <v>407.85907859078588</v>
      </c>
      <c r="I24" s="38">
        <v>12</v>
      </c>
      <c r="J24" s="44" t="s">
        <v>299</v>
      </c>
      <c r="K24" s="53">
        <v>153</v>
      </c>
      <c r="L24" s="44"/>
      <c r="M24" s="42"/>
      <c r="N24" s="41">
        <f t="shared" si="1"/>
        <v>153</v>
      </c>
    </row>
    <row r="25" spans="1:14" x14ac:dyDescent="0.25">
      <c r="A25">
        <v>8</v>
      </c>
      <c r="B25">
        <v>523</v>
      </c>
      <c r="C25" t="s">
        <v>81</v>
      </c>
      <c r="D25" t="s">
        <v>50</v>
      </c>
      <c r="E25" t="s">
        <v>82</v>
      </c>
      <c r="F25" s="6">
        <v>835.83583583583584</v>
      </c>
      <c r="G25" s="6">
        <v>212.73712737127371</v>
      </c>
      <c r="I25" s="32">
        <v>8</v>
      </c>
      <c r="J25" s="39" t="s">
        <v>296</v>
      </c>
      <c r="K25" s="53"/>
      <c r="L25" s="40"/>
      <c r="M25" s="40"/>
      <c r="N25" s="41">
        <f t="shared" si="1"/>
        <v>0</v>
      </c>
    </row>
    <row r="26" spans="1:14" x14ac:dyDescent="0.25">
      <c r="A26">
        <v>9</v>
      </c>
      <c r="B26">
        <v>7</v>
      </c>
      <c r="C26" t="s">
        <v>36</v>
      </c>
      <c r="D26" t="s">
        <v>37</v>
      </c>
      <c r="E26" t="s">
        <v>38</v>
      </c>
      <c r="F26" s="6">
        <v>807.80780780780776</v>
      </c>
      <c r="G26" s="6">
        <v>238.48238482384824</v>
      </c>
      <c r="I26" s="32">
        <v>6</v>
      </c>
      <c r="J26" s="39" t="s">
        <v>283</v>
      </c>
      <c r="K26" s="37">
        <v>153</v>
      </c>
      <c r="L26" s="37">
        <v>153</v>
      </c>
      <c r="M26" s="37"/>
      <c r="N26" s="41">
        <f t="shared" si="1"/>
        <v>306</v>
      </c>
    </row>
    <row r="27" spans="1:14" x14ac:dyDescent="0.25">
      <c r="A27">
        <v>10</v>
      </c>
      <c r="B27">
        <v>58</v>
      </c>
      <c r="C27" t="s">
        <v>54</v>
      </c>
      <c r="D27" t="s">
        <v>53</v>
      </c>
      <c r="F27" s="6">
        <v>809.80980980980985</v>
      </c>
      <c r="G27" s="6">
        <v>234.41734417344173</v>
      </c>
      <c r="I27" s="32">
        <v>1</v>
      </c>
      <c r="J27" s="39" t="s">
        <v>284</v>
      </c>
      <c r="K27" s="37">
        <v>438</v>
      </c>
      <c r="L27" s="37">
        <v>257</v>
      </c>
      <c r="M27" s="37">
        <v>153</v>
      </c>
      <c r="N27" s="41">
        <f t="shared" si="1"/>
        <v>848</v>
      </c>
    </row>
    <row r="28" spans="1:14" x14ac:dyDescent="0.25">
      <c r="A28">
        <v>11</v>
      </c>
      <c r="B28">
        <v>1403</v>
      </c>
      <c r="C28" t="s">
        <v>181</v>
      </c>
      <c r="D28" t="s">
        <v>182</v>
      </c>
      <c r="E28" t="s">
        <v>183</v>
      </c>
      <c r="F28" s="6">
        <v>803.80380380380382</v>
      </c>
      <c r="G28" s="6">
        <v>239.83739837398375</v>
      </c>
      <c r="I28" s="32">
        <v>3</v>
      </c>
      <c r="J28" s="39" t="s">
        <v>287</v>
      </c>
      <c r="K28" s="37">
        <v>500</v>
      </c>
      <c r="L28" s="53">
        <v>408</v>
      </c>
      <c r="M28" s="53">
        <v>226</v>
      </c>
      <c r="N28" s="41">
        <f t="shared" si="1"/>
        <v>1134</v>
      </c>
    </row>
    <row r="29" spans="1:14" x14ac:dyDescent="0.25">
      <c r="A29">
        <v>12</v>
      </c>
      <c r="B29">
        <v>10</v>
      </c>
      <c r="C29" t="s">
        <v>105</v>
      </c>
      <c r="D29" t="s">
        <v>44</v>
      </c>
      <c r="F29" s="6">
        <v>716.71671671671675</v>
      </c>
      <c r="G29" s="6">
        <v>237.12737127371273</v>
      </c>
      <c r="I29" s="33">
        <v>13</v>
      </c>
      <c r="J29" s="59" t="s">
        <v>301</v>
      </c>
      <c r="K29" s="37">
        <v>153</v>
      </c>
      <c r="L29" s="39"/>
      <c r="M29" s="39"/>
      <c r="N29" s="41">
        <f t="shared" si="1"/>
        <v>153</v>
      </c>
    </row>
    <row r="30" spans="1:14" x14ac:dyDescent="0.25">
      <c r="A30">
        <v>13</v>
      </c>
      <c r="B30">
        <v>69696976</v>
      </c>
      <c r="C30" t="s">
        <v>60</v>
      </c>
      <c r="D30" t="s">
        <v>206</v>
      </c>
      <c r="F30" s="6">
        <v>701.70170170170172</v>
      </c>
      <c r="G30" s="6">
        <v>237.12737127371273</v>
      </c>
      <c r="I30" s="57">
        <v>4</v>
      </c>
      <c r="J30" s="39" t="s">
        <v>176</v>
      </c>
      <c r="K30" s="37">
        <v>443</v>
      </c>
      <c r="L30" s="37">
        <v>279</v>
      </c>
      <c r="M30" s="40"/>
      <c r="N30" s="58">
        <f t="shared" si="1"/>
        <v>722</v>
      </c>
    </row>
    <row r="31" spans="1:14" x14ac:dyDescent="0.25">
      <c r="A31">
        <v>14</v>
      </c>
      <c r="B31">
        <v>69696973</v>
      </c>
      <c r="C31" t="s">
        <v>49</v>
      </c>
      <c r="D31" t="s">
        <v>204</v>
      </c>
      <c r="F31" s="6">
        <v>744.74474474474471</v>
      </c>
      <c r="G31" s="6">
        <v>153.11653116531164</v>
      </c>
      <c r="I31" s="32">
        <v>9</v>
      </c>
      <c r="J31" s="39" t="s">
        <v>290</v>
      </c>
      <c r="K31" s="53">
        <v>153</v>
      </c>
      <c r="L31" s="40"/>
      <c r="M31" s="40"/>
      <c r="N31" s="41">
        <f t="shared" si="1"/>
        <v>153</v>
      </c>
    </row>
    <row r="32" spans="1:14" x14ac:dyDescent="0.25">
      <c r="A32">
        <v>15</v>
      </c>
      <c r="B32">
        <v>748</v>
      </c>
      <c r="C32" t="s">
        <v>71</v>
      </c>
      <c r="D32" t="s">
        <v>44</v>
      </c>
      <c r="F32" s="6">
        <v>741.74174174174175</v>
      </c>
      <c r="G32" s="6">
        <v>153.11653116531164</v>
      </c>
    </row>
    <row r="33" spans="1:7" x14ac:dyDescent="0.25">
      <c r="A33">
        <v>16</v>
      </c>
      <c r="B33">
        <v>976</v>
      </c>
      <c r="C33" t="s">
        <v>133</v>
      </c>
      <c r="D33" t="s">
        <v>92</v>
      </c>
      <c r="F33" s="6">
        <v>731.73173173173177</v>
      </c>
      <c r="G33" s="6">
        <v>153.11653116531164</v>
      </c>
    </row>
    <row r="34" spans="1:7" x14ac:dyDescent="0.25">
      <c r="A34">
        <v>17</v>
      </c>
      <c r="B34">
        <v>24</v>
      </c>
      <c r="C34" t="s">
        <v>129</v>
      </c>
      <c r="D34" t="s">
        <v>101</v>
      </c>
      <c r="E34" t="s">
        <v>130</v>
      </c>
      <c r="F34" s="6">
        <v>717.71771771771773</v>
      </c>
      <c r="G34" s="6">
        <v>153.11653116531164</v>
      </c>
    </row>
    <row r="35" spans="1:7" x14ac:dyDescent="0.25">
      <c r="A35">
        <v>18</v>
      </c>
      <c r="B35">
        <v>141</v>
      </c>
      <c r="C35" t="s">
        <v>68</v>
      </c>
      <c r="D35" t="s">
        <v>207</v>
      </c>
      <c r="E35" t="s">
        <v>70</v>
      </c>
      <c r="F35" s="6">
        <v>626.6266266266266</v>
      </c>
      <c r="G35" s="6">
        <v>153.11653116531164</v>
      </c>
    </row>
    <row r="36" spans="1:7" x14ac:dyDescent="0.25">
      <c r="A36">
        <v>19</v>
      </c>
      <c r="B36">
        <v>82</v>
      </c>
      <c r="C36" t="s">
        <v>184</v>
      </c>
      <c r="D36" t="s">
        <v>73</v>
      </c>
      <c r="F36" s="6">
        <v>580.58058058058054</v>
      </c>
      <c r="G36" s="6">
        <v>153.11653116531164</v>
      </c>
    </row>
    <row r="37" spans="1:7" x14ac:dyDescent="0.25">
      <c r="A37">
        <v>20</v>
      </c>
      <c r="B37">
        <v>666</v>
      </c>
      <c r="C37" t="s">
        <v>208</v>
      </c>
      <c r="D37" t="s">
        <v>125</v>
      </c>
      <c r="E37" t="s">
        <v>209</v>
      </c>
      <c r="F37" s="6">
        <v>579.57957957957956</v>
      </c>
      <c r="G37" s="6">
        <v>153.11653116531164</v>
      </c>
    </row>
    <row r="38" spans="1:7" x14ac:dyDescent="0.25">
      <c r="A38">
        <v>21</v>
      </c>
      <c r="B38">
        <v>73</v>
      </c>
      <c r="C38" t="s">
        <v>46</v>
      </c>
      <c r="D38" t="s">
        <v>47</v>
      </c>
      <c r="E38" t="s">
        <v>48</v>
      </c>
      <c r="F38" s="6">
        <v>570.57057057057057</v>
      </c>
      <c r="G38" s="6">
        <v>153.11653116531164</v>
      </c>
    </row>
    <row r="39" spans="1:7" x14ac:dyDescent="0.25">
      <c r="A39">
        <v>22</v>
      </c>
      <c r="B39">
        <v>57</v>
      </c>
      <c r="C39" t="s">
        <v>210</v>
      </c>
      <c r="D39" t="s">
        <v>211</v>
      </c>
      <c r="E39" t="s">
        <v>212</v>
      </c>
      <c r="F39" s="6">
        <v>631.63163163163165</v>
      </c>
      <c r="G39" s="6">
        <v>0</v>
      </c>
    </row>
    <row r="40" spans="1:7" x14ac:dyDescent="0.25">
      <c r="A40">
        <v>23</v>
      </c>
      <c r="B40">
        <v>69696974</v>
      </c>
      <c r="C40" t="s">
        <v>84</v>
      </c>
      <c r="D40" t="s">
        <v>140</v>
      </c>
      <c r="F40" s="6">
        <v>498.49849849849852</v>
      </c>
      <c r="G40" s="6">
        <v>153.11653116531164</v>
      </c>
    </row>
    <row r="41" spans="1:7" x14ac:dyDescent="0.25">
      <c r="A41">
        <v>24</v>
      </c>
      <c r="B41">
        <v>18</v>
      </c>
      <c r="C41" t="s">
        <v>144</v>
      </c>
      <c r="D41" t="s">
        <v>73</v>
      </c>
      <c r="F41" s="6">
        <v>478.47847847847845</v>
      </c>
      <c r="G41" s="6">
        <v>153.11653116531164</v>
      </c>
    </row>
    <row r="42" spans="1:7" x14ac:dyDescent="0.25">
      <c r="A42">
        <v>25</v>
      </c>
      <c r="B42">
        <v>474</v>
      </c>
      <c r="C42" t="s">
        <v>213</v>
      </c>
      <c r="D42" t="s">
        <v>214</v>
      </c>
      <c r="F42" s="6">
        <v>461.46146146146145</v>
      </c>
      <c r="G42" s="6">
        <v>153.11653116531164</v>
      </c>
    </row>
    <row r="43" spans="1:7" x14ac:dyDescent="0.25">
      <c r="A43">
        <v>26</v>
      </c>
      <c r="B43">
        <v>909</v>
      </c>
      <c r="C43" t="s">
        <v>83</v>
      </c>
      <c r="D43" t="s">
        <v>59</v>
      </c>
      <c r="E43" t="s">
        <v>48</v>
      </c>
      <c r="F43" s="6">
        <v>446.44644644644643</v>
      </c>
      <c r="G43" s="6">
        <v>153.11653116531164</v>
      </c>
    </row>
    <row r="44" spans="1:7" x14ac:dyDescent="0.25">
      <c r="A44">
        <v>27</v>
      </c>
      <c r="B44">
        <v>1230</v>
      </c>
      <c r="C44" t="s">
        <v>215</v>
      </c>
      <c r="D44" t="s">
        <v>100</v>
      </c>
      <c r="F44" s="6">
        <v>434.43443443443442</v>
      </c>
      <c r="G44" s="6">
        <v>153.11653116531164</v>
      </c>
    </row>
    <row r="45" spans="1:7" x14ac:dyDescent="0.25">
      <c r="A45">
        <v>28</v>
      </c>
      <c r="B45">
        <v>25377</v>
      </c>
      <c r="C45" t="s">
        <v>151</v>
      </c>
      <c r="D45" t="s">
        <v>216</v>
      </c>
      <c r="F45" s="6">
        <v>379.37937937937937</v>
      </c>
      <c r="G45" s="6">
        <v>226.28726287262873</v>
      </c>
    </row>
    <row r="46" spans="1:7" x14ac:dyDescent="0.25">
      <c r="A46">
        <v>29</v>
      </c>
      <c r="B46">
        <v>625</v>
      </c>
      <c r="C46" t="s">
        <v>153</v>
      </c>
      <c r="D46" t="s">
        <v>217</v>
      </c>
      <c r="E46" t="s">
        <v>218</v>
      </c>
      <c r="F46" s="6">
        <v>388.38838838838836</v>
      </c>
      <c r="G46" s="6">
        <v>153.11653116531164</v>
      </c>
    </row>
    <row r="47" spans="1:7" x14ac:dyDescent="0.25">
      <c r="A47">
        <v>30</v>
      </c>
      <c r="B47">
        <v>911</v>
      </c>
      <c r="C47" t="s">
        <v>148</v>
      </c>
      <c r="D47" t="s">
        <v>219</v>
      </c>
      <c r="E47" t="s">
        <v>220</v>
      </c>
      <c r="F47" s="6">
        <v>382.38238238238239</v>
      </c>
      <c r="G47" s="6">
        <v>155.82655826558266</v>
      </c>
    </row>
    <row r="48" spans="1:7" x14ac:dyDescent="0.25">
      <c r="A48">
        <v>31</v>
      </c>
      <c r="B48">
        <v>1424</v>
      </c>
      <c r="C48" t="s">
        <v>96</v>
      </c>
      <c r="D48" t="s">
        <v>97</v>
      </c>
      <c r="F48" s="6">
        <v>247.24724724724726</v>
      </c>
      <c r="G48" s="6">
        <v>153.11653116531164</v>
      </c>
    </row>
    <row r="49" spans="1:7" x14ac:dyDescent="0.25">
      <c r="A49">
        <v>32</v>
      </c>
      <c r="B49">
        <v>2235</v>
      </c>
      <c r="C49" t="s">
        <v>221</v>
      </c>
      <c r="D49" t="s">
        <v>50</v>
      </c>
      <c r="E49" t="s">
        <v>222</v>
      </c>
      <c r="F49" s="6">
        <v>246.24624624624624</v>
      </c>
      <c r="G49" s="6">
        <v>153.11653116531164</v>
      </c>
    </row>
    <row r="50" spans="1:7" x14ac:dyDescent="0.25">
      <c r="A50">
        <v>33</v>
      </c>
      <c r="B50">
        <v>992</v>
      </c>
      <c r="C50" t="s">
        <v>64</v>
      </c>
      <c r="D50" t="s">
        <v>65</v>
      </c>
      <c r="E50" t="s">
        <v>66</v>
      </c>
      <c r="F50" s="6">
        <v>224.22422422422423</v>
      </c>
      <c r="G50" s="6">
        <v>173.44173441734418</v>
      </c>
    </row>
    <row r="51" spans="1:7" x14ac:dyDescent="0.25">
      <c r="A51">
        <v>34</v>
      </c>
      <c r="B51">
        <v>27</v>
      </c>
      <c r="C51" t="s">
        <v>94</v>
      </c>
      <c r="D51" t="s">
        <v>53</v>
      </c>
      <c r="E51" t="s">
        <v>95</v>
      </c>
      <c r="F51" s="6">
        <v>235.23523523523522</v>
      </c>
      <c r="G51" s="6">
        <v>153.11653116531164</v>
      </c>
    </row>
    <row r="52" spans="1:7" x14ac:dyDescent="0.25">
      <c r="A52">
        <v>35</v>
      </c>
      <c r="B52">
        <v>201</v>
      </c>
      <c r="C52" t="s">
        <v>223</v>
      </c>
      <c r="D52" t="s">
        <v>73</v>
      </c>
      <c r="F52" s="6">
        <v>235.23523523523522</v>
      </c>
      <c r="G52" s="6">
        <v>153.11653116531164</v>
      </c>
    </row>
    <row r="53" spans="1:7" x14ac:dyDescent="0.25">
      <c r="A53">
        <v>36</v>
      </c>
      <c r="B53">
        <v>1412</v>
      </c>
      <c r="C53" t="s">
        <v>189</v>
      </c>
      <c r="D53" t="s">
        <v>125</v>
      </c>
      <c r="E53" t="s">
        <v>224</v>
      </c>
      <c r="F53" s="6">
        <v>187.18718718718719</v>
      </c>
      <c r="G53" s="6">
        <v>153.11653116531164</v>
      </c>
    </row>
    <row r="54" spans="1:7" x14ac:dyDescent="0.25">
      <c r="A54">
        <v>37</v>
      </c>
      <c r="B54">
        <v>606</v>
      </c>
      <c r="C54" t="s">
        <v>147</v>
      </c>
      <c r="D54" t="s">
        <v>59</v>
      </c>
      <c r="E54" t="s">
        <v>225</v>
      </c>
      <c r="F54" s="6">
        <v>0</v>
      </c>
      <c r="G54" s="6">
        <v>153.11653116531164</v>
      </c>
    </row>
    <row r="55" spans="1:7" x14ac:dyDescent="0.25">
      <c r="A55">
        <v>38</v>
      </c>
      <c r="B55">
        <v>1232</v>
      </c>
      <c r="C55" t="s">
        <v>79</v>
      </c>
      <c r="D55" t="s">
        <v>143</v>
      </c>
      <c r="F55" s="6">
        <v>0</v>
      </c>
      <c r="G55" s="6">
        <v>153.11653116531164</v>
      </c>
    </row>
    <row r="56" spans="1:7" x14ac:dyDescent="0.25">
      <c r="A56">
        <v>39</v>
      </c>
      <c r="B56">
        <v>69696979</v>
      </c>
      <c r="C56" t="s">
        <v>145</v>
      </c>
      <c r="D56" t="s">
        <v>226</v>
      </c>
      <c r="F56" s="6">
        <v>0</v>
      </c>
      <c r="G56" s="6">
        <v>153.11653116531164</v>
      </c>
    </row>
  </sheetData>
  <mergeCells count="2">
    <mergeCell ref="I1:N1"/>
    <mergeCell ref="I17:N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9"/>
  <sheetViews>
    <sheetView showGridLines="0" showRowColHeaders="0" tabSelected="1" workbookViewId="0">
      <selection activeCell="M13" sqref="M13"/>
    </sheetView>
  </sheetViews>
  <sheetFormatPr defaultRowHeight="15" x14ac:dyDescent="0.25"/>
  <cols>
    <col min="1" max="1" width="1.85546875" customWidth="1"/>
    <col min="2" max="2" width="9.140625" style="8"/>
    <col min="3" max="3" width="19.28515625" customWidth="1"/>
    <col min="4" max="4" width="23" customWidth="1"/>
    <col min="5" max="19" width="7.5703125" style="14" customWidth="1"/>
    <col min="20" max="20" width="7.85546875" style="14" customWidth="1"/>
    <col min="21" max="21" width="6.85546875" style="14" customWidth="1"/>
    <col min="22" max="22" width="9.7109375" style="7" customWidth="1"/>
    <col min="23" max="23" width="1.7109375" customWidth="1"/>
    <col min="24" max="25" width="17.42578125" customWidth="1"/>
  </cols>
  <sheetData>
    <row r="1" spans="2:25" ht="102.75" customHeight="1" thickBot="1" x14ac:dyDescent="0.3">
      <c r="B1" s="17"/>
      <c r="C1" s="18"/>
      <c r="D1" s="62" t="s">
        <v>264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 t="s">
        <v>302</v>
      </c>
      <c r="S1" s="62"/>
      <c r="T1" s="62"/>
      <c r="U1" s="62"/>
      <c r="V1" s="62"/>
    </row>
    <row r="2" spans="2:25" ht="27.75" customHeight="1" thickBot="1" x14ac:dyDescent="0.3">
      <c r="B2" s="8" t="s">
        <v>266</v>
      </c>
      <c r="C2" s="15" t="s">
        <v>23</v>
      </c>
      <c r="D2" s="15" t="s">
        <v>24</v>
      </c>
      <c r="E2" s="12" t="s">
        <v>26</v>
      </c>
      <c r="F2" s="12" t="s">
        <v>27</v>
      </c>
      <c r="G2" s="12" t="s">
        <v>28</v>
      </c>
      <c r="H2" s="12" t="s">
        <v>29</v>
      </c>
      <c r="I2" s="12" t="s">
        <v>155</v>
      </c>
      <c r="J2" s="12" t="s">
        <v>156</v>
      </c>
      <c r="K2" s="12" t="s">
        <v>157</v>
      </c>
      <c r="L2" s="12" t="s">
        <v>252</v>
      </c>
      <c r="M2" s="12" t="s">
        <v>253</v>
      </c>
      <c r="N2" s="12" t="s">
        <v>254</v>
      </c>
      <c r="O2" s="12" t="s">
        <v>255</v>
      </c>
      <c r="P2" s="12" t="s">
        <v>257</v>
      </c>
      <c r="Q2" s="12" t="s">
        <v>258</v>
      </c>
      <c r="R2" s="12" t="s">
        <v>259</v>
      </c>
      <c r="S2" s="12" t="s">
        <v>260</v>
      </c>
      <c r="T2" s="12" t="s">
        <v>265</v>
      </c>
      <c r="U2" s="12" t="s">
        <v>45</v>
      </c>
      <c r="V2" s="7" t="s">
        <v>158</v>
      </c>
      <c r="X2" s="9" t="s">
        <v>261</v>
      </c>
      <c r="Y2" s="9" t="s">
        <v>262</v>
      </c>
    </row>
    <row r="3" spans="2:25" ht="15.75" thickBot="1" x14ac:dyDescent="0.3">
      <c r="B3" s="19">
        <v>1</v>
      </c>
      <c r="C3" s="20" t="s">
        <v>32</v>
      </c>
      <c r="D3" s="20" t="s">
        <v>33</v>
      </c>
      <c r="E3" s="13">
        <v>811.53450051493303</v>
      </c>
      <c r="F3" s="13">
        <v>1000</v>
      </c>
      <c r="G3" s="13">
        <v>964.98905908096276</v>
      </c>
      <c r="H3" s="13">
        <v>841.32055378061773</v>
      </c>
      <c r="I3" s="13">
        <v>958</v>
      </c>
      <c r="J3" s="13">
        <v>958.58585858585855</v>
      </c>
      <c r="K3" s="13">
        <v>896.79358717434866</v>
      </c>
      <c r="L3" s="13">
        <v>757.12777191129885</v>
      </c>
      <c r="M3" s="13">
        <v>500</v>
      </c>
      <c r="N3" s="13">
        <v>418.67469879518075</v>
      </c>
      <c r="O3" s="13">
        <v>985.61151079136687</v>
      </c>
      <c r="P3" s="13">
        <v>952.82051282051282</v>
      </c>
      <c r="Q3" s="13">
        <v>574.55683003128263</v>
      </c>
      <c r="R3" s="13">
        <v>984.98498498498498</v>
      </c>
      <c r="S3" s="13">
        <v>443.08943089430892</v>
      </c>
      <c r="T3" s="13">
        <f t="shared" ref="T3:T34" si="0">SUM(E3:S3)</f>
        <v>12048.089299365658</v>
      </c>
      <c r="U3" s="13">
        <f t="shared" ref="U3:U34" si="1">SMALL(E3:S3,1)+SMALL(E3:S3,2)+SMALL(E3:S3,3)+SMALL(E3:S3,4)</f>
        <v>1936.3209597207724</v>
      </c>
      <c r="V3" s="16">
        <f t="shared" ref="V3:V34" si="2">T3-U3</f>
        <v>10111.768339644885</v>
      </c>
      <c r="X3" s="10">
        <v>0</v>
      </c>
      <c r="Y3" s="11">
        <v>0</v>
      </c>
    </row>
    <row r="4" spans="2:25" ht="15.75" thickBot="1" x14ac:dyDescent="0.3">
      <c r="B4" s="19">
        <v>2</v>
      </c>
      <c r="C4" s="20" t="s">
        <v>30</v>
      </c>
      <c r="D4" s="20" t="s">
        <v>31</v>
      </c>
      <c r="E4" s="13">
        <v>1000</v>
      </c>
      <c r="F4" s="13">
        <v>827.438370846731</v>
      </c>
      <c r="G4" s="13">
        <v>916.84901531728667</v>
      </c>
      <c r="H4" s="13">
        <v>1000</v>
      </c>
      <c r="I4" s="13">
        <v>1000</v>
      </c>
      <c r="J4" s="13">
        <v>967.67676767676767</v>
      </c>
      <c r="K4" s="13">
        <v>1000</v>
      </c>
      <c r="L4" s="13">
        <v>995.77613516367478</v>
      </c>
      <c r="M4" s="13">
        <v>0</v>
      </c>
      <c r="N4" s="13">
        <v>500</v>
      </c>
      <c r="O4" s="13">
        <v>0</v>
      </c>
      <c r="P4" s="13">
        <v>421.53846153846155</v>
      </c>
      <c r="Q4" s="13">
        <v>891.55370177267991</v>
      </c>
      <c r="R4" s="13">
        <v>0</v>
      </c>
      <c r="S4" s="13">
        <v>0</v>
      </c>
      <c r="T4" s="13">
        <f t="shared" si="0"/>
        <v>9520.8324523156025</v>
      </c>
      <c r="U4" s="13">
        <f t="shared" si="1"/>
        <v>0</v>
      </c>
      <c r="V4" s="16">
        <f t="shared" si="2"/>
        <v>9520.8324523156025</v>
      </c>
      <c r="X4" s="10">
        <v>1</v>
      </c>
      <c r="Y4" s="11">
        <v>1</v>
      </c>
    </row>
    <row r="5" spans="2:25" ht="15.75" thickBot="1" x14ac:dyDescent="0.3">
      <c r="B5" s="19">
        <v>3</v>
      </c>
      <c r="C5" s="20" t="s">
        <v>34</v>
      </c>
      <c r="D5" s="20" t="s">
        <v>33</v>
      </c>
      <c r="E5" s="13">
        <v>525.23171987641604</v>
      </c>
      <c r="F5" s="13">
        <v>897.10610932475879</v>
      </c>
      <c r="G5" s="13">
        <v>972.64770240700216</v>
      </c>
      <c r="H5" s="13">
        <v>853.03514376996804</v>
      </c>
      <c r="I5" s="13">
        <v>945</v>
      </c>
      <c r="J5" s="13">
        <v>943.43434343434342</v>
      </c>
      <c r="K5" s="13">
        <v>841.68336673346698</v>
      </c>
      <c r="L5" s="13">
        <v>0</v>
      </c>
      <c r="M5" s="13">
        <v>0</v>
      </c>
      <c r="N5" s="13">
        <v>0</v>
      </c>
      <c r="O5" s="13">
        <v>971.22302158273385</v>
      </c>
      <c r="P5" s="13">
        <v>394.87179487179486</v>
      </c>
      <c r="Q5" s="13">
        <v>888.42544316996873</v>
      </c>
      <c r="R5" s="13">
        <v>960.96096096096096</v>
      </c>
      <c r="S5" s="13">
        <v>257.45257452574526</v>
      </c>
      <c r="T5" s="13">
        <f t="shared" si="0"/>
        <v>9451.0721806571601</v>
      </c>
      <c r="U5" s="13">
        <f t="shared" si="1"/>
        <v>257.45257452574526</v>
      </c>
      <c r="V5" s="16">
        <f t="shared" si="2"/>
        <v>9193.6196061314149</v>
      </c>
      <c r="X5" s="10">
        <v>2</v>
      </c>
      <c r="Y5" s="11">
        <v>2</v>
      </c>
    </row>
    <row r="6" spans="2:25" ht="15.75" thickBot="1" x14ac:dyDescent="0.3">
      <c r="B6" s="19">
        <v>4</v>
      </c>
      <c r="C6" s="20" t="s">
        <v>77</v>
      </c>
      <c r="D6" s="20" t="s">
        <v>92</v>
      </c>
      <c r="E6" s="13">
        <v>738.41400617919669</v>
      </c>
      <c r="F6" s="13">
        <v>886.38799571275456</v>
      </c>
      <c r="G6" s="13">
        <v>1000</v>
      </c>
      <c r="H6" s="13">
        <v>542.06602768903088</v>
      </c>
      <c r="I6" s="13">
        <v>895</v>
      </c>
      <c r="J6" s="13">
        <v>170.7070707070707</v>
      </c>
      <c r="K6" s="13">
        <v>111.22244488977955</v>
      </c>
      <c r="L6" s="13">
        <v>1000</v>
      </c>
      <c r="M6" s="13">
        <v>0</v>
      </c>
      <c r="N6" s="13">
        <v>403.6144578313253</v>
      </c>
      <c r="O6" s="13">
        <v>1000</v>
      </c>
      <c r="P6" s="13">
        <v>622.56410256410254</v>
      </c>
      <c r="Q6" s="13">
        <v>1000</v>
      </c>
      <c r="R6" s="13">
        <v>1000</v>
      </c>
      <c r="S6" s="13">
        <v>437.66937669376694</v>
      </c>
      <c r="T6" s="13">
        <f t="shared" si="0"/>
        <v>9807.6454822670275</v>
      </c>
      <c r="U6" s="13">
        <f t="shared" si="1"/>
        <v>685.5439734281756</v>
      </c>
      <c r="V6" s="16">
        <f t="shared" si="2"/>
        <v>9122.1015088388522</v>
      </c>
      <c r="X6" s="10">
        <v>3</v>
      </c>
      <c r="Y6" s="11">
        <v>3</v>
      </c>
    </row>
    <row r="7" spans="2:25" ht="15.75" thickBot="1" x14ac:dyDescent="0.3">
      <c r="B7" s="19">
        <v>5</v>
      </c>
      <c r="C7" s="20" t="s">
        <v>62</v>
      </c>
      <c r="D7" s="20" t="s">
        <v>33</v>
      </c>
      <c r="E7" s="13">
        <v>513.9031925849639</v>
      </c>
      <c r="F7" s="13">
        <v>981.7792068595927</v>
      </c>
      <c r="G7" s="13">
        <v>925.60175054704598</v>
      </c>
      <c r="H7" s="13">
        <v>883.91906283280082</v>
      </c>
      <c r="I7" s="13">
        <v>875</v>
      </c>
      <c r="J7" s="13">
        <v>336.36363636363637</v>
      </c>
      <c r="K7" s="13">
        <v>377.75551102204406</v>
      </c>
      <c r="L7" s="13">
        <v>927.13833157338968</v>
      </c>
      <c r="M7" s="13">
        <v>400</v>
      </c>
      <c r="N7" s="13">
        <v>411.14457831325302</v>
      </c>
      <c r="O7" s="13">
        <v>990.75025693730731</v>
      </c>
      <c r="P7" s="13">
        <v>1000</v>
      </c>
      <c r="Q7" s="13">
        <v>0</v>
      </c>
      <c r="R7" s="13">
        <v>0</v>
      </c>
      <c r="S7" s="13">
        <v>0</v>
      </c>
      <c r="T7" s="13">
        <f t="shared" si="0"/>
        <v>8623.355527034033</v>
      </c>
      <c r="U7" s="13">
        <f t="shared" si="1"/>
        <v>336.36363636363637</v>
      </c>
      <c r="V7" s="16">
        <f t="shared" si="2"/>
        <v>8286.991890670397</v>
      </c>
      <c r="X7" s="10">
        <v>4</v>
      </c>
      <c r="Y7" s="11">
        <v>4</v>
      </c>
    </row>
    <row r="8" spans="2:25" ht="15.75" thickBot="1" x14ac:dyDescent="0.3">
      <c r="B8" s="19">
        <v>6</v>
      </c>
      <c r="C8" s="20" t="s">
        <v>49</v>
      </c>
      <c r="D8" s="20" t="s">
        <v>50</v>
      </c>
      <c r="E8" s="13">
        <v>733.26467559217303</v>
      </c>
      <c r="F8" s="13">
        <v>782.42229367631296</v>
      </c>
      <c r="G8" s="13">
        <v>940.91903719912477</v>
      </c>
      <c r="H8" s="13">
        <v>845.58040468583602</v>
      </c>
      <c r="I8" s="13">
        <v>862</v>
      </c>
      <c r="J8" s="13">
        <v>776.76767676767679</v>
      </c>
      <c r="K8" s="13">
        <v>453.90781563126251</v>
      </c>
      <c r="L8" s="13">
        <v>0</v>
      </c>
      <c r="M8" s="13">
        <v>0</v>
      </c>
      <c r="N8" s="13">
        <v>0</v>
      </c>
      <c r="O8" s="13">
        <v>0</v>
      </c>
      <c r="P8" s="13">
        <v>827.69230769230774</v>
      </c>
      <c r="Q8" s="13">
        <v>887.38269030239837</v>
      </c>
      <c r="R8" s="13">
        <v>744.74474474474471</v>
      </c>
      <c r="S8" s="13">
        <v>153.11653116531164</v>
      </c>
      <c r="T8" s="13">
        <f t="shared" si="0"/>
        <v>8007.7981774571481</v>
      </c>
      <c r="U8" s="13">
        <f t="shared" si="1"/>
        <v>0</v>
      </c>
      <c r="V8" s="16">
        <f t="shared" si="2"/>
        <v>8007.7981774571481</v>
      </c>
      <c r="X8" s="10">
        <v>5</v>
      </c>
      <c r="Y8" s="11">
        <v>4</v>
      </c>
    </row>
    <row r="9" spans="2:25" ht="15.75" thickBot="1" x14ac:dyDescent="0.3">
      <c r="B9" s="19">
        <v>7</v>
      </c>
      <c r="C9" s="20" t="s">
        <v>42</v>
      </c>
      <c r="D9" s="20" t="s">
        <v>33</v>
      </c>
      <c r="E9" s="13">
        <v>801.23583934088572</v>
      </c>
      <c r="F9" s="13">
        <v>199.35691318327974</v>
      </c>
      <c r="G9" s="13">
        <v>950.76586433260388</v>
      </c>
      <c r="H9" s="13">
        <v>859.42492012779553</v>
      </c>
      <c r="I9" s="13">
        <v>784</v>
      </c>
      <c r="J9" s="13">
        <v>1000</v>
      </c>
      <c r="K9" s="13">
        <v>423.84769539078155</v>
      </c>
      <c r="L9" s="13">
        <v>919.74656810982049</v>
      </c>
      <c r="M9" s="13">
        <v>300</v>
      </c>
      <c r="N9" s="13">
        <v>359.93975903614455</v>
      </c>
      <c r="O9" s="13">
        <v>847.89311408016442</v>
      </c>
      <c r="P9" s="13">
        <v>70.769230769230774</v>
      </c>
      <c r="Q9" s="13">
        <v>618.35245046923876</v>
      </c>
      <c r="R9" s="13">
        <v>0</v>
      </c>
      <c r="S9" s="13">
        <v>0</v>
      </c>
      <c r="T9" s="13">
        <f t="shared" si="0"/>
        <v>8135.3323548399439</v>
      </c>
      <c r="U9" s="13">
        <f t="shared" si="1"/>
        <v>270.12614395251052</v>
      </c>
      <c r="V9" s="16">
        <f t="shared" si="2"/>
        <v>7865.2062108874334</v>
      </c>
      <c r="X9" s="10">
        <v>6</v>
      </c>
      <c r="Y9" s="11">
        <v>5</v>
      </c>
    </row>
    <row r="10" spans="2:25" ht="15.75" thickBot="1" x14ac:dyDescent="0.3">
      <c r="B10" s="19">
        <v>8</v>
      </c>
      <c r="C10" s="20" t="s">
        <v>54</v>
      </c>
      <c r="D10" s="20" t="s">
        <v>53</v>
      </c>
      <c r="E10" s="13">
        <v>521.11225540679709</v>
      </c>
      <c r="F10" s="13">
        <v>548.76741693461952</v>
      </c>
      <c r="G10" s="13">
        <v>916.84901531728667</v>
      </c>
      <c r="H10" s="13">
        <v>919.06283280085199</v>
      </c>
      <c r="I10" s="13">
        <v>889</v>
      </c>
      <c r="J10" s="13">
        <v>216.16161616161617</v>
      </c>
      <c r="K10" s="13">
        <v>762.52505010020036</v>
      </c>
      <c r="L10" s="13">
        <v>822.59767687433998</v>
      </c>
      <c r="M10" s="13">
        <v>0</v>
      </c>
      <c r="N10" s="13">
        <v>242.46987951807228</v>
      </c>
      <c r="O10" s="13">
        <v>420.34943473792396</v>
      </c>
      <c r="P10" s="13">
        <v>423.58974358974359</v>
      </c>
      <c r="Q10" s="13">
        <v>631.90823774765386</v>
      </c>
      <c r="R10" s="13">
        <v>809.80980980980985</v>
      </c>
      <c r="S10" s="13">
        <v>234.41734417344173</v>
      </c>
      <c r="T10" s="13">
        <f t="shared" si="0"/>
        <v>8358.620313172356</v>
      </c>
      <c r="U10" s="13">
        <f t="shared" si="1"/>
        <v>693.04883985313018</v>
      </c>
      <c r="V10" s="16">
        <f t="shared" si="2"/>
        <v>7665.5714733192253</v>
      </c>
      <c r="X10" s="10">
        <v>7</v>
      </c>
      <c r="Y10" s="11">
        <v>6</v>
      </c>
    </row>
    <row r="11" spans="2:25" ht="15.75" thickBot="1" x14ac:dyDescent="0.3">
      <c r="B11" s="19">
        <v>9</v>
      </c>
      <c r="C11" s="20" t="s">
        <v>52</v>
      </c>
      <c r="D11" s="20" t="s">
        <v>40</v>
      </c>
      <c r="E11" s="13">
        <v>406.79711637487128</v>
      </c>
      <c r="F11" s="13">
        <v>919.61414790996787</v>
      </c>
      <c r="G11" s="13">
        <v>928.88402625820572</v>
      </c>
      <c r="H11" s="13">
        <v>781.68264110756127</v>
      </c>
      <c r="I11" s="13">
        <v>870</v>
      </c>
      <c r="J11" s="13">
        <v>826.26262626262621</v>
      </c>
      <c r="K11" s="13">
        <v>370.74148296593188</v>
      </c>
      <c r="L11" s="13">
        <v>0</v>
      </c>
      <c r="M11" s="13">
        <v>0</v>
      </c>
      <c r="N11" s="13">
        <v>0</v>
      </c>
      <c r="O11" s="13">
        <v>0</v>
      </c>
      <c r="P11" s="13">
        <v>631.79487179487182</v>
      </c>
      <c r="Q11" s="13">
        <v>643.37851929092801</v>
      </c>
      <c r="R11" s="13">
        <v>804.8048048048048</v>
      </c>
      <c r="S11" s="13">
        <v>352.30352303523034</v>
      </c>
      <c r="T11" s="13">
        <f t="shared" si="0"/>
        <v>7536.2637598049996</v>
      </c>
      <c r="U11" s="13">
        <f t="shared" si="1"/>
        <v>0</v>
      </c>
      <c r="V11" s="16">
        <f t="shared" si="2"/>
        <v>7536.2637598049996</v>
      </c>
      <c r="X11" s="10">
        <v>8</v>
      </c>
      <c r="Y11" s="11">
        <v>6</v>
      </c>
    </row>
    <row r="12" spans="2:25" ht="15.75" thickBot="1" x14ac:dyDescent="0.3">
      <c r="B12" s="19">
        <v>10</v>
      </c>
      <c r="C12" s="20" t="s">
        <v>36</v>
      </c>
      <c r="D12" s="20" t="s">
        <v>37</v>
      </c>
      <c r="E12" s="13">
        <v>486.09680741503604</v>
      </c>
      <c r="F12" s="13">
        <v>913.18327974276531</v>
      </c>
      <c r="G12" s="13">
        <v>695.84245076586433</v>
      </c>
      <c r="H12" s="13">
        <v>939.29712460063899</v>
      </c>
      <c r="I12" s="13">
        <v>836</v>
      </c>
      <c r="J12" s="13">
        <v>777.77777777777783</v>
      </c>
      <c r="K12" s="13">
        <v>928.85771543086173</v>
      </c>
      <c r="L12" s="13">
        <v>0</v>
      </c>
      <c r="M12" s="13">
        <v>0</v>
      </c>
      <c r="N12" s="13">
        <v>0</v>
      </c>
      <c r="O12" s="13">
        <v>0</v>
      </c>
      <c r="P12" s="13">
        <v>420.5128205128205</v>
      </c>
      <c r="Q12" s="13">
        <v>460.89676746611053</v>
      </c>
      <c r="R12" s="13">
        <v>807.80780780780776</v>
      </c>
      <c r="S12" s="13">
        <v>238.48238482384824</v>
      </c>
      <c r="T12" s="13">
        <f t="shared" si="0"/>
        <v>7504.7549363435319</v>
      </c>
      <c r="U12" s="13">
        <f t="shared" si="1"/>
        <v>0</v>
      </c>
      <c r="V12" s="16">
        <f t="shared" si="2"/>
        <v>7504.7549363435319</v>
      </c>
      <c r="X12" s="10">
        <v>9</v>
      </c>
      <c r="Y12" s="11">
        <v>7</v>
      </c>
    </row>
    <row r="13" spans="2:25" ht="15.75" thickBot="1" x14ac:dyDescent="0.3">
      <c r="B13" s="19">
        <v>11</v>
      </c>
      <c r="C13" s="20" t="s">
        <v>71</v>
      </c>
      <c r="D13" s="20" t="s">
        <v>44</v>
      </c>
      <c r="E13" s="13">
        <v>749</v>
      </c>
      <c r="F13" s="13">
        <v>967.84565916398719</v>
      </c>
      <c r="G13" s="13">
        <v>929.97811816192564</v>
      </c>
      <c r="H13" s="13">
        <v>456.86900958466452</v>
      </c>
      <c r="I13" s="13">
        <v>640</v>
      </c>
      <c r="J13" s="13">
        <v>344.44444444444446</v>
      </c>
      <c r="K13" s="13">
        <v>707.41482965931868</v>
      </c>
      <c r="L13" s="13">
        <v>239.70432946145723</v>
      </c>
      <c r="M13" s="13">
        <v>300</v>
      </c>
      <c r="N13" s="13">
        <v>176.20481927710844</v>
      </c>
      <c r="O13" s="13">
        <v>579.65056526207604</v>
      </c>
      <c r="P13" s="13">
        <v>935.38461538461536</v>
      </c>
      <c r="Q13" s="13">
        <v>0</v>
      </c>
      <c r="R13" s="13">
        <v>741.74174174174175</v>
      </c>
      <c r="S13" s="13">
        <v>153.11653116531164</v>
      </c>
      <c r="T13" s="13">
        <f t="shared" si="0"/>
        <v>7921.3546633066499</v>
      </c>
      <c r="U13" s="13">
        <f t="shared" si="1"/>
        <v>569.02567990387729</v>
      </c>
      <c r="V13" s="16">
        <f t="shared" si="2"/>
        <v>7352.3289834027728</v>
      </c>
      <c r="X13" s="10">
        <v>10</v>
      </c>
      <c r="Y13" s="11">
        <v>8</v>
      </c>
    </row>
    <row r="14" spans="2:25" ht="15.75" thickBot="1" x14ac:dyDescent="0.3">
      <c r="B14" s="19">
        <v>12</v>
      </c>
      <c r="C14" s="20" t="s">
        <v>39</v>
      </c>
      <c r="D14" s="20" t="s">
        <v>40</v>
      </c>
      <c r="E14" s="13">
        <v>797.11637487126677</v>
      </c>
      <c r="F14" s="13">
        <v>920.68595927116826</v>
      </c>
      <c r="G14" s="13">
        <v>931.07221006564555</v>
      </c>
      <c r="H14" s="13">
        <v>842.38551650692227</v>
      </c>
      <c r="I14" s="13">
        <v>854</v>
      </c>
      <c r="J14" s="13">
        <v>809.09090909090912</v>
      </c>
      <c r="K14" s="13">
        <v>881.76352705410818</v>
      </c>
      <c r="L14" s="13">
        <v>0</v>
      </c>
      <c r="M14" s="13">
        <v>0</v>
      </c>
      <c r="N14" s="13">
        <v>0</v>
      </c>
      <c r="O14" s="13">
        <v>0</v>
      </c>
      <c r="P14" s="13">
        <v>833.84615384615381</v>
      </c>
      <c r="Q14" s="13">
        <v>467.15328467153284</v>
      </c>
      <c r="R14" s="13">
        <v>0</v>
      </c>
      <c r="S14" s="13">
        <v>0</v>
      </c>
      <c r="T14" s="13">
        <f t="shared" si="0"/>
        <v>7337.1139353777071</v>
      </c>
      <c r="U14" s="13">
        <f t="shared" si="1"/>
        <v>0</v>
      </c>
      <c r="V14" s="16">
        <f t="shared" si="2"/>
        <v>7337.1139353777071</v>
      </c>
      <c r="X14" s="10">
        <v>11</v>
      </c>
      <c r="Y14" s="11">
        <v>8</v>
      </c>
    </row>
    <row r="15" spans="2:25" ht="15.75" thickBot="1" x14ac:dyDescent="0.3">
      <c r="B15" s="19">
        <v>13</v>
      </c>
      <c r="C15" s="20" t="s">
        <v>60</v>
      </c>
      <c r="D15" s="20" t="s">
        <v>40</v>
      </c>
      <c r="E15" s="13">
        <v>481.97734294541709</v>
      </c>
      <c r="F15" s="13">
        <v>924.97320471597004</v>
      </c>
      <c r="G15" s="13">
        <v>917.94310722100658</v>
      </c>
      <c r="H15" s="13">
        <v>518.63684771033013</v>
      </c>
      <c r="I15" s="13">
        <v>868</v>
      </c>
      <c r="J15" s="13">
        <v>336.36363636363637</v>
      </c>
      <c r="K15" s="13">
        <v>767.5350701402806</v>
      </c>
      <c r="L15" s="13">
        <v>0</v>
      </c>
      <c r="M15" s="13">
        <v>0</v>
      </c>
      <c r="N15" s="13">
        <v>0</v>
      </c>
      <c r="O15" s="13">
        <v>0</v>
      </c>
      <c r="P15" s="13">
        <v>424.61538461538464</v>
      </c>
      <c r="Q15" s="13">
        <v>894.68196037539099</v>
      </c>
      <c r="R15" s="13">
        <v>701.70170170170172</v>
      </c>
      <c r="S15" s="13">
        <v>237.12737127371273</v>
      </c>
      <c r="T15" s="13">
        <f t="shared" si="0"/>
        <v>7073.5556270628313</v>
      </c>
      <c r="U15" s="13">
        <f t="shared" si="1"/>
        <v>0</v>
      </c>
      <c r="V15" s="16">
        <f t="shared" si="2"/>
        <v>7073.5556270628313</v>
      </c>
      <c r="X15" s="10">
        <v>12</v>
      </c>
      <c r="Y15" s="11">
        <v>9</v>
      </c>
    </row>
    <row r="16" spans="2:25" ht="15.75" thickBot="1" x14ac:dyDescent="0.3">
      <c r="B16" s="19">
        <v>14</v>
      </c>
      <c r="C16" s="20" t="s">
        <v>55</v>
      </c>
      <c r="D16" s="20" t="s">
        <v>92</v>
      </c>
      <c r="E16" s="13">
        <v>481.97734294541709</v>
      </c>
      <c r="F16" s="13">
        <v>924.97320471597004</v>
      </c>
      <c r="G16" s="13">
        <v>917.94310722100658</v>
      </c>
      <c r="H16" s="13">
        <v>848.77529286474976</v>
      </c>
      <c r="I16" s="13">
        <v>878</v>
      </c>
      <c r="J16" s="13">
        <v>175.75757575757575</v>
      </c>
      <c r="K16" s="13">
        <v>786.57314629258519</v>
      </c>
      <c r="L16" s="13">
        <v>0</v>
      </c>
      <c r="M16" s="13">
        <v>0</v>
      </c>
      <c r="N16" s="13">
        <v>0</v>
      </c>
      <c r="O16" s="13">
        <v>0</v>
      </c>
      <c r="P16" s="13">
        <v>419.4871794871795</v>
      </c>
      <c r="Q16" s="13">
        <v>897.81021897810217</v>
      </c>
      <c r="R16" s="13">
        <v>0</v>
      </c>
      <c r="S16" s="13">
        <v>0</v>
      </c>
      <c r="T16" s="13">
        <f t="shared" si="0"/>
        <v>6331.2970682625864</v>
      </c>
      <c r="U16" s="13">
        <f t="shared" si="1"/>
        <v>0</v>
      </c>
      <c r="V16" s="16">
        <f t="shared" si="2"/>
        <v>6331.2970682625864</v>
      </c>
      <c r="X16" s="10">
        <v>13</v>
      </c>
      <c r="Y16" s="11">
        <v>10</v>
      </c>
    </row>
    <row r="17" spans="2:40" ht="15.75" thickBot="1" x14ac:dyDescent="0.3">
      <c r="B17" s="19">
        <v>15</v>
      </c>
      <c r="C17" s="20" t="s">
        <v>133</v>
      </c>
      <c r="D17" s="20" t="s">
        <v>92</v>
      </c>
      <c r="E17" s="13">
        <v>506.69412976313077</v>
      </c>
      <c r="F17" s="13">
        <v>192.92604501607718</v>
      </c>
      <c r="G17" s="13">
        <v>922.31947483588624</v>
      </c>
      <c r="H17" s="13">
        <v>0</v>
      </c>
      <c r="I17" s="13">
        <v>0</v>
      </c>
      <c r="J17" s="13">
        <v>0</v>
      </c>
      <c r="K17" s="13">
        <v>0</v>
      </c>
      <c r="L17" s="13">
        <v>898.62724392819428</v>
      </c>
      <c r="M17" s="13">
        <v>500</v>
      </c>
      <c r="N17" s="13">
        <v>254.51807228915663</v>
      </c>
      <c r="O17" s="13">
        <v>859.19835560123329</v>
      </c>
      <c r="P17" s="13">
        <v>423.58974358974359</v>
      </c>
      <c r="Q17" s="13">
        <v>182.48175182481751</v>
      </c>
      <c r="R17" s="13">
        <v>731.73173173173177</v>
      </c>
      <c r="S17" s="13">
        <v>153.11653116531164</v>
      </c>
      <c r="T17" s="13">
        <f t="shared" si="0"/>
        <v>5625.2030797452826</v>
      </c>
      <c r="U17" s="13">
        <f t="shared" si="1"/>
        <v>0</v>
      </c>
      <c r="V17" s="16">
        <f t="shared" si="2"/>
        <v>5625.2030797452826</v>
      </c>
      <c r="X17" s="10">
        <v>14</v>
      </c>
      <c r="Y17" s="11">
        <v>10</v>
      </c>
    </row>
    <row r="18" spans="2:40" ht="15.75" thickBot="1" x14ac:dyDescent="0.3">
      <c r="B18" s="19">
        <v>16</v>
      </c>
      <c r="C18" s="20" t="s">
        <v>202</v>
      </c>
      <c r="D18" s="20" t="s">
        <v>92</v>
      </c>
      <c r="E18" s="13">
        <v>426.36457260556125</v>
      </c>
      <c r="F18" s="13">
        <v>775.9914255091104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950.3695881731785</v>
      </c>
      <c r="M18" s="13">
        <v>500</v>
      </c>
      <c r="N18" s="13">
        <v>368.97590361445782</v>
      </c>
      <c r="O18" s="13">
        <v>969.16752312435767</v>
      </c>
      <c r="P18" s="13">
        <v>979.97997997997993</v>
      </c>
      <c r="Q18" s="13">
        <v>500</v>
      </c>
      <c r="R18" s="13">
        <v>0</v>
      </c>
      <c r="S18" s="13">
        <v>0</v>
      </c>
      <c r="T18" s="13">
        <f t="shared" si="0"/>
        <v>5470.8489930066453</v>
      </c>
      <c r="U18" s="13">
        <f t="shared" si="1"/>
        <v>0</v>
      </c>
      <c r="V18" s="16">
        <f t="shared" si="2"/>
        <v>5470.8489930066453</v>
      </c>
      <c r="X18" s="10">
        <v>15</v>
      </c>
      <c r="Y18" s="11">
        <v>11</v>
      </c>
    </row>
    <row r="19" spans="2:40" ht="15.75" thickBot="1" x14ac:dyDescent="0.3">
      <c r="B19" s="19">
        <v>17</v>
      </c>
      <c r="C19" s="20" t="s">
        <v>94</v>
      </c>
      <c r="D19" s="20" t="s">
        <v>53</v>
      </c>
      <c r="E19" s="13">
        <v>785.78784757981464</v>
      </c>
      <c r="F19" s="13">
        <v>838.15648445873524</v>
      </c>
      <c r="G19" s="13">
        <v>909</v>
      </c>
      <c r="H19" s="13">
        <v>167.19914802981896</v>
      </c>
      <c r="I19" s="13">
        <v>741</v>
      </c>
      <c r="J19" s="13">
        <v>150.50505050505049</v>
      </c>
      <c r="K19" s="13">
        <v>111.22244488977955</v>
      </c>
      <c r="L19" s="13">
        <v>239.70432946145723</v>
      </c>
      <c r="M19" s="13">
        <v>0</v>
      </c>
      <c r="N19" s="13">
        <v>165.66265060240963</v>
      </c>
      <c r="O19" s="13">
        <v>99.691675231243579</v>
      </c>
      <c r="P19" s="13">
        <v>582.56410256410254</v>
      </c>
      <c r="Q19" s="13">
        <v>149.11366006256517</v>
      </c>
      <c r="R19" s="13">
        <v>235.23523523523522</v>
      </c>
      <c r="S19" s="13">
        <v>153.11653116531164</v>
      </c>
      <c r="T19" s="13">
        <f t="shared" si="0"/>
        <v>5327.9591597855233</v>
      </c>
      <c r="U19" s="13">
        <f t="shared" si="1"/>
        <v>360.02778018358833</v>
      </c>
      <c r="V19" s="16">
        <f t="shared" si="2"/>
        <v>4967.9313796019351</v>
      </c>
      <c r="X19" s="10" t="s">
        <v>263</v>
      </c>
      <c r="Y19" s="11">
        <v>12</v>
      </c>
    </row>
    <row r="20" spans="2:40" x14ac:dyDescent="0.25">
      <c r="B20" s="19">
        <v>18</v>
      </c>
      <c r="C20" s="20" t="s">
        <v>81</v>
      </c>
      <c r="D20" s="20" t="s">
        <v>50</v>
      </c>
      <c r="E20" s="13">
        <v>390.31925849639549</v>
      </c>
      <c r="F20" s="13">
        <v>212.2186495176849</v>
      </c>
      <c r="G20" s="13">
        <v>668.49015317286648</v>
      </c>
      <c r="H20" s="13">
        <v>833.86581469648559</v>
      </c>
      <c r="I20" s="13">
        <v>296</v>
      </c>
      <c r="J20" s="13">
        <v>253.53535353535352</v>
      </c>
      <c r="K20" s="13">
        <v>250.50100200400803</v>
      </c>
      <c r="L20" s="13">
        <v>0</v>
      </c>
      <c r="M20" s="13">
        <v>0</v>
      </c>
      <c r="N20" s="13">
        <v>0</v>
      </c>
      <c r="O20" s="13">
        <v>0</v>
      </c>
      <c r="P20" s="13">
        <v>835.89743589743591</v>
      </c>
      <c r="Q20" s="13">
        <v>149.11366006256517</v>
      </c>
      <c r="R20" s="13">
        <v>835.83583583583584</v>
      </c>
      <c r="S20" s="13">
        <v>212.73712737127371</v>
      </c>
      <c r="T20" s="13">
        <f t="shared" si="0"/>
        <v>4938.5142905899038</v>
      </c>
      <c r="U20" s="13">
        <f t="shared" si="1"/>
        <v>0</v>
      </c>
      <c r="V20" s="16">
        <f t="shared" si="2"/>
        <v>4938.5142905899038</v>
      </c>
    </row>
    <row r="21" spans="2:40" x14ac:dyDescent="0.25">
      <c r="B21" s="19">
        <v>19</v>
      </c>
      <c r="C21" s="20" t="s">
        <v>91</v>
      </c>
      <c r="D21" s="20" t="s">
        <v>92</v>
      </c>
      <c r="E21" s="13">
        <v>451.08135942327499</v>
      </c>
      <c r="F21" s="13">
        <v>491.9614147909968</v>
      </c>
      <c r="G21" s="13">
        <v>931.07221006564555</v>
      </c>
      <c r="H21" s="13">
        <v>0</v>
      </c>
      <c r="I21" s="13">
        <v>570</v>
      </c>
      <c r="J21" s="13">
        <v>234.34343434343435</v>
      </c>
      <c r="K21" s="13">
        <v>382.76553106212424</v>
      </c>
      <c r="L21" s="13">
        <v>0</v>
      </c>
      <c r="M21" s="13">
        <v>0</v>
      </c>
      <c r="N21" s="13">
        <v>390.06024096385545</v>
      </c>
      <c r="O21" s="13">
        <v>501.54162384378202</v>
      </c>
      <c r="P21" s="13">
        <v>553.84615384615381</v>
      </c>
      <c r="Q21" s="13">
        <v>108.44629822732013</v>
      </c>
      <c r="R21" s="13">
        <v>0</v>
      </c>
      <c r="S21" s="13">
        <v>0</v>
      </c>
      <c r="T21" s="13">
        <f t="shared" si="0"/>
        <v>4615.1182665665874</v>
      </c>
      <c r="U21" s="13">
        <f t="shared" si="1"/>
        <v>0</v>
      </c>
      <c r="V21" s="16">
        <f t="shared" si="2"/>
        <v>4615.1182665665874</v>
      </c>
    </row>
    <row r="22" spans="2:40" x14ac:dyDescent="0.25">
      <c r="B22" s="19">
        <v>20</v>
      </c>
      <c r="C22" s="20" t="s">
        <v>129</v>
      </c>
      <c r="D22" s="20" t="s">
        <v>101</v>
      </c>
      <c r="E22" s="13">
        <v>704.42842430484041</v>
      </c>
      <c r="F22" s="13">
        <v>273.31189710610897</v>
      </c>
      <c r="G22" s="13">
        <v>728.66520787746174</v>
      </c>
      <c r="H22" s="13">
        <v>0</v>
      </c>
      <c r="I22" s="13">
        <v>0</v>
      </c>
      <c r="J22" s="13">
        <v>0</v>
      </c>
      <c r="K22" s="13">
        <v>0</v>
      </c>
      <c r="L22" s="13">
        <v>239.70432946145723</v>
      </c>
      <c r="M22" s="13">
        <v>300</v>
      </c>
      <c r="N22" s="13">
        <v>304.2168674698795</v>
      </c>
      <c r="O22" s="13">
        <v>99.691675231243579</v>
      </c>
      <c r="P22" s="13">
        <v>468.71794871794873</v>
      </c>
      <c r="Q22" s="13">
        <v>347.23670490093849</v>
      </c>
      <c r="R22" s="13">
        <v>717.71771771771773</v>
      </c>
      <c r="S22" s="13">
        <v>153.11653116531164</v>
      </c>
      <c r="T22" s="13">
        <f t="shared" si="0"/>
        <v>4336.8073039529081</v>
      </c>
      <c r="U22" s="13">
        <f t="shared" si="1"/>
        <v>0</v>
      </c>
      <c r="V22" s="16">
        <f t="shared" si="2"/>
        <v>4336.8073039529081</v>
      </c>
    </row>
    <row r="23" spans="2:40" x14ac:dyDescent="0.25">
      <c r="B23" s="19">
        <v>21</v>
      </c>
      <c r="C23" s="20" t="s">
        <v>68</v>
      </c>
      <c r="D23" s="20" t="s">
        <v>69</v>
      </c>
      <c r="E23" s="13">
        <v>409</v>
      </c>
      <c r="F23" s="13">
        <v>411.57556270096461</v>
      </c>
      <c r="G23" s="13">
        <v>377.46170678336978</v>
      </c>
      <c r="H23" s="13">
        <v>545.26091586794462</v>
      </c>
      <c r="I23" s="13">
        <v>615</v>
      </c>
      <c r="J23" s="13">
        <v>491.91919191919192</v>
      </c>
      <c r="K23" s="13">
        <v>512.02404809619236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626.62662662662694</v>
      </c>
      <c r="S23" s="13">
        <v>153.11653116531164</v>
      </c>
      <c r="T23" s="13">
        <f t="shared" si="0"/>
        <v>4141.9845831596022</v>
      </c>
      <c r="U23" s="13">
        <f t="shared" si="1"/>
        <v>0</v>
      </c>
      <c r="V23" s="16">
        <f t="shared" si="2"/>
        <v>4141.9845831596022</v>
      </c>
    </row>
    <row r="24" spans="2:40" x14ac:dyDescent="0.25">
      <c r="B24" s="19">
        <v>22</v>
      </c>
      <c r="C24" s="20" t="s">
        <v>89</v>
      </c>
      <c r="D24" s="20" t="s">
        <v>90</v>
      </c>
      <c r="E24" s="13">
        <v>342.94541709577754</v>
      </c>
      <c r="F24" s="13">
        <v>234.72668810289389</v>
      </c>
      <c r="G24" s="13">
        <v>942.01312910284469</v>
      </c>
      <c r="H24" s="13">
        <v>457.93397231096912</v>
      </c>
      <c r="I24" s="13">
        <v>671</v>
      </c>
      <c r="J24" s="13">
        <v>253.53535353535352</v>
      </c>
      <c r="K24" s="13">
        <v>140.28056112224448</v>
      </c>
      <c r="L24" s="13">
        <v>0</v>
      </c>
      <c r="M24" s="13">
        <v>0</v>
      </c>
      <c r="N24" s="13">
        <v>161.14457831325302</v>
      </c>
      <c r="O24" s="13">
        <v>516.9578622816033</v>
      </c>
      <c r="P24" s="13">
        <v>0</v>
      </c>
      <c r="Q24" s="13">
        <v>284.67153284671531</v>
      </c>
      <c r="R24" s="13">
        <v>0</v>
      </c>
      <c r="S24" s="13">
        <v>0</v>
      </c>
      <c r="T24" s="13">
        <f t="shared" si="0"/>
        <v>4005.2090947116549</v>
      </c>
      <c r="U24" s="13">
        <f t="shared" si="1"/>
        <v>0</v>
      </c>
      <c r="V24" s="16">
        <f t="shared" si="2"/>
        <v>4005.2090947116549</v>
      </c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</row>
    <row r="25" spans="2:40" x14ac:dyDescent="0.25">
      <c r="B25" s="19">
        <v>23</v>
      </c>
      <c r="C25" s="20" t="s">
        <v>46</v>
      </c>
      <c r="D25" s="20" t="s">
        <v>47</v>
      </c>
      <c r="E25" s="13">
        <v>0</v>
      </c>
      <c r="F25" s="13">
        <v>0</v>
      </c>
      <c r="G25" s="13">
        <v>0</v>
      </c>
      <c r="H25" s="13">
        <v>663.47177848775289</v>
      </c>
      <c r="I25" s="13">
        <v>825</v>
      </c>
      <c r="J25" s="13">
        <v>738.38383838383834</v>
      </c>
      <c r="K25" s="13">
        <v>814.62925851703403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570.57057057057057</v>
      </c>
      <c r="S25" s="13">
        <v>153.11653116531164</v>
      </c>
      <c r="T25" s="13">
        <f t="shared" si="0"/>
        <v>3765.1719771245075</v>
      </c>
      <c r="U25" s="13">
        <f t="shared" si="1"/>
        <v>0</v>
      </c>
      <c r="V25" s="16">
        <f t="shared" si="2"/>
        <v>3765.1719771245075</v>
      </c>
    </row>
    <row r="26" spans="2:40" x14ac:dyDescent="0.25">
      <c r="B26" s="19">
        <v>24</v>
      </c>
      <c r="C26" s="20" t="s">
        <v>170</v>
      </c>
      <c r="D26" s="20" t="s">
        <v>44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771.91129883843712</v>
      </c>
      <c r="M26" s="13">
        <v>300</v>
      </c>
      <c r="N26" s="13">
        <v>254.51807228915663</v>
      </c>
      <c r="O26" s="13">
        <v>853.03186022610487</v>
      </c>
      <c r="P26" s="13">
        <v>619.48717948717945</v>
      </c>
      <c r="Q26" s="13">
        <v>726.79874869655896</v>
      </c>
      <c r="R26" s="13">
        <v>0</v>
      </c>
      <c r="S26" s="13">
        <v>0</v>
      </c>
      <c r="T26" s="13">
        <f t="shared" si="0"/>
        <v>3525.7471595374368</v>
      </c>
      <c r="U26" s="13">
        <f t="shared" si="1"/>
        <v>0</v>
      </c>
      <c r="V26" s="16">
        <f t="shared" si="2"/>
        <v>3525.7471595374368</v>
      </c>
    </row>
    <row r="27" spans="2:40" x14ac:dyDescent="0.25">
      <c r="B27" s="19">
        <v>25</v>
      </c>
      <c r="C27" s="20" t="s">
        <v>64</v>
      </c>
      <c r="D27" s="20" t="s">
        <v>65</v>
      </c>
      <c r="E27" s="13">
        <v>0</v>
      </c>
      <c r="F27" s="13">
        <v>576.63451232583066</v>
      </c>
      <c r="G27" s="13">
        <v>113.7855579868709</v>
      </c>
      <c r="H27" s="13">
        <v>89.456869009584665</v>
      </c>
      <c r="I27" s="13">
        <v>822</v>
      </c>
      <c r="J27" s="13">
        <v>868.68686868686871</v>
      </c>
      <c r="K27" s="13">
        <v>637.27454909819642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224.22422422422423</v>
      </c>
      <c r="S27" s="13">
        <v>173.44173441734418</v>
      </c>
      <c r="T27" s="13">
        <f t="shared" si="0"/>
        <v>3505.5043157489199</v>
      </c>
      <c r="U27" s="13">
        <f t="shared" si="1"/>
        <v>0</v>
      </c>
      <c r="V27" s="16">
        <f t="shared" si="2"/>
        <v>3505.5043157489199</v>
      </c>
    </row>
    <row r="28" spans="2:40" x14ac:dyDescent="0.25">
      <c r="B28" s="19">
        <v>26</v>
      </c>
      <c r="C28" s="20" t="s">
        <v>174</v>
      </c>
      <c r="D28" s="20" t="s">
        <v>203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786.6948257655755</v>
      </c>
      <c r="M28" s="13">
        <v>300</v>
      </c>
      <c r="N28" s="13">
        <v>0</v>
      </c>
      <c r="O28" s="13">
        <v>0</v>
      </c>
      <c r="P28" s="13">
        <v>445.12820512820514</v>
      </c>
      <c r="Q28" s="13">
        <v>762.25234619395201</v>
      </c>
      <c r="R28" s="13">
        <v>930.93093093093091</v>
      </c>
      <c r="S28" s="13">
        <v>279.13279132791325</v>
      </c>
      <c r="T28" s="13">
        <f t="shared" si="0"/>
        <v>3504.139099346577</v>
      </c>
      <c r="U28" s="13">
        <f t="shared" si="1"/>
        <v>0</v>
      </c>
      <c r="V28" s="16">
        <f t="shared" si="2"/>
        <v>3504.139099346577</v>
      </c>
    </row>
    <row r="29" spans="2:40" x14ac:dyDescent="0.25">
      <c r="B29" s="19">
        <v>27</v>
      </c>
      <c r="C29" s="20" t="s">
        <v>105</v>
      </c>
      <c r="D29" s="20" t="s">
        <v>44</v>
      </c>
      <c r="E29" s="13">
        <v>638.51699279093714</v>
      </c>
      <c r="F29" s="13">
        <v>269.02465166130759</v>
      </c>
      <c r="G29" s="13">
        <v>736.32385120350114</v>
      </c>
      <c r="H29" s="13">
        <v>89.456869009584665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226.66666666666666</v>
      </c>
      <c r="Q29" s="13">
        <v>26.068821689259646</v>
      </c>
      <c r="R29" s="13">
        <v>716.71671671671675</v>
      </c>
      <c r="S29" s="13">
        <v>237.12737127371273</v>
      </c>
      <c r="T29" s="13">
        <f t="shared" si="0"/>
        <v>2939.9019410116866</v>
      </c>
      <c r="U29" s="13">
        <f t="shared" si="1"/>
        <v>0</v>
      </c>
      <c r="V29" s="16">
        <f t="shared" si="2"/>
        <v>2939.9019410116866</v>
      </c>
    </row>
    <row r="30" spans="2:40" x14ac:dyDescent="0.25">
      <c r="B30" s="19">
        <v>28</v>
      </c>
      <c r="C30" s="20" t="s">
        <v>76</v>
      </c>
      <c r="D30" s="20" t="s">
        <v>73</v>
      </c>
      <c r="E30" s="13">
        <v>0</v>
      </c>
      <c r="F30" s="13">
        <v>0</v>
      </c>
      <c r="G30" s="13">
        <v>0</v>
      </c>
      <c r="H30" s="13">
        <v>324.81363152289669</v>
      </c>
      <c r="I30" s="13">
        <v>670</v>
      </c>
      <c r="J30" s="13">
        <v>113.13131313131314</v>
      </c>
      <c r="K30" s="13">
        <v>642.28456913827654</v>
      </c>
      <c r="L30" s="13">
        <v>239.70432946145723</v>
      </c>
      <c r="M30" s="13">
        <v>200</v>
      </c>
      <c r="N30" s="13">
        <v>0</v>
      </c>
      <c r="O30" s="13">
        <v>713.25796505652625</v>
      </c>
      <c r="P30" s="13">
        <v>0</v>
      </c>
      <c r="Q30" s="13">
        <v>0</v>
      </c>
      <c r="R30" s="13">
        <v>0</v>
      </c>
      <c r="S30" s="13">
        <v>0</v>
      </c>
      <c r="T30" s="13">
        <f t="shared" si="0"/>
        <v>2903.1918083104697</v>
      </c>
      <c r="U30" s="13">
        <f t="shared" si="1"/>
        <v>0</v>
      </c>
      <c r="V30" s="16">
        <f t="shared" si="2"/>
        <v>2903.1918083104697</v>
      </c>
    </row>
    <row r="31" spans="2:40" x14ac:dyDescent="0.25">
      <c r="B31" s="19">
        <v>29</v>
      </c>
      <c r="C31" s="20" t="s">
        <v>79</v>
      </c>
      <c r="D31" s="20" t="s">
        <v>80</v>
      </c>
      <c r="E31" s="13">
        <v>396.49845520082391</v>
      </c>
      <c r="F31" s="13">
        <v>56.80600214362272</v>
      </c>
      <c r="G31" s="13">
        <v>0</v>
      </c>
      <c r="H31" s="13">
        <v>143.76996805111821</v>
      </c>
      <c r="I31" s="13">
        <v>742</v>
      </c>
      <c r="J31" s="13">
        <v>336.36363636363637</v>
      </c>
      <c r="K31" s="13">
        <v>438.87775551102203</v>
      </c>
      <c r="L31" s="13">
        <v>0</v>
      </c>
      <c r="M31" s="13">
        <v>0</v>
      </c>
      <c r="N31" s="13">
        <v>0</v>
      </c>
      <c r="O31" s="13">
        <v>0</v>
      </c>
      <c r="P31" s="13">
        <v>70.769230769230774</v>
      </c>
      <c r="Q31" s="13">
        <v>563.08654848800836</v>
      </c>
      <c r="R31" s="13">
        <v>0</v>
      </c>
      <c r="S31" s="13">
        <v>153.11653116531164</v>
      </c>
      <c r="T31" s="13">
        <f t="shared" si="0"/>
        <v>2901.2881276927742</v>
      </c>
      <c r="U31" s="13">
        <f t="shared" si="1"/>
        <v>0</v>
      </c>
      <c r="V31" s="16">
        <f t="shared" si="2"/>
        <v>2901.2881276927742</v>
      </c>
    </row>
    <row r="32" spans="2:40" x14ac:dyDescent="0.25">
      <c r="B32" s="19">
        <v>30</v>
      </c>
      <c r="C32" s="20" t="s">
        <v>96</v>
      </c>
      <c r="D32" s="20" t="s">
        <v>97</v>
      </c>
      <c r="E32" s="13">
        <v>472.70854788877443</v>
      </c>
      <c r="F32" s="13">
        <v>56.80600214362272</v>
      </c>
      <c r="G32" s="13">
        <v>638.94967177242893</v>
      </c>
      <c r="H32" s="13">
        <v>187.43343982960596</v>
      </c>
      <c r="I32" s="13">
        <v>387</v>
      </c>
      <c r="J32" s="13">
        <v>0</v>
      </c>
      <c r="K32" s="13">
        <v>349.69939879759517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247.24724724724726</v>
      </c>
      <c r="S32" s="13">
        <v>153.11653116531164</v>
      </c>
      <c r="T32" s="13">
        <f t="shared" si="0"/>
        <v>2492.9608388445863</v>
      </c>
      <c r="U32" s="13">
        <f t="shared" si="1"/>
        <v>0</v>
      </c>
      <c r="V32" s="16">
        <f t="shared" si="2"/>
        <v>2492.9608388445863</v>
      </c>
    </row>
    <row r="33" spans="2:22" x14ac:dyDescent="0.25">
      <c r="B33" s="19">
        <v>31</v>
      </c>
      <c r="C33" s="20" t="s">
        <v>98</v>
      </c>
      <c r="D33" s="20" t="s">
        <v>73</v>
      </c>
      <c r="E33" s="13">
        <v>446.96189495365604</v>
      </c>
      <c r="F33" s="13">
        <v>409.43193997856378</v>
      </c>
      <c r="G33" s="13">
        <v>303.06345733041576</v>
      </c>
      <c r="H33" s="13">
        <v>105.43130990415335</v>
      </c>
      <c r="I33" s="13">
        <v>295</v>
      </c>
      <c r="J33" s="13">
        <v>116.16161616161617</v>
      </c>
      <c r="K33" s="13">
        <v>307.61523046092185</v>
      </c>
      <c r="L33" s="13">
        <v>0</v>
      </c>
      <c r="M33" s="13">
        <v>0</v>
      </c>
      <c r="N33" s="13">
        <v>161.14457831325302</v>
      </c>
      <c r="O33" s="13">
        <v>323.74100719424462</v>
      </c>
      <c r="P33" s="13">
        <v>0</v>
      </c>
      <c r="Q33" s="13">
        <v>0</v>
      </c>
      <c r="R33" s="13">
        <v>0</v>
      </c>
      <c r="S33" s="13">
        <v>0</v>
      </c>
      <c r="T33" s="13">
        <f t="shared" si="0"/>
        <v>2468.5510342968241</v>
      </c>
      <c r="U33" s="13">
        <f t="shared" si="1"/>
        <v>0</v>
      </c>
      <c r="V33" s="16">
        <f t="shared" si="2"/>
        <v>2468.5510342968241</v>
      </c>
    </row>
    <row r="34" spans="2:22" x14ac:dyDescent="0.25">
      <c r="B34" s="19">
        <v>32</v>
      </c>
      <c r="C34" s="20" t="s">
        <v>154</v>
      </c>
      <c r="D34" s="20" t="s">
        <v>100</v>
      </c>
      <c r="E34" s="13">
        <v>0</v>
      </c>
      <c r="F34" s="13">
        <v>823.15112540192922</v>
      </c>
      <c r="G34" s="13">
        <v>804.15754923413567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70.769230769230774</v>
      </c>
      <c r="Q34" s="13">
        <v>668.40458811261726</v>
      </c>
      <c r="R34" s="13">
        <v>0</v>
      </c>
      <c r="S34" s="13">
        <v>0</v>
      </c>
      <c r="T34" s="13">
        <f t="shared" si="0"/>
        <v>2366.4824935179131</v>
      </c>
      <c r="U34" s="13">
        <f t="shared" si="1"/>
        <v>0</v>
      </c>
      <c r="V34" s="16">
        <f t="shared" si="2"/>
        <v>2366.4824935179131</v>
      </c>
    </row>
    <row r="35" spans="2:22" x14ac:dyDescent="0.25">
      <c r="B35" s="19">
        <v>33</v>
      </c>
      <c r="C35" s="20" t="s">
        <v>99</v>
      </c>
      <c r="D35" s="20" t="s">
        <v>100</v>
      </c>
      <c r="E35" s="13">
        <v>0</v>
      </c>
      <c r="F35" s="13">
        <v>475.88424437299034</v>
      </c>
      <c r="G35" s="13">
        <v>487.96498905908095</v>
      </c>
      <c r="H35" s="13">
        <v>235.35676251331202</v>
      </c>
      <c r="I35" s="13">
        <v>108</v>
      </c>
      <c r="J35" s="13">
        <v>332.32323232323233</v>
      </c>
      <c r="K35" s="13">
        <v>111.22244488977955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434.43443443443442</v>
      </c>
      <c r="S35" s="13">
        <v>153.11653116531164</v>
      </c>
      <c r="T35" s="13">
        <f t="shared" ref="T35:T66" si="3">SUM(E35:S35)</f>
        <v>2338.3026387581413</v>
      </c>
      <c r="U35" s="13">
        <f t="shared" ref="U35:U69" si="4">SMALL(E35:S35,1)+SMALL(E35:S35,2)+SMALL(E35:S35,3)+SMALL(E35:S35,4)</f>
        <v>0</v>
      </c>
      <c r="V35" s="16">
        <f t="shared" ref="V35:V66" si="5">T35-U35</f>
        <v>2338.3026387581413</v>
      </c>
    </row>
    <row r="36" spans="2:22" x14ac:dyDescent="0.25">
      <c r="B36" s="19">
        <v>34</v>
      </c>
      <c r="C36" s="20" t="s">
        <v>148</v>
      </c>
      <c r="D36" s="20" t="s">
        <v>149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239.70432946145723</v>
      </c>
      <c r="M36" s="13">
        <v>400</v>
      </c>
      <c r="N36" s="13">
        <v>0</v>
      </c>
      <c r="O36" s="13">
        <v>99.691675231243579</v>
      </c>
      <c r="P36" s="13">
        <v>273.84615384615387</v>
      </c>
      <c r="Q36" s="13">
        <v>639.20750782064647</v>
      </c>
      <c r="R36" s="13">
        <v>382.38238238238239</v>
      </c>
      <c r="S36" s="13">
        <v>155.82655826558266</v>
      </c>
      <c r="T36" s="13">
        <f t="shared" si="3"/>
        <v>2190.6586070074663</v>
      </c>
      <c r="U36" s="13">
        <f t="shared" si="4"/>
        <v>0</v>
      </c>
      <c r="V36" s="16">
        <f t="shared" si="5"/>
        <v>2190.6586070074663</v>
      </c>
    </row>
    <row r="37" spans="2:22" x14ac:dyDescent="0.25">
      <c r="B37" s="19">
        <v>35</v>
      </c>
      <c r="C37" s="20" t="s">
        <v>83</v>
      </c>
      <c r="D37" s="20" t="s">
        <v>59</v>
      </c>
      <c r="E37" s="13">
        <v>0</v>
      </c>
      <c r="F37" s="13">
        <v>0</v>
      </c>
      <c r="G37" s="13">
        <v>0</v>
      </c>
      <c r="H37" s="13">
        <v>496.27263045793399</v>
      </c>
      <c r="I37" s="13">
        <v>336</v>
      </c>
      <c r="J37" s="13">
        <v>338.38383838383839</v>
      </c>
      <c r="K37" s="13">
        <v>417.83567134268537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446.44644644644643</v>
      </c>
      <c r="S37" s="13">
        <v>153.11653116531164</v>
      </c>
      <c r="T37" s="13">
        <f t="shared" si="3"/>
        <v>2188.0551177962157</v>
      </c>
      <c r="U37" s="13">
        <f t="shared" si="4"/>
        <v>0</v>
      </c>
      <c r="V37" s="16">
        <f t="shared" si="5"/>
        <v>2188.0551177962157</v>
      </c>
    </row>
    <row r="38" spans="2:22" x14ac:dyDescent="0.25">
      <c r="B38" s="19">
        <v>36</v>
      </c>
      <c r="C38" s="20" t="s">
        <v>72</v>
      </c>
      <c r="D38" s="20" t="s">
        <v>73</v>
      </c>
      <c r="E38" s="13">
        <v>0</v>
      </c>
      <c r="F38" s="13">
        <v>0</v>
      </c>
      <c r="G38" s="13">
        <v>0</v>
      </c>
      <c r="H38" s="13">
        <v>490.9478168264111</v>
      </c>
      <c r="I38" s="13">
        <v>589</v>
      </c>
      <c r="J38" s="13">
        <v>341.4141414141414</v>
      </c>
      <c r="K38" s="13">
        <v>663.32665330661325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f t="shared" si="3"/>
        <v>2084.6886115471657</v>
      </c>
      <c r="U38" s="13">
        <f t="shared" si="4"/>
        <v>0</v>
      </c>
      <c r="V38" s="16">
        <f t="shared" si="5"/>
        <v>2084.6886115471657</v>
      </c>
    </row>
    <row r="39" spans="2:22" x14ac:dyDescent="0.25">
      <c r="B39" s="19">
        <v>37</v>
      </c>
      <c r="C39" s="20" t="s">
        <v>144</v>
      </c>
      <c r="D39" s="20" t="s">
        <v>73</v>
      </c>
      <c r="E39" s="13">
        <v>0</v>
      </c>
      <c r="F39" s="13">
        <v>67.524115755627008</v>
      </c>
      <c r="G39" s="13">
        <v>239.60612691466082</v>
      </c>
      <c r="H39" s="13">
        <v>0</v>
      </c>
      <c r="I39" s="13">
        <v>0</v>
      </c>
      <c r="J39" s="13">
        <v>0</v>
      </c>
      <c r="K39" s="13">
        <v>0</v>
      </c>
      <c r="L39" s="13">
        <v>449.84160506863782</v>
      </c>
      <c r="M39" s="13">
        <v>200</v>
      </c>
      <c r="N39" s="13">
        <v>161.14457831325302</v>
      </c>
      <c r="O39" s="13">
        <v>330.93525179856113</v>
      </c>
      <c r="P39" s="13">
        <v>0</v>
      </c>
      <c r="Q39" s="13">
        <v>0</v>
      </c>
      <c r="R39" s="13">
        <v>478.47847847847845</v>
      </c>
      <c r="S39" s="13">
        <v>153.11653116531164</v>
      </c>
      <c r="T39" s="13">
        <f t="shared" si="3"/>
        <v>2080.6466874945299</v>
      </c>
      <c r="U39" s="13">
        <f t="shared" si="4"/>
        <v>0</v>
      </c>
      <c r="V39" s="16">
        <f t="shared" si="5"/>
        <v>2080.6466874945299</v>
      </c>
    </row>
    <row r="40" spans="2:22" x14ac:dyDescent="0.25">
      <c r="B40" s="19">
        <v>38</v>
      </c>
      <c r="C40" s="20" t="s">
        <v>244</v>
      </c>
      <c r="D40" s="20" t="s">
        <v>61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782.47096092925028</v>
      </c>
      <c r="M40" s="13">
        <v>300</v>
      </c>
      <c r="N40" s="13">
        <v>245.48192771084337</v>
      </c>
      <c r="O40" s="13">
        <v>694.75847893114076</v>
      </c>
      <c r="P40" s="13">
        <v>0</v>
      </c>
      <c r="Q40" s="13">
        <v>0</v>
      </c>
      <c r="R40" s="13">
        <v>0</v>
      </c>
      <c r="S40" s="13">
        <v>0</v>
      </c>
      <c r="T40" s="13">
        <f t="shared" si="3"/>
        <v>2022.7113675712344</v>
      </c>
      <c r="U40" s="13">
        <f t="shared" si="4"/>
        <v>0</v>
      </c>
      <c r="V40" s="16">
        <f t="shared" si="5"/>
        <v>2022.7113675712344</v>
      </c>
    </row>
    <row r="41" spans="2:22" x14ac:dyDescent="0.25">
      <c r="B41" s="19">
        <v>39</v>
      </c>
      <c r="C41" s="20" t="s">
        <v>181</v>
      </c>
      <c r="D41" s="20" t="s">
        <v>182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565.12820512820508</v>
      </c>
      <c r="Q41" s="13">
        <v>395.20333680917622</v>
      </c>
      <c r="R41" s="13">
        <v>803.80380380380382</v>
      </c>
      <c r="S41" s="13">
        <v>239.83739837398375</v>
      </c>
      <c r="T41" s="13">
        <f t="shared" si="3"/>
        <v>2003.9727441151688</v>
      </c>
      <c r="U41" s="13">
        <f t="shared" si="4"/>
        <v>0</v>
      </c>
      <c r="V41" s="16">
        <f t="shared" si="5"/>
        <v>2003.9727441151688</v>
      </c>
    </row>
    <row r="42" spans="2:22" x14ac:dyDescent="0.25">
      <c r="B42" s="19">
        <v>40</v>
      </c>
      <c r="C42" s="20" t="s">
        <v>74</v>
      </c>
      <c r="D42" s="20" t="s">
        <v>75</v>
      </c>
      <c r="E42" s="13">
        <v>0</v>
      </c>
      <c r="F42" s="13">
        <v>0</v>
      </c>
      <c r="G42" s="13">
        <v>0</v>
      </c>
      <c r="H42" s="13">
        <v>421.72523961661341</v>
      </c>
      <c r="I42" s="13">
        <v>662</v>
      </c>
      <c r="J42" s="13">
        <v>341.4141414141414</v>
      </c>
      <c r="K42" s="13">
        <v>490.9819639278557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f t="shared" si="3"/>
        <v>1916.1213449586105</v>
      </c>
      <c r="U42" s="13">
        <f t="shared" si="4"/>
        <v>0</v>
      </c>
      <c r="V42" s="16">
        <f t="shared" si="5"/>
        <v>1916.1213449586105</v>
      </c>
    </row>
    <row r="43" spans="2:22" x14ac:dyDescent="0.25">
      <c r="B43" s="19">
        <v>41</v>
      </c>
      <c r="C43" s="20" t="s">
        <v>184</v>
      </c>
      <c r="D43" s="20" t="s">
        <v>73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239.70432946145723</v>
      </c>
      <c r="M43" s="13">
        <v>0</v>
      </c>
      <c r="N43" s="13">
        <v>0</v>
      </c>
      <c r="O43" s="13">
        <v>0</v>
      </c>
      <c r="P43" s="13">
        <v>583.58974358974353</v>
      </c>
      <c r="Q43" s="13">
        <v>299.2700729927007</v>
      </c>
      <c r="R43" s="13">
        <v>580.58058058058054</v>
      </c>
      <c r="S43" s="13">
        <v>153.11653116531164</v>
      </c>
      <c r="T43" s="13">
        <f t="shared" si="3"/>
        <v>1856.2612577897937</v>
      </c>
      <c r="U43" s="13">
        <f t="shared" si="4"/>
        <v>0</v>
      </c>
      <c r="V43" s="16">
        <f t="shared" si="5"/>
        <v>1856.2612577897937</v>
      </c>
    </row>
    <row r="44" spans="2:22" x14ac:dyDescent="0.25">
      <c r="B44" s="19">
        <v>42</v>
      </c>
      <c r="C44" s="20" t="s">
        <v>102</v>
      </c>
      <c r="D44" s="20" t="s">
        <v>103</v>
      </c>
      <c r="E44" s="13">
        <v>330.5870236869207</v>
      </c>
      <c r="F44" s="13">
        <v>237.94212218649517</v>
      </c>
      <c r="G44" s="13">
        <v>113.7855579868709</v>
      </c>
      <c r="H44" s="13">
        <v>122.47071352502662</v>
      </c>
      <c r="I44" s="13">
        <v>222</v>
      </c>
      <c r="J44" s="13">
        <v>253.53535353535352</v>
      </c>
      <c r="K44" s="13">
        <v>111.22244488977955</v>
      </c>
      <c r="L44" s="13">
        <v>0</v>
      </c>
      <c r="M44" s="13">
        <v>0</v>
      </c>
      <c r="N44" s="13">
        <v>0</v>
      </c>
      <c r="O44" s="13">
        <v>0</v>
      </c>
      <c r="P44" s="13">
        <v>236.92307692307693</v>
      </c>
      <c r="Q44" s="13">
        <v>145.98540145985402</v>
      </c>
      <c r="R44" s="13">
        <v>0</v>
      </c>
      <c r="S44" s="13">
        <v>0</v>
      </c>
      <c r="T44" s="13">
        <f t="shared" si="3"/>
        <v>1774.4516941933775</v>
      </c>
      <c r="U44" s="13">
        <f t="shared" si="4"/>
        <v>0</v>
      </c>
      <c r="V44" s="16">
        <f t="shared" si="5"/>
        <v>1774.4516941933775</v>
      </c>
    </row>
    <row r="45" spans="2:22" x14ac:dyDescent="0.25">
      <c r="B45" s="19">
        <v>43</v>
      </c>
      <c r="C45" s="20" t="s">
        <v>131</v>
      </c>
      <c r="D45" s="20" t="s">
        <v>132</v>
      </c>
      <c r="E45" s="13">
        <v>492.27600411946446</v>
      </c>
      <c r="F45" s="13">
        <v>623.79421221864948</v>
      </c>
      <c r="G45" s="13">
        <v>544.85776805251646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f t="shared" si="3"/>
        <v>1660.9279843906302</v>
      </c>
      <c r="U45" s="13">
        <f t="shared" si="4"/>
        <v>0</v>
      </c>
      <c r="V45" s="16">
        <f t="shared" si="5"/>
        <v>1660.9279843906302</v>
      </c>
    </row>
    <row r="46" spans="2:22" x14ac:dyDescent="0.25">
      <c r="B46" s="19">
        <v>44</v>
      </c>
      <c r="C46" s="20" t="s">
        <v>84</v>
      </c>
      <c r="D46" s="20" t="s">
        <v>85</v>
      </c>
      <c r="E46" s="13">
        <v>0</v>
      </c>
      <c r="F46" s="13">
        <v>0</v>
      </c>
      <c r="G46" s="13">
        <v>0</v>
      </c>
      <c r="H46" s="13">
        <v>242.81150159744408</v>
      </c>
      <c r="I46" s="13">
        <v>108</v>
      </c>
      <c r="J46" s="13">
        <v>751.5151515151515</v>
      </c>
      <c r="K46" s="13">
        <v>431.86372745490979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f t="shared" si="3"/>
        <v>1534.1903805675054</v>
      </c>
      <c r="U46" s="13">
        <f t="shared" si="4"/>
        <v>0</v>
      </c>
      <c r="V46" s="16">
        <f t="shared" si="5"/>
        <v>1534.1903805675054</v>
      </c>
    </row>
    <row r="47" spans="2:22" x14ac:dyDescent="0.25">
      <c r="B47" s="19">
        <v>45</v>
      </c>
      <c r="C47" s="20" t="s">
        <v>86</v>
      </c>
      <c r="D47" s="20" t="s">
        <v>87</v>
      </c>
      <c r="E47" s="13">
        <v>0</v>
      </c>
      <c r="F47" s="13">
        <v>0</v>
      </c>
      <c r="G47" s="13">
        <v>0</v>
      </c>
      <c r="H47" s="13">
        <v>339.7231096911608</v>
      </c>
      <c r="I47" s="13">
        <v>844</v>
      </c>
      <c r="J47" s="13">
        <v>180.8080808080808</v>
      </c>
      <c r="K47" s="13">
        <v>165.33066132264528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f t="shared" si="3"/>
        <v>1529.8618518218868</v>
      </c>
      <c r="U47" s="13">
        <f t="shared" si="4"/>
        <v>0</v>
      </c>
      <c r="V47" s="16">
        <f t="shared" si="5"/>
        <v>1529.8618518218868</v>
      </c>
    </row>
    <row r="48" spans="2:22" x14ac:dyDescent="0.25">
      <c r="B48" s="19">
        <v>46</v>
      </c>
      <c r="C48" s="20" t="s">
        <v>152</v>
      </c>
      <c r="D48" s="20" t="s">
        <v>59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734.73473473473473</v>
      </c>
      <c r="S48" s="13">
        <v>407.85907859078588</v>
      </c>
      <c r="T48" s="13">
        <f t="shared" si="3"/>
        <v>1142.5938133255206</v>
      </c>
      <c r="U48" s="13">
        <f t="shared" si="4"/>
        <v>0</v>
      </c>
      <c r="V48" s="16">
        <f t="shared" si="5"/>
        <v>1142.5938133255206</v>
      </c>
    </row>
    <row r="49" spans="2:22" x14ac:dyDescent="0.25">
      <c r="B49" s="19">
        <v>47</v>
      </c>
      <c r="C49" s="20" t="s">
        <v>245</v>
      </c>
      <c r="D49" s="20" t="s">
        <v>125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333.68532206969377</v>
      </c>
      <c r="M49" s="13">
        <v>200</v>
      </c>
      <c r="N49" s="13">
        <v>161.14457831325302</v>
      </c>
      <c r="O49" s="13">
        <v>344.29599177800617</v>
      </c>
      <c r="P49" s="13">
        <v>0</v>
      </c>
      <c r="Q49" s="13">
        <v>0</v>
      </c>
      <c r="R49" s="13">
        <v>0</v>
      </c>
      <c r="S49" s="13">
        <v>0</v>
      </c>
      <c r="T49" s="13">
        <f t="shared" si="3"/>
        <v>1039.1258921609528</v>
      </c>
      <c r="U49" s="13">
        <f t="shared" si="4"/>
        <v>0</v>
      </c>
      <c r="V49" s="16">
        <f t="shared" si="5"/>
        <v>1039.1258921609528</v>
      </c>
    </row>
    <row r="50" spans="2:22" x14ac:dyDescent="0.25">
      <c r="B50" s="19">
        <v>48</v>
      </c>
      <c r="C50" s="20" t="s">
        <v>178</v>
      </c>
      <c r="D50" s="20" t="s">
        <v>179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563.07692307692309</v>
      </c>
      <c r="Q50" s="13">
        <v>435.87069864442128</v>
      </c>
      <c r="R50" s="13">
        <v>0</v>
      </c>
      <c r="S50" s="13">
        <v>0</v>
      </c>
      <c r="T50" s="13">
        <f t="shared" si="3"/>
        <v>998.94762172134438</v>
      </c>
      <c r="U50" s="13">
        <f t="shared" si="4"/>
        <v>0</v>
      </c>
      <c r="V50" s="16">
        <f t="shared" si="5"/>
        <v>998.94762172134438</v>
      </c>
    </row>
    <row r="51" spans="2:22" x14ac:dyDescent="0.25">
      <c r="B51" s="19">
        <v>49</v>
      </c>
      <c r="C51" s="20" t="s">
        <v>189</v>
      </c>
      <c r="D51" s="20" t="s">
        <v>125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521.02564102564099</v>
      </c>
      <c r="Q51" s="13">
        <v>65.693430656934311</v>
      </c>
      <c r="R51" s="13">
        <v>187.18718718718719</v>
      </c>
      <c r="S51" s="13">
        <v>153.11653116531164</v>
      </c>
      <c r="T51" s="13">
        <f t="shared" si="3"/>
        <v>927.02279003507419</v>
      </c>
      <c r="U51" s="13">
        <f t="shared" si="4"/>
        <v>0</v>
      </c>
      <c r="V51" s="16">
        <f t="shared" si="5"/>
        <v>927.02279003507419</v>
      </c>
    </row>
    <row r="52" spans="2:22" x14ac:dyDescent="0.25">
      <c r="B52" s="19">
        <v>50</v>
      </c>
      <c r="C52" s="20" t="s">
        <v>185</v>
      </c>
      <c r="D52" s="20" t="s">
        <v>186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449.23076923076923</v>
      </c>
      <c r="Q52" s="13">
        <v>335.76642335766422</v>
      </c>
      <c r="R52" s="13">
        <v>0</v>
      </c>
      <c r="S52" s="13">
        <v>0</v>
      </c>
      <c r="T52" s="13">
        <f t="shared" si="3"/>
        <v>784.99719258843345</v>
      </c>
      <c r="U52" s="13">
        <f t="shared" si="4"/>
        <v>0</v>
      </c>
      <c r="V52" s="16">
        <f t="shared" si="5"/>
        <v>784.99719258843345</v>
      </c>
    </row>
    <row r="53" spans="2:22" x14ac:dyDescent="0.25">
      <c r="B53" s="19">
        <v>51</v>
      </c>
      <c r="C53" s="20" t="s">
        <v>145</v>
      </c>
      <c r="D53" s="20" t="s">
        <v>101</v>
      </c>
      <c r="E53" s="13">
        <v>0</v>
      </c>
      <c r="F53" s="13">
        <v>0</v>
      </c>
      <c r="G53" s="13">
        <v>113.7855579868709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242.05128205128204</v>
      </c>
      <c r="Q53" s="13">
        <v>260.68821689259647</v>
      </c>
      <c r="R53" s="13">
        <v>0</v>
      </c>
      <c r="S53" s="13">
        <v>153.11653116531164</v>
      </c>
      <c r="T53" s="13">
        <f t="shared" si="3"/>
        <v>769.64158809606101</v>
      </c>
      <c r="U53" s="13">
        <f t="shared" si="4"/>
        <v>0</v>
      </c>
      <c r="V53" s="16">
        <f t="shared" si="5"/>
        <v>769.64158809606101</v>
      </c>
    </row>
    <row r="54" spans="2:22" x14ac:dyDescent="0.25">
      <c r="B54" s="19">
        <v>52</v>
      </c>
      <c r="C54" s="20" t="s">
        <v>141</v>
      </c>
      <c r="D54" s="20" t="s">
        <v>142</v>
      </c>
      <c r="E54" s="13">
        <v>0</v>
      </c>
      <c r="F54" s="13">
        <v>0</v>
      </c>
      <c r="G54" s="13">
        <v>746.17067833698036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f t="shared" si="3"/>
        <v>746.17067833698036</v>
      </c>
      <c r="U54" s="13">
        <f t="shared" si="4"/>
        <v>0</v>
      </c>
      <c r="V54" s="16">
        <f t="shared" si="5"/>
        <v>746.17067833698036</v>
      </c>
    </row>
    <row r="55" spans="2:22" x14ac:dyDescent="0.25">
      <c r="B55" s="19">
        <v>53</v>
      </c>
      <c r="C55" s="20" t="s">
        <v>208</v>
      </c>
      <c r="D55" s="20" t="s">
        <v>125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579.57957957957956</v>
      </c>
      <c r="S55" s="13">
        <v>153.11653116531164</v>
      </c>
      <c r="T55" s="13">
        <f t="shared" si="3"/>
        <v>732.69611074489126</v>
      </c>
      <c r="U55" s="13">
        <f t="shared" si="4"/>
        <v>0</v>
      </c>
      <c r="V55" s="16">
        <f t="shared" si="5"/>
        <v>732.69611074489126</v>
      </c>
    </row>
    <row r="56" spans="2:22" x14ac:dyDescent="0.25">
      <c r="B56" s="19">
        <v>54</v>
      </c>
      <c r="C56" s="20" t="s">
        <v>246</v>
      </c>
      <c r="D56" s="20" t="s">
        <v>247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239.70432946145723</v>
      </c>
      <c r="M56" s="13">
        <v>200</v>
      </c>
      <c r="N56" s="13">
        <v>161.14457831325302</v>
      </c>
      <c r="O56" s="13">
        <v>99.691675231243579</v>
      </c>
      <c r="P56" s="13">
        <v>0</v>
      </c>
      <c r="Q56" s="13">
        <v>0</v>
      </c>
      <c r="R56" s="13">
        <v>0</v>
      </c>
      <c r="S56" s="13">
        <v>0</v>
      </c>
      <c r="T56" s="13">
        <f t="shared" si="3"/>
        <v>700.54058300595386</v>
      </c>
      <c r="U56" s="13">
        <f t="shared" si="4"/>
        <v>0</v>
      </c>
      <c r="V56" s="16">
        <f t="shared" si="5"/>
        <v>700.54058300595386</v>
      </c>
    </row>
    <row r="57" spans="2:22" x14ac:dyDescent="0.25">
      <c r="B57" s="19">
        <v>55</v>
      </c>
      <c r="C57" s="20" t="s">
        <v>84</v>
      </c>
      <c r="D57" s="20" t="s">
        <v>140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498.49849849849852</v>
      </c>
      <c r="S57" s="13">
        <v>153.11653116531164</v>
      </c>
      <c r="T57" s="13">
        <f t="shared" si="3"/>
        <v>651.61502966381022</v>
      </c>
      <c r="U57" s="13">
        <f t="shared" si="4"/>
        <v>0</v>
      </c>
      <c r="V57" s="16">
        <f t="shared" si="5"/>
        <v>651.61502966381022</v>
      </c>
    </row>
    <row r="58" spans="2:22" x14ac:dyDescent="0.25">
      <c r="B58" s="19">
        <v>56</v>
      </c>
      <c r="C58" s="20" t="s">
        <v>210</v>
      </c>
      <c r="D58" s="20" t="s">
        <v>211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631.63163163163165</v>
      </c>
      <c r="S58" s="13">
        <v>0</v>
      </c>
      <c r="T58" s="13">
        <f t="shared" si="3"/>
        <v>631.63163163163165</v>
      </c>
      <c r="U58" s="13">
        <f t="shared" si="4"/>
        <v>0</v>
      </c>
      <c r="V58" s="16">
        <f t="shared" si="5"/>
        <v>631.63163163163165</v>
      </c>
    </row>
    <row r="59" spans="2:22" x14ac:dyDescent="0.25">
      <c r="B59" s="19">
        <v>57</v>
      </c>
      <c r="C59" s="20" t="s">
        <v>213</v>
      </c>
      <c r="D59" s="20" t="s">
        <v>214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461.46146146146145</v>
      </c>
      <c r="S59" s="13">
        <v>153.11653116531164</v>
      </c>
      <c r="T59" s="13">
        <f t="shared" si="3"/>
        <v>614.57799262677304</v>
      </c>
      <c r="U59" s="13">
        <f t="shared" si="4"/>
        <v>0</v>
      </c>
      <c r="V59" s="16">
        <f t="shared" si="5"/>
        <v>614.57799262677304</v>
      </c>
    </row>
    <row r="60" spans="2:22" x14ac:dyDescent="0.25">
      <c r="B60" s="19">
        <v>58</v>
      </c>
      <c r="C60" s="20" t="s">
        <v>151</v>
      </c>
      <c r="D60" s="20" t="s">
        <v>216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379.37937937937937</v>
      </c>
      <c r="S60" s="13">
        <v>226.28726287262873</v>
      </c>
      <c r="T60" s="13">
        <f t="shared" si="3"/>
        <v>605.66664225200816</v>
      </c>
      <c r="U60" s="13">
        <f t="shared" si="4"/>
        <v>0</v>
      </c>
      <c r="V60" s="16">
        <f t="shared" si="5"/>
        <v>605.66664225200816</v>
      </c>
    </row>
    <row r="61" spans="2:22" x14ac:dyDescent="0.25">
      <c r="B61" s="19">
        <v>59</v>
      </c>
      <c r="C61" s="20" t="s">
        <v>153</v>
      </c>
      <c r="D61" s="20" t="s">
        <v>217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388.38838838838836</v>
      </c>
      <c r="S61" s="13">
        <v>153.11653116531164</v>
      </c>
      <c r="T61" s="13">
        <f t="shared" si="3"/>
        <v>541.50491955370001</v>
      </c>
      <c r="U61" s="13">
        <f t="shared" si="4"/>
        <v>0</v>
      </c>
      <c r="V61" s="16">
        <f t="shared" si="5"/>
        <v>541.50491955370001</v>
      </c>
    </row>
    <row r="62" spans="2:22" x14ac:dyDescent="0.25">
      <c r="B62" s="19">
        <v>60</v>
      </c>
      <c r="C62" s="20" t="s">
        <v>248</v>
      </c>
      <c r="D62" s="20" t="s">
        <v>125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239.70432946145723</v>
      </c>
      <c r="M62" s="13">
        <v>200</v>
      </c>
      <c r="N62" s="13">
        <v>0</v>
      </c>
      <c r="O62" s="13">
        <v>99.691675231243579</v>
      </c>
      <c r="P62" s="13">
        <v>0</v>
      </c>
      <c r="Q62" s="13">
        <v>0</v>
      </c>
      <c r="R62" s="13">
        <v>0</v>
      </c>
      <c r="S62" s="13">
        <v>0</v>
      </c>
      <c r="T62" s="13">
        <f t="shared" si="3"/>
        <v>539.39600469270079</v>
      </c>
      <c r="U62" s="13">
        <f t="shared" si="4"/>
        <v>0</v>
      </c>
      <c r="V62" s="16">
        <f t="shared" si="5"/>
        <v>539.39600469270079</v>
      </c>
    </row>
    <row r="63" spans="2:22" x14ac:dyDescent="0.25">
      <c r="B63" s="19">
        <v>61</v>
      </c>
      <c r="C63" s="20" t="s">
        <v>221</v>
      </c>
      <c r="D63" s="20" t="s">
        <v>50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246.24624624624624</v>
      </c>
      <c r="S63" s="13">
        <v>153.11653116531164</v>
      </c>
      <c r="T63" s="13">
        <f t="shared" si="3"/>
        <v>399.36277741155789</v>
      </c>
      <c r="U63" s="13">
        <f t="shared" si="4"/>
        <v>0</v>
      </c>
      <c r="V63" s="16">
        <f t="shared" si="5"/>
        <v>399.36277741155789</v>
      </c>
    </row>
    <row r="64" spans="2:22" x14ac:dyDescent="0.25">
      <c r="B64" s="19">
        <v>62</v>
      </c>
      <c r="C64" s="20" t="s">
        <v>223</v>
      </c>
      <c r="D64" s="20" t="s">
        <v>73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235.23523523523522</v>
      </c>
      <c r="S64" s="13">
        <v>153.11653116531164</v>
      </c>
      <c r="T64" s="13">
        <f t="shared" si="3"/>
        <v>388.35176640054686</v>
      </c>
      <c r="U64" s="13">
        <f t="shared" si="4"/>
        <v>0</v>
      </c>
      <c r="V64" s="16">
        <f t="shared" si="5"/>
        <v>388.35176640054686</v>
      </c>
    </row>
    <row r="65" spans="2:22" x14ac:dyDescent="0.25">
      <c r="B65" s="19">
        <v>63</v>
      </c>
      <c r="C65" s="20" t="s">
        <v>190</v>
      </c>
      <c r="D65" s="20" t="s">
        <v>191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368.20512820512823</v>
      </c>
      <c r="Q65" s="13">
        <v>0</v>
      </c>
      <c r="R65" s="13">
        <v>0</v>
      </c>
      <c r="S65" s="13">
        <v>0</v>
      </c>
      <c r="T65" s="13">
        <f t="shared" si="3"/>
        <v>368.20512820512823</v>
      </c>
      <c r="U65" s="13">
        <f t="shared" si="4"/>
        <v>0</v>
      </c>
      <c r="V65" s="16">
        <f t="shared" si="5"/>
        <v>368.20512820512823</v>
      </c>
    </row>
    <row r="66" spans="2:22" x14ac:dyDescent="0.25">
      <c r="B66" s="19">
        <v>64</v>
      </c>
      <c r="C66" s="20" t="s">
        <v>106</v>
      </c>
      <c r="D66" s="20" t="s">
        <v>107</v>
      </c>
      <c r="E66" s="13">
        <v>0</v>
      </c>
      <c r="F66" s="13">
        <v>0</v>
      </c>
      <c r="G66" s="13">
        <v>0</v>
      </c>
      <c r="H66" s="13">
        <v>89.456869009584665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153.84615384615384</v>
      </c>
      <c r="Q66" s="13">
        <v>0</v>
      </c>
      <c r="R66" s="13">
        <v>0</v>
      </c>
      <c r="S66" s="13">
        <v>0</v>
      </c>
      <c r="T66" s="13">
        <f t="shared" si="3"/>
        <v>243.3030228557385</v>
      </c>
      <c r="U66" s="13">
        <f t="shared" si="4"/>
        <v>0</v>
      </c>
      <c r="V66" s="16">
        <f t="shared" si="5"/>
        <v>243.3030228557385</v>
      </c>
    </row>
    <row r="67" spans="2:22" x14ac:dyDescent="0.25">
      <c r="B67" s="19">
        <v>65</v>
      </c>
      <c r="C67" s="20" t="s">
        <v>249</v>
      </c>
      <c r="D67" s="20" t="s">
        <v>250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159.30113052415211</v>
      </c>
      <c r="P67" s="13">
        <v>0</v>
      </c>
      <c r="Q67" s="13">
        <v>0</v>
      </c>
      <c r="R67" s="13">
        <v>0</v>
      </c>
      <c r="S67" s="13">
        <v>0</v>
      </c>
      <c r="T67" s="13">
        <f t="shared" ref="T67:T69" si="6">SUM(E67:S67)</f>
        <v>159.30113052415211</v>
      </c>
      <c r="U67" s="13">
        <f t="shared" si="4"/>
        <v>0</v>
      </c>
      <c r="V67" s="16">
        <f t="shared" ref="V67:V69" si="7">T67-U67</f>
        <v>159.30113052415211</v>
      </c>
    </row>
    <row r="68" spans="2:22" x14ac:dyDescent="0.25">
      <c r="B68" s="19">
        <v>66</v>
      </c>
      <c r="C68" s="20" t="s">
        <v>147</v>
      </c>
      <c r="D68" s="20" t="s">
        <v>59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153.11653116531164</v>
      </c>
      <c r="T68" s="13">
        <f t="shared" si="6"/>
        <v>153.11653116531164</v>
      </c>
      <c r="U68" s="13">
        <f t="shared" si="4"/>
        <v>0</v>
      </c>
      <c r="V68" s="16">
        <f t="shared" si="7"/>
        <v>153.11653116531164</v>
      </c>
    </row>
    <row r="69" spans="2:22" x14ac:dyDescent="0.25">
      <c r="B69" s="19">
        <v>67</v>
      </c>
      <c r="C69" s="20" t="s">
        <v>251</v>
      </c>
      <c r="D69" s="20" t="s">
        <v>53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99.691675231243579</v>
      </c>
      <c r="P69" s="13">
        <v>0</v>
      </c>
      <c r="Q69" s="13">
        <v>0</v>
      </c>
      <c r="R69" s="13">
        <v>0</v>
      </c>
      <c r="S69" s="13">
        <v>0</v>
      </c>
      <c r="T69" s="13">
        <f t="shared" si="6"/>
        <v>99.691675231243579</v>
      </c>
      <c r="U69" s="13">
        <f t="shared" si="4"/>
        <v>0</v>
      </c>
      <c r="V69" s="16">
        <f t="shared" si="7"/>
        <v>99.691675231243579</v>
      </c>
    </row>
  </sheetData>
  <sortState ref="C2:Y68">
    <sortCondition descending="1" ref="V2:V68"/>
  </sortState>
  <mergeCells count="2">
    <mergeCell ref="R1:V1"/>
    <mergeCell ref="D1:Q1"/>
  </mergeCells>
  <conditionalFormatting sqref="E3:S3">
    <cfRule type="top10" dxfId="54" priority="15" bottom="1" rank="4"/>
  </conditionalFormatting>
  <conditionalFormatting sqref="E5:S7 E9:S10 E14:S14 E19:S19">
    <cfRule type="top10" dxfId="53" priority="14" bottom="1" rank="4"/>
  </conditionalFormatting>
  <conditionalFormatting sqref="E5:S5">
    <cfRule type="top10" dxfId="52" priority="13" bottom="1" rank="4"/>
  </conditionalFormatting>
  <conditionalFormatting sqref="E6:S7 E9:S10 E14:S14 E19:S19">
    <cfRule type="top10" dxfId="51" priority="12" bottom="1" rank="4"/>
  </conditionalFormatting>
  <conditionalFormatting sqref="E19:S19">
    <cfRule type="top10" dxfId="50" priority="11" bottom="1" rank="4"/>
  </conditionalFormatting>
  <conditionalFormatting sqref="E14:S14">
    <cfRule type="top10" dxfId="49" priority="8" bottom="1" rank="4"/>
  </conditionalFormatting>
  <conditionalFormatting sqref="E10:S10">
    <cfRule type="top10" dxfId="48" priority="7" bottom="1" rank="4"/>
  </conditionalFormatting>
  <conditionalFormatting sqref="E9:S9">
    <cfRule type="top10" dxfId="47" priority="6" bottom="1" rank="4"/>
  </conditionalFormatting>
  <conditionalFormatting sqref="E7:S7">
    <cfRule type="top10" dxfId="46" priority="5" bottom="1" rank="4"/>
  </conditionalFormatting>
  <conditionalFormatting sqref="E6:S6">
    <cfRule type="top10" dxfId="45" priority="4" bottom="1" rank="4"/>
  </conditionalFormatting>
  <conditionalFormatting sqref="Y24:AM24">
    <cfRule type="top10" dxfId="44" priority="3" bottom="1" rank="4"/>
  </conditionalFormatting>
  <conditionalFormatting sqref="Y24:AM24">
    <cfRule type="top10" dxfId="43" priority="2" bottom="1" rank="4"/>
  </conditionalFormatting>
  <conditionalFormatting sqref="Y24:AM24">
    <cfRule type="top10" dxfId="42" priority="1" bottom="1" rank="4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F21" sqref="F21"/>
    </sheetView>
  </sheetViews>
  <sheetFormatPr defaultRowHeight="15" x14ac:dyDescent="0.25"/>
  <cols>
    <col min="2" max="2" width="20" customWidth="1"/>
    <col min="3" max="3" width="7.5703125" customWidth="1"/>
  </cols>
  <sheetData>
    <row r="1" spans="1:18" x14ac:dyDescent="0.25">
      <c r="A1" s="8" t="s">
        <v>266</v>
      </c>
      <c r="B1" t="s">
        <v>267</v>
      </c>
      <c r="C1" s="2" t="s">
        <v>268</v>
      </c>
      <c r="D1" s="2" t="s">
        <v>269</v>
      </c>
      <c r="E1" s="2" t="s">
        <v>270</v>
      </c>
      <c r="F1" s="2" t="s">
        <v>271</v>
      </c>
      <c r="G1" s="2" t="s">
        <v>272</v>
      </c>
      <c r="H1" s="2" t="s">
        <v>273</v>
      </c>
      <c r="I1" s="2" t="s">
        <v>274</v>
      </c>
      <c r="J1" s="2" t="s">
        <v>275</v>
      </c>
      <c r="K1" s="2" t="s">
        <v>276</v>
      </c>
      <c r="L1" s="2" t="s">
        <v>277</v>
      </c>
      <c r="M1" s="2" t="s">
        <v>278</v>
      </c>
      <c r="N1" s="2" t="s">
        <v>279</v>
      </c>
      <c r="O1" s="2" t="s">
        <v>280</v>
      </c>
      <c r="P1" s="2" t="s">
        <v>281</v>
      </c>
      <c r="Q1" s="2" t="s">
        <v>282</v>
      </c>
      <c r="R1" s="8" t="s">
        <v>158</v>
      </c>
    </row>
    <row r="2" spans="1:18" x14ac:dyDescent="0.25">
      <c r="A2" s="8">
        <v>1</v>
      </c>
      <c r="B2" t="s">
        <v>284</v>
      </c>
      <c r="C2" s="49">
        <f>PWC!N11</f>
        <v>2515.6320100632024</v>
      </c>
      <c r="D2" s="50">
        <f>PWC!N26</f>
        <v>2610.932475884244</v>
      </c>
      <c r="E2" s="50">
        <f>PWC!N42</f>
        <v>2913.5667396061272</v>
      </c>
      <c r="F2" s="47">
        <f>'Soca OPEN'!R11</f>
        <v>2699</v>
      </c>
      <c r="G2" s="47">
        <f>'Soca OPEN'!R26</f>
        <v>2840</v>
      </c>
      <c r="H2" s="47">
        <f>'Soca OPEN'!R41</f>
        <v>2688</v>
      </c>
      <c r="I2" s="47">
        <f>'Soca OPEN'!R56</f>
        <v>2296</v>
      </c>
      <c r="J2" s="47">
        <f>Ratitovec!O11</f>
        <v>1995.7761351636748</v>
      </c>
      <c r="K2" s="47">
        <f>Ratitovec!O27</f>
        <v>0</v>
      </c>
      <c r="L2" s="47">
        <f>Ratitovec!O43</f>
        <v>1294</v>
      </c>
      <c r="M2" s="47">
        <f>Ratitovec!O59</f>
        <v>1971</v>
      </c>
      <c r="N2" s="47">
        <f>DP!N11</f>
        <v>2005</v>
      </c>
      <c r="O2" s="47">
        <f>DP!N27</f>
        <v>2780</v>
      </c>
      <c r="P2" s="47">
        <f>Adrenalin!N11</f>
        <v>2706</v>
      </c>
      <c r="Q2" s="47">
        <f>Adrenalin!N27</f>
        <v>848</v>
      </c>
      <c r="R2" s="51">
        <f>SUM(Tabela19[[#This Row],[T1]:[T15]])</f>
        <v>32162.90736071725</v>
      </c>
    </row>
    <row r="3" spans="1:18" x14ac:dyDescent="0.25">
      <c r="A3" s="8">
        <v>2</v>
      </c>
      <c r="B3" t="s">
        <v>283</v>
      </c>
      <c r="C3" s="49">
        <f>PWC!N10</f>
        <v>2079.8840949852629</v>
      </c>
      <c r="D3" s="50">
        <f>PWC!N25</f>
        <v>1878.8853161843517</v>
      </c>
      <c r="E3" s="50">
        <f>PWC!N41</f>
        <v>2818.3807439824946</v>
      </c>
      <c r="F3" s="47">
        <f>'Soca OPEN'!R10</f>
        <v>2165</v>
      </c>
      <c r="G3" s="47">
        <f>'Soca OPEN'!R25</f>
        <v>2330</v>
      </c>
      <c r="H3" s="47">
        <f>'Soca OPEN'!R40</f>
        <v>1677</v>
      </c>
      <c r="I3" s="47">
        <f>'Soca OPEN'!R55</f>
        <v>1020</v>
      </c>
      <c r="J3" s="47">
        <f>Ratitovec!O10</f>
        <v>2745.5121436114046</v>
      </c>
      <c r="K3" s="47">
        <f>Ratitovec!O26</f>
        <v>1200</v>
      </c>
      <c r="L3" s="47">
        <f>Ratitovec!O42</f>
        <v>1075</v>
      </c>
      <c r="M3" s="47">
        <f>Ratitovec!O58</f>
        <v>2703</v>
      </c>
      <c r="N3" s="47">
        <f>DP!N10</f>
        <v>2182</v>
      </c>
      <c r="O3" s="47">
        <f>DP!N26</f>
        <v>1781</v>
      </c>
      <c r="P3" s="47">
        <f>Adrenalin!N10</f>
        <v>1450</v>
      </c>
      <c r="Q3" s="47">
        <f>Adrenalin!N26</f>
        <v>306</v>
      </c>
      <c r="R3" s="51">
        <f>SUM(Tabela19[[#This Row],[T1]:[T15]])</f>
        <v>27411.662298763513</v>
      </c>
    </row>
    <row r="4" spans="1:18" x14ac:dyDescent="0.25">
      <c r="A4" s="8">
        <v>3</v>
      </c>
      <c r="B4" t="s">
        <v>286</v>
      </c>
      <c r="C4" s="49">
        <f>PWC!N6</f>
        <v>1190.020374591262</v>
      </c>
      <c r="D4" s="50">
        <f>PWC!N21</f>
        <v>1887.4598070739551</v>
      </c>
      <c r="E4" s="50">
        <f>PWC!N37</f>
        <v>2590.809628008753</v>
      </c>
      <c r="F4" s="47">
        <f>'Soca OPEN'!R6</f>
        <v>1758</v>
      </c>
      <c r="G4" s="47">
        <f>'Soca OPEN'!R21</f>
        <v>2378</v>
      </c>
      <c r="H4" s="47">
        <f>'Soca OPEN'!R36</f>
        <v>2129</v>
      </c>
      <c r="I4" s="47">
        <f>'Soca OPEN'!R51</f>
        <v>1846</v>
      </c>
      <c r="J4" s="47">
        <f>Ratitovec!O6</f>
        <v>479.40865892291447</v>
      </c>
      <c r="K4" s="47">
        <f>Ratitovec!O22</f>
        <v>700</v>
      </c>
      <c r="L4" s="47">
        <f>Ratitovec!O38</f>
        <v>176</v>
      </c>
      <c r="M4" s="47">
        <f>Ratitovec!O54</f>
        <v>680</v>
      </c>
      <c r="N4" s="47">
        <f>DP!N6</f>
        <v>2403</v>
      </c>
      <c r="O4" s="47">
        <f>DP!N22</f>
        <v>2177</v>
      </c>
      <c r="P4" s="47">
        <f>Adrenalin!N6</f>
        <v>2249</v>
      </c>
      <c r="Q4" s="47">
        <f>Adrenalin!N22</f>
        <v>745</v>
      </c>
      <c r="R4" s="51">
        <f>SUM(Tabela19[[#This Row],[T1]:[T15]])</f>
        <v>23388.698468596886</v>
      </c>
    </row>
    <row r="5" spans="1:18" x14ac:dyDescent="0.25">
      <c r="A5" s="8">
        <v>4</v>
      </c>
      <c r="B5" t="s">
        <v>176</v>
      </c>
      <c r="C5" s="49">
        <f>PWC!N13</f>
        <v>1656.6950312937176</v>
      </c>
      <c r="D5" s="50">
        <f>PWC!N28</f>
        <v>1920.6859592711683</v>
      </c>
      <c r="E5" s="50">
        <f>PWC!N44</f>
        <v>1896.0612691466083</v>
      </c>
      <c r="F5" s="47">
        <f>'Soca OPEN'!R13</f>
        <v>1683</v>
      </c>
      <c r="G5" s="47">
        <f>'Soca OPEN'!R28</f>
        <v>1812</v>
      </c>
      <c r="H5" s="47">
        <f>'Soca OPEN'!R43</f>
        <v>809</v>
      </c>
      <c r="I5" s="47">
        <f>'Soca OPEN'!R58</f>
        <v>1779</v>
      </c>
      <c r="J5" s="47">
        <f>Ratitovec!O14</f>
        <v>1543.8225976768745</v>
      </c>
      <c r="K5" s="47">
        <f>Ratitovec!O30</f>
        <v>800</v>
      </c>
      <c r="L5" s="47">
        <f>Ratitovec!O46</f>
        <v>419</v>
      </c>
      <c r="M5" s="47">
        <f>Ratitovec!O62</f>
        <v>986</v>
      </c>
      <c r="N5" s="47">
        <f>DP!N14</f>
        <v>2232</v>
      </c>
      <c r="O5" s="47">
        <f>DP!N30</f>
        <v>1804</v>
      </c>
      <c r="P5" s="47">
        <f>Adrenalin!N14</f>
        <v>1916</v>
      </c>
      <c r="Q5" s="47">
        <f>Adrenalin!N30</f>
        <v>722</v>
      </c>
      <c r="R5" s="51">
        <f>SUM(Tabela19[[#This Row],[T1]:[T15]])</f>
        <v>21979.264857388367</v>
      </c>
    </row>
    <row r="6" spans="1:18" x14ac:dyDescent="0.25">
      <c r="A6" s="8">
        <v>5</v>
      </c>
      <c r="B6" t="s">
        <v>287</v>
      </c>
      <c r="C6" s="49">
        <f>PWC!N12</f>
        <v>1343.8108864591165</v>
      </c>
      <c r="D6" s="50">
        <f>PWC!N27</f>
        <v>1757.770632368703</v>
      </c>
      <c r="E6" s="50">
        <f>PWC!N43</f>
        <v>917.94310722100658</v>
      </c>
      <c r="F6" s="47">
        <f>'Soca OPEN'!R12</f>
        <v>2008</v>
      </c>
      <c r="G6" s="47">
        <f>'Soca OPEN'!R27</f>
        <v>2445</v>
      </c>
      <c r="H6" s="47">
        <f>'Soca OPEN'!R42</f>
        <v>1412</v>
      </c>
      <c r="I6" s="47">
        <f>'Soca OPEN'!R57</f>
        <v>2041</v>
      </c>
      <c r="J6" s="47">
        <f>Ratitovec!O12</f>
        <v>950.3695881731785</v>
      </c>
      <c r="K6" s="47">
        <f>Ratitovec!O28</f>
        <v>500</v>
      </c>
      <c r="L6" s="47">
        <f>Ratitovec!O44</f>
        <v>369</v>
      </c>
      <c r="M6" s="47">
        <f>Ratitovec!O60</f>
        <v>969</v>
      </c>
      <c r="N6" s="47">
        <f>DP!N12</f>
        <v>490</v>
      </c>
      <c r="O6" s="47">
        <f>DP!N28</f>
        <v>1461</v>
      </c>
      <c r="P6" s="47">
        <f>Adrenalin!N12</f>
        <v>2286</v>
      </c>
      <c r="Q6" s="47">
        <f>Adrenalin!N28</f>
        <v>1134</v>
      </c>
      <c r="R6" s="51">
        <f>SUM(Tabela19[[#This Row],[T1]:[T15]])</f>
        <v>20084.894214222004</v>
      </c>
    </row>
    <row r="7" spans="1:18" x14ac:dyDescent="0.25">
      <c r="A7" s="8">
        <v>6</v>
      </c>
      <c r="B7" t="s">
        <v>285</v>
      </c>
      <c r="C7" s="49">
        <f>PWC!N4</f>
        <v>1560.2016479979127</v>
      </c>
      <c r="D7" s="50">
        <f>PWC!N19</f>
        <v>2312.9689174705254</v>
      </c>
      <c r="E7" s="50">
        <f>PWC!N35</f>
        <v>2236.3238512035014</v>
      </c>
      <c r="F7" s="47">
        <f>'Soca OPEN'!R4</f>
        <v>2016</v>
      </c>
      <c r="G7" s="47">
        <f>'Soca OPEN'!R19</f>
        <v>1954</v>
      </c>
      <c r="H7" s="47">
        <f>'Soca OPEN'!R34</f>
        <v>2399</v>
      </c>
      <c r="I7" s="47">
        <f>'Soca OPEN'!R49</f>
        <v>1998</v>
      </c>
      <c r="J7" s="47">
        <f>Ratitovec!O4</f>
        <v>0</v>
      </c>
      <c r="K7" s="47">
        <f>Ratitovec!O20</f>
        <v>0</v>
      </c>
      <c r="L7" s="47">
        <f>Ratitovec!O36</f>
        <v>0</v>
      </c>
      <c r="M7" s="47">
        <f>Ratitovec!O52</f>
        <v>0</v>
      </c>
      <c r="N7" s="47">
        <f>DP!N4</f>
        <v>1223</v>
      </c>
      <c r="O7" s="47">
        <f>DP!N20</f>
        <v>1524</v>
      </c>
      <c r="P7" s="47">
        <f>Adrenalin!N4</f>
        <v>2448</v>
      </c>
      <c r="Q7" s="47">
        <f>Adrenalin!N20</f>
        <v>715</v>
      </c>
      <c r="R7" s="51">
        <f>SUM(Tabela19[[#This Row],[T1]:[T15]])</f>
        <v>20386.49441667194</v>
      </c>
    </row>
    <row r="8" spans="1:18" x14ac:dyDescent="0.25">
      <c r="A8" s="8">
        <v>7</v>
      </c>
      <c r="B8" t="s">
        <v>288</v>
      </c>
      <c r="C8" s="49">
        <f>PWC!N5</f>
        <v>1345.9321348986732</v>
      </c>
      <c r="D8" s="50">
        <f>PWC!N20</f>
        <v>1454.4480171489818</v>
      </c>
      <c r="E8" s="50">
        <f>PWC!N36</f>
        <v>2064.551422319475</v>
      </c>
      <c r="F8" s="47">
        <f>'Soca OPEN'!R5</f>
        <v>1086</v>
      </c>
      <c r="G8" s="47">
        <f>'Soca OPEN'!R20</f>
        <v>1630</v>
      </c>
      <c r="H8" s="47">
        <f>'Soca OPEN'!R35</f>
        <v>367</v>
      </c>
      <c r="I8" s="47">
        <f>'Soca OPEN'!R50</f>
        <v>763</v>
      </c>
      <c r="J8" s="47">
        <f>Ratitovec!O5</f>
        <v>1512.143611404435</v>
      </c>
      <c r="K8" s="47">
        <f>Ratitovec!O21</f>
        <v>200</v>
      </c>
      <c r="L8" s="47">
        <f>Ratitovec!O37</f>
        <v>569</v>
      </c>
      <c r="M8" s="47">
        <f>Ratitovec!O53</f>
        <v>851</v>
      </c>
      <c r="N8" s="47">
        <f>DP!N5</f>
        <v>1528</v>
      </c>
      <c r="O8" s="47">
        <f>DP!N21</f>
        <v>927</v>
      </c>
      <c r="P8" s="47">
        <f>Adrenalin!N5</f>
        <v>1523</v>
      </c>
      <c r="Q8" s="47">
        <f>Adrenalin!N21</f>
        <v>549</v>
      </c>
      <c r="R8" s="51">
        <f>SUM(Tabela19[[#This Row],[T1]:[T15]])</f>
        <v>16370.075185771566</v>
      </c>
    </row>
    <row r="9" spans="1:18" x14ac:dyDescent="0.25">
      <c r="A9" s="8">
        <v>8</v>
      </c>
      <c r="B9" t="s">
        <v>70</v>
      </c>
      <c r="C9" s="49">
        <f>PWC!N7</f>
        <v>421.06781525198846</v>
      </c>
      <c r="D9" s="50">
        <f>PWC!N22</f>
        <v>0</v>
      </c>
      <c r="E9" s="50">
        <f>PWC!N38</f>
        <v>377.46170678336978</v>
      </c>
      <c r="F9" s="47">
        <f>'Soca OPEN'!R7</f>
        <v>1036</v>
      </c>
      <c r="G9" s="47">
        <f>'Soca OPEN'!R22</f>
        <v>1204</v>
      </c>
      <c r="H9" s="47">
        <f>'Soca OPEN'!R37</f>
        <v>833</v>
      </c>
      <c r="I9" s="47">
        <f>'Soca OPEN'!R52</f>
        <v>1175</v>
      </c>
      <c r="J9" s="47">
        <f>Ratitovec!O7</f>
        <v>0</v>
      </c>
      <c r="K9" s="47">
        <f>Ratitovec!O23</f>
        <v>0</v>
      </c>
      <c r="L9" s="47">
        <f>Ratitovec!O39</f>
        <v>0</v>
      </c>
      <c r="M9" s="47">
        <f>Ratitovec!O55</f>
        <v>0</v>
      </c>
      <c r="N9" s="47">
        <f>DP!N7</f>
        <v>0</v>
      </c>
      <c r="O9" s="47">
        <f>DP!N23</f>
        <v>0</v>
      </c>
      <c r="P9" s="47">
        <f>Adrenalin!N7</f>
        <v>627</v>
      </c>
      <c r="Q9" s="47">
        <f>Adrenalin!N23</f>
        <v>153</v>
      </c>
      <c r="R9" s="51">
        <f>SUM(Tabela19[[#This Row],[T1]:[T15]])</f>
        <v>5826.5295220353582</v>
      </c>
    </row>
    <row r="10" spans="1:18" x14ac:dyDescent="0.25">
      <c r="A10" s="8">
        <v>9</v>
      </c>
      <c r="B10" t="s">
        <v>289</v>
      </c>
      <c r="C10" s="49">
        <f>PWC!N3</f>
        <v>0</v>
      </c>
      <c r="D10" s="50">
        <f>PWC!N18</f>
        <v>0</v>
      </c>
      <c r="E10" s="50">
        <f>PWC!N34</f>
        <v>746.17067833698036</v>
      </c>
      <c r="F10" s="47">
        <f>'Soca OPEN'!R3</f>
        <v>340</v>
      </c>
      <c r="G10" s="47">
        <f>'Soca OPEN'!R18</f>
        <v>844</v>
      </c>
      <c r="H10" s="47">
        <f>'Soca OPEN'!R33</f>
        <v>181</v>
      </c>
      <c r="I10" s="47">
        <f>'Soca OPEN'!R48</f>
        <v>165</v>
      </c>
      <c r="J10" s="47">
        <f>Ratitovec!O3</f>
        <v>0</v>
      </c>
      <c r="K10" s="47">
        <f>Ratitovec!O19</f>
        <v>0</v>
      </c>
      <c r="L10" s="47">
        <f>Ratitovec!O35</f>
        <v>0</v>
      </c>
      <c r="M10" s="47">
        <f>Ratitovec!O51</f>
        <v>0</v>
      </c>
      <c r="N10" s="47">
        <f>DP!N3</f>
        <v>0</v>
      </c>
      <c r="O10" s="47">
        <f>DP!N19</f>
        <v>0</v>
      </c>
      <c r="P10" s="47">
        <f>Adrenalin!N3</f>
        <v>1673</v>
      </c>
      <c r="Q10" s="47">
        <f>Adrenalin!N19</f>
        <v>306</v>
      </c>
      <c r="R10" s="51">
        <f>SUM(Tabela19[[#This Row],[T1]:[T15]])</f>
        <v>4255.1706783369809</v>
      </c>
    </row>
    <row r="11" spans="1:18" x14ac:dyDescent="0.25">
      <c r="A11" s="8">
        <v>10</v>
      </c>
      <c r="B11" t="s">
        <v>290</v>
      </c>
      <c r="C11" s="49">
        <f>PWC!N14</f>
        <v>487</v>
      </c>
      <c r="D11" s="50">
        <f>PWC!N29</f>
        <v>56.80600214362272</v>
      </c>
      <c r="E11" s="50">
        <f>PWC!N45</f>
        <v>638.94967177242893</v>
      </c>
      <c r="F11" s="47">
        <f>'Soca OPEN'!R14</f>
        <v>187</v>
      </c>
      <c r="G11" s="47">
        <f>'Soca OPEN'!R29</f>
        <v>387</v>
      </c>
      <c r="H11" s="47">
        <f>'Soca OPEN'!R44</f>
        <v>0</v>
      </c>
      <c r="I11" s="47">
        <f>'Soca OPEN'!R59</f>
        <v>350</v>
      </c>
      <c r="J11" s="47">
        <f>Ratitovec!O15</f>
        <v>0</v>
      </c>
      <c r="K11" s="47">
        <f>Ratitovec!O31</f>
        <v>0</v>
      </c>
      <c r="L11" s="47">
        <f>Ratitovec!O47</f>
        <v>0</v>
      </c>
      <c r="M11" s="47">
        <f>Ratitovec!O63</f>
        <v>0</v>
      </c>
      <c r="N11" s="47">
        <f>DP!N15</f>
        <v>0</v>
      </c>
      <c r="O11" s="47">
        <f>DP!N31</f>
        <v>0</v>
      </c>
      <c r="P11" s="47">
        <f>Adrenalin!N15</f>
        <v>247</v>
      </c>
      <c r="Q11" s="47">
        <f>Adrenalin!N31</f>
        <v>153</v>
      </c>
      <c r="R11" s="51">
        <f>SUM(Tabela19[[#This Row],[T1]:[T15]])</f>
        <v>2506.7556739160518</v>
      </c>
    </row>
    <row r="12" spans="1:18" x14ac:dyDescent="0.25">
      <c r="A12" s="8">
        <v>11</v>
      </c>
      <c r="B12" t="s">
        <v>299</v>
      </c>
      <c r="C12" s="49">
        <f>PWC!N8</f>
        <v>0</v>
      </c>
      <c r="D12" s="50">
        <f>PWC!N23</f>
        <v>475.88424437299034</v>
      </c>
      <c r="E12" s="50">
        <f>PWC!N39</f>
        <v>487.96498905908095</v>
      </c>
      <c r="F12" s="47">
        <f>'Soca OPEN'!R8</f>
        <v>235</v>
      </c>
      <c r="G12" s="47">
        <f>'Soca OPEN'!R23</f>
        <v>108</v>
      </c>
      <c r="H12" s="47">
        <f>'Soca OPEN'!R38</f>
        <v>332</v>
      </c>
      <c r="I12" s="47">
        <f>'Soca OPEN'!R53</f>
        <v>111</v>
      </c>
      <c r="J12" s="47">
        <f>Ratitovec!O8</f>
        <v>0</v>
      </c>
      <c r="K12" s="47">
        <f>Ratitovec!O24</f>
        <v>0</v>
      </c>
      <c r="L12" s="47">
        <f>Ratitovec!O40</f>
        <v>0</v>
      </c>
      <c r="M12" s="47">
        <f>Ratitovec!O56</f>
        <v>0</v>
      </c>
      <c r="N12" s="47">
        <f>DP!N8</f>
        <v>0</v>
      </c>
      <c r="O12" s="47">
        <f>DP!N24</f>
        <v>0</v>
      </c>
      <c r="P12" s="47">
        <f>Adrenalin!N8</f>
        <v>434</v>
      </c>
      <c r="Q12" s="47">
        <f>Adrenalin!N24</f>
        <v>153</v>
      </c>
      <c r="R12" s="51">
        <f>SUM(Tabela19[[#This Row],[T1]:[T15]])</f>
        <v>2336.8492334320713</v>
      </c>
    </row>
    <row r="13" spans="1:18" x14ac:dyDescent="0.25">
      <c r="A13" s="8">
        <v>12</v>
      </c>
      <c r="B13" t="s">
        <v>296</v>
      </c>
      <c r="C13" s="49">
        <f>PWC!N9</f>
        <v>460.31091138378588</v>
      </c>
      <c r="D13" s="50">
        <f>PWC!N24</f>
        <v>409.43193997856378</v>
      </c>
      <c r="E13" s="50">
        <f>PWC!N40</f>
        <v>303.06345733041576</v>
      </c>
      <c r="F13" s="47">
        <f>'Soca OPEN'!R9</f>
        <v>105</v>
      </c>
      <c r="G13" s="47">
        <f>'Soca OPEN'!R24</f>
        <v>295</v>
      </c>
      <c r="H13" s="47">
        <f>'Soca OPEN'!R39</f>
        <v>116</v>
      </c>
      <c r="I13" s="47">
        <f>'Soca OPEN'!R54</f>
        <v>308</v>
      </c>
      <c r="J13" s="47">
        <f>Ratitovec!O9</f>
        <v>0</v>
      </c>
      <c r="K13" s="47">
        <f>Ratitovec!O25</f>
        <v>0</v>
      </c>
      <c r="L13" s="47">
        <f>Ratitovec!O41</f>
        <v>0</v>
      </c>
      <c r="M13" s="47">
        <f>Ratitovec!O57</f>
        <v>324</v>
      </c>
      <c r="N13" s="47">
        <f>DP!N9</f>
        <v>0</v>
      </c>
      <c r="O13" s="47">
        <f>DP!N25</f>
        <v>0</v>
      </c>
      <c r="P13" s="47">
        <f>Adrenalin!N9</f>
        <v>0</v>
      </c>
      <c r="Q13" s="47">
        <f>Adrenalin!N25</f>
        <v>0</v>
      </c>
      <c r="R13" s="51">
        <f>SUM(Tabela19[[#This Row],[T1]:[T15]])</f>
        <v>2320.8063086927655</v>
      </c>
    </row>
    <row r="14" spans="1:18" x14ac:dyDescent="0.25">
      <c r="A14" s="8">
        <v>13</v>
      </c>
      <c r="B14" t="s">
        <v>301</v>
      </c>
      <c r="C14" s="49">
        <v>0</v>
      </c>
      <c r="D14" s="50">
        <v>0</v>
      </c>
      <c r="E14" s="50">
        <v>0</v>
      </c>
      <c r="F14" s="47">
        <v>0</v>
      </c>
      <c r="G14" s="47">
        <v>0</v>
      </c>
      <c r="H14" s="47">
        <v>0</v>
      </c>
      <c r="I14" s="47">
        <v>0</v>
      </c>
      <c r="J14" s="47">
        <f>Ratitovec!O13</f>
        <v>239.70432946145723</v>
      </c>
      <c r="K14" s="47">
        <f>Ratitovec!O29</f>
        <v>0</v>
      </c>
      <c r="L14" s="47">
        <f>Ratitovec!O45</f>
        <v>0</v>
      </c>
      <c r="M14" s="47">
        <f>Ratitovec!O61</f>
        <v>0</v>
      </c>
      <c r="N14" s="47">
        <f>DP!N13</f>
        <v>584</v>
      </c>
      <c r="O14" s="47">
        <f>DP!N29</f>
        <v>299</v>
      </c>
      <c r="P14" s="47">
        <f>Adrenalin!N13</f>
        <v>581</v>
      </c>
      <c r="Q14" s="47">
        <f>Adrenalin!N29</f>
        <v>153</v>
      </c>
      <c r="R14" s="51">
        <f>SUM(Tabela19[[#This Row],[T1]:[T15]])</f>
        <v>1856.7043294614573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7</vt:i4>
      </vt:variant>
    </vt:vector>
  </HeadingPairs>
  <TitlesOfParts>
    <vt:vector size="7" baseType="lpstr">
      <vt:lpstr>PWC</vt:lpstr>
      <vt:lpstr>Soca OPEN</vt:lpstr>
      <vt:lpstr>Ratitovec</vt:lpstr>
      <vt:lpstr>DP</vt:lpstr>
      <vt:lpstr>Adrenalin</vt:lpstr>
      <vt:lpstr>Skupno</vt:lpstr>
      <vt:lpstr>Klubsko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 Golob</dc:creator>
  <cp:lastModifiedBy>Igor Eržen</cp:lastModifiedBy>
  <dcterms:created xsi:type="dcterms:W3CDTF">2012-11-12T20:10:54Z</dcterms:created>
  <dcterms:modified xsi:type="dcterms:W3CDTF">2013-01-03T13:13:41Z</dcterms:modified>
</cp:coreProperties>
</file>