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8" i="3"/>
  <c r="F28" i="4" s="1"/>
  <c r="AB30" i="3"/>
  <c r="F30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E19" i="4"/>
  <c r="P21" i="3"/>
  <c r="E21" i="4" s="1"/>
  <c r="P29" i="3"/>
  <c r="E29" i="4" s="1"/>
  <c r="P31" i="3"/>
  <c r="E31" i="4" s="1"/>
  <c r="P37" i="3"/>
  <c r="E37" i="4" s="1"/>
  <c r="E39" i="4"/>
  <c r="E52" i="4"/>
  <c r="P54" i="3"/>
  <c r="E54" i="4"/>
  <c r="E56" i="4"/>
  <c r="E60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AB13" i="3" l="1"/>
  <c r="F13" i="4" s="1"/>
  <c r="AB33" i="3"/>
  <c r="F33" i="4" s="1"/>
  <c r="AB9" i="3"/>
  <c r="F9" i="4" s="1"/>
  <c r="AB10" i="3"/>
  <c r="F10" i="4" s="1"/>
  <c r="AB18" i="3"/>
  <c r="F18" i="4" s="1"/>
  <c r="AB26" i="3"/>
  <c r="F26" i="4" s="1"/>
  <c r="AB34" i="3"/>
  <c r="F34" i="4" s="1"/>
  <c r="AB19" i="3"/>
  <c r="F19" i="4" s="1"/>
  <c r="AB27" i="3"/>
  <c r="F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V72" i="4"/>
  <c r="W72" i="4" s="1"/>
  <c r="AG72" i="7"/>
  <c r="K89" i="8"/>
  <c r="K81" i="8"/>
  <c r="AG55" i="6"/>
  <c r="AG71" i="7"/>
  <c r="V71" i="4"/>
  <c r="AF19" i="7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AF13" i="6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AF11" i="3" l="1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4" i="7" l="1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<sst xmlns="http://schemas.openxmlformats.org/spreadsheetml/2006/main" count="746" uniqueCount="232">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</sst>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156</v>
      </c>
      <c r="E16" s="188"/>
      <c r="F16" s="4"/>
      <c r="G16" s="168" t="s">
        <v>224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2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2B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5:30PM-6:45PM  TTHSAT 5:30PM-6:45PM</v>
      </c>
      <c r="B4" s="240"/>
      <c r="C4" s="241"/>
      <c r="D4" s="103" t="str">
        <f>'INITIAL INPUT'!J14</f>
        <v>S312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8.25</v>
      </c>
      <c r="F9" s="83">
        <f>IF(PRELIM!AB9="","",$F$8*PRELIM!AB9)</f>
        <v>4.4423076923076925</v>
      </c>
      <c r="G9" s="83">
        <f>IF(PRELIM!AD9="","",$G$8*PRELIM!AD9)</f>
        <v>14.280000000000001</v>
      </c>
      <c r="H9" s="84">
        <f t="shared" ref="H9:H40" si="0">IF(SUM(E9:G9)=0,"",SUM(E9:G9))</f>
        <v>26.972307692307695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6.1875</v>
      </c>
      <c r="F10" s="83">
        <f>IF(PRELIM!AB10="","",$F$8*PRELIM!AB10)</f>
        <v>4.6961538461538463</v>
      </c>
      <c r="G10" s="83">
        <f>IF(PRELIM!AD10="","",$G$8*PRELIM!AD10)</f>
        <v>21.76</v>
      </c>
      <c r="H10" s="84">
        <f t="shared" si="0"/>
        <v>32.643653846153846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8.25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12.692307692307693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8.25</v>
      </c>
      <c r="F13" s="83">
        <f>IF(PRELIM!AB13="","",$F$8*PRELIM!AB13)</f>
        <v>3.8076923076923079</v>
      </c>
      <c r="G13" s="83">
        <f>IF(PRELIM!AD13="","",$G$8*PRELIM!AD13)</f>
        <v>20.400000000000002</v>
      </c>
      <c r="H13" s="84">
        <f t="shared" si="0"/>
        <v>32.457692307692312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8.25</v>
      </c>
      <c r="F14" s="83">
        <f>IF(PRELIM!AB14="","",$F$8*PRELIM!AB14)</f>
        <v>6.6000000000000005</v>
      </c>
      <c r="G14" s="83">
        <f>IF(PRELIM!AD14="","",$G$8*PRELIM!AD14)</f>
        <v>19.040000000000003</v>
      </c>
      <c r="H14" s="84">
        <f t="shared" si="0"/>
        <v>33.89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8.25</v>
      </c>
      <c r="F15" s="83">
        <f>IF(PRELIM!AB15="","",$F$8*PRELIM!AB15)</f>
        <v>6.9807692307692308</v>
      </c>
      <c r="G15" s="83">
        <f>IF(PRELIM!AD15="","",$G$8*PRELIM!AD15)</f>
        <v>13.600000000000001</v>
      </c>
      <c r="H15" s="84">
        <f t="shared" si="0"/>
        <v>28.830769230769231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8.25</v>
      </c>
      <c r="F16" s="83">
        <f>IF(PRELIM!AB16="","",$F$8*PRELIM!AB16)</f>
        <v>4.8230769230769237</v>
      </c>
      <c r="G16" s="83">
        <f>IF(PRELIM!AD16="","",$G$8*PRELIM!AD16)</f>
        <v>22.44</v>
      </c>
      <c r="H16" s="84">
        <f t="shared" si="0"/>
        <v>35.513076923076923</v>
      </c>
      <c r="I16" s="85">
        <f>IF(H16="","",VLOOKUP(H16,'INITIAL INPUT'!$P$4:$R$34,3))</f>
        <v>73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8.25</v>
      </c>
      <c r="F17" s="83">
        <f>IF(PRELIM!AB17="","",$F$8*PRELIM!AB17)</f>
        <v>6.9807692307692308</v>
      </c>
      <c r="G17" s="83">
        <f>IF(PRELIM!AD17="","",$G$8*PRELIM!AD17)</f>
        <v>20.400000000000002</v>
      </c>
      <c r="H17" s="84">
        <f t="shared" si="0"/>
        <v>35.630769230769232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 t="str">
        <f>IF(PRELIM!P18="","",$E$8*PRELIM!P18)</f>
        <v/>
      </c>
      <c r="F18" s="83">
        <f>IF(PRELIM!AB18="","",$F$8*PRELIM!AB18)</f>
        <v>3.8076923076923079</v>
      </c>
      <c r="G18" s="83">
        <f>IF(PRELIM!AD18="","",$G$8*PRELIM!AD18)</f>
        <v>14.96</v>
      </c>
      <c r="H18" s="84">
        <f t="shared" si="0"/>
        <v>18.767692307692307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8.25</v>
      </c>
      <c r="F19" s="83">
        <f>IF(PRELIM!AB19="","",$F$8*PRELIM!AB19)</f>
        <v>5.9653846153846155</v>
      </c>
      <c r="G19" s="83">
        <f>IF(PRELIM!AD19="","",$G$8*PRELIM!AD19)</f>
        <v>12.920000000000002</v>
      </c>
      <c r="H19" s="84">
        <f t="shared" si="0"/>
        <v>27.135384615384616</v>
      </c>
      <c r="I19" s="85">
        <f>IF(H19="","",VLOOKUP(H19,'INITIAL INPUT'!$P$4:$R$34,3))</f>
        <v>72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8.25</v>
      </c>
      <c r="F20" s="83">
        <f>IF(PRELIM!AB20="","",$F$8*PRELIM!AB20)</f>
        <v>6.3461538461538476</v>
      </c>
      <c r="G20" s="83">
        <f>IF(PRELIM!AD20="","",$G$8*PRELIM!AD20)</f>
        <v>21.76</v>
      </c>
      <c r="H20" s="84">
        <f t="shared" si="0"/>
        <v>36.356153846153845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14.280000000000001</v>
      </c>
      <c r="I21" s="85">
        <f>IF(H21="","",VLOOKUP(H21,'INITIAL INPUT'!$P$4:$R$34,3))</f>
        <v>71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8.25</v>
      </c>
      <c r="F22" s="83">
        <f>IF(PRELIM!AB22="","",$F$8*PRELIM!AB22)</f>
        <v>4.0615384615384622</v>
      </c>
      <c r="G22" s="83">
        <f>IF(PRELIM!AD22="","",$G$8*PRELIM!AD22)</f>
        <v>17.68</v>
      </c>
      <c r="H22" s="84">
        <f t="shared" si="0"/>
        <v>29.991538461538461</v>
      </c>
      <c r="I22" s="85">
        <f>IF(H22="","",VLOOKUP(H22,'INITIAL INPUT'!$P$4:$R$34,3))</f>
        <v>72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8.25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12.692307692307693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>
        <f>IF(PRELIM!AB24="","",$F$8*PRELIM!AB24)</f>
        <v>4.6961538461538463</v>
      </c>
      <c r="G24" s="83" t="str">
        <f>IF(PRELIM!AD24="","",$G$8*PRELIM!AD24)</f>
        <v/>
      </c>
      <c r="H24" s="84">
        <f t="shared" si="0"/>
        <v>4.6961538461538463</v>
      </c>
      <c r="I24" s="85">
        <f>IF(H24="","",VLOOKUP(H24,'INITIAL INPUT'!$P$4:$R$34,3))</f>
        <v>70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4.6961538461538463</v>
      </c>
      <c r="G25" s="83">
        <f>IF(PRELIM!AD25="","",$G$8*PRELIM!AD25)</f>
        <v>21.76</v>
      </c>
      <c r="H25" s="84">
        <f t="shared" si="0"/>
        <v>26.456153846153846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8.25</v>
      </c>
      <c r="F26" s="83">
        <f>IF(PRELIM!AB26="","",$F$8*PRELIM!AB26)</f>
        <v>6.3461538461538476</v>
      </c>
      <c r="G26" s="83">
        <f>IF(PRELIM!AD26="","",$G$8*PRELIM!AD26)</f>
        <v>17.68</v>
      </c>
      <c r="H26" s="84">
        <f t="shared" si="0"/>
        <v>32.276153846153846</v>
      </c>
      <c r="I26" s="85">
        <f>IF(H26="","",VLOOKUP(H26,'INITIAL INPUT'!$P$4:$R$34,3))</f>
        <v>73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>
        <f>IF(PRELIM!AB27="","",$F$8*PRELIM!AB27)</f>
        <v>4.0615384615384622</v>
      </c>
      <c r="G27" s="83">
        <f>IF(PRELIM!AD27="","",$G$8*PRELIM!AD27)</f>
        <v>18.360000000000003</v>
      </c>
      <c r="H27" s="84">
        <f t="shared" si="0"/>
        <v>22.421538461538464</v>
      </c>
      <c r="I27" s="85">
        <f>IF(H27="","",VLOOKUP(H27,'INITIAL INPUT'!$P$4:$R$34,3))</f>
        <v>72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>
        <f>IF(PRELIM!AB28="","",$F$8*PRELIM!AB28)</f>
        <v>5.7115384615384617</v>
      </c>
      <c r="G28" s="83">
        <f>IF(PRELIM!AD28="","",$G$8*PRELIM!AD28)</f>
        <v>16.32</v>
      </c>
      <c r="H28" s="84">
        <f t="shared" si="0"/>
        <v>22.03153846153846</v>
      </c>
      <c r="I28" s="85">
        <f>IF(H28="","",VLOOKUP(H28,'INITIAL INPUT'!$P$4:$R$34,3))</f>
        <v>72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>
        <f>IF(PRELIM!AD29="","",$G$8*PRELIM!AD29)</f>
        <v>13.600000000000001</v>
      </c>
      <c r="H29" s="84">
        <f t="shared" si="0"/>
        <v>13.600000000000001</v>
      </c>
      <c r="I29" s="85">
        <f>IF(H29="","",VLOOKUP(H29,'INITIAL INPUT'!$P$4:$R$34,3))</f>
        <v>71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8.25</v>
      </c>
      <c r="F30" s="83">
        <f>IF(PRELIM!AB30="","",$F$8*PRELIM!AB30)</f>
        <v>6.3461538461538476</v>
      </c>
      <c r="G30" s="83" t="str">
        <f>IF(PRELIM!AD30="","",$G$8*PRELIM!AD30)</f>
        <v/>
      </c>
      <c r="H30" s="84">
        <f t="shared" si="0"/>
        <v>14.596153846153847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8.25</v>
      </c>
      <c r="F31" s="83">
        <f>IF(PRELIM!AB31="","",$F$8*PRELIM!AB31)</f>
        <v>5.7115384615384617</v>
      </c>
      <c r="G31" s="83">
        <f>IF(PRELIM!AD31="","",$G$8*PRELIM!AD31)</f>
        <v>12.24</v>
      </c>
      <c r="H31" s="84">
        <f t="shared" si="0"/>
        <v>26.201538461538462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8.25</v>
      </c>
      <c r="F32" s="83" t="str">
        <f>IF(PRELIM!AB32="","",$F$8*PRELIM!AB32)</f>
        <v/>
      </c>
      <c r="G32" s="83">
        <f>IF(PRELIM!AD32="","",$G$8*PRELIM!AD32)</f>
        <v>21.76</v>
      </c>
      <c r="H32" s="84">
        <f t="shared" si="0"/>
        <v>30.01</v>
      </c>
      <c r="I32" s="85">
        <f>IF(H32="","",VLOOKUP(H32,'INITIAL INPUT'!$P$4:$R$34,3))</f>
        <v>72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 t="str">
        <f>IF(PRELIM!P33="","",$E$8*PRELIM!P33)</f>
        <v/>
      </c>
      <c r="F33" s="83">
        <f>IF(PRELIM!AB33="","",$F$8*PRELIM!AB33)</f>
        <v>7.6153846153846159</v>
      </c>
      <c r="G33" s="83">
        <f>IF(PRELIM!AD33="","",$G$8*PRELIM!AD33)</f>
        <v>9.5200000000000014</v>
      </c>
      <c r="H33" s="84">
        <f t="shared" si="0"/>
        <v>17.135384615384616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8.25</v>
      </c>
      <c r="F34" s="83">
        <f>IF(PRELIM!AB34="","",$F$8*PRELIM!AB34)</f>
        <v>6.3461538461538476</v>
      </c>
      <c r="G34" s="83">
        <f>IF(PRELIM!AD34="","",$G$8*PRELIM!AD34)</f>
        <v>10.88</v>
      </c>
      <c r="H34" s="84">
        <f t="shared" si="0"/>
        <v>25.476153846153849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 t="str">
        <f>IF(PRELIM!P35="","",$E$8*PRELIM!P35)</f>
        <v/>
      </c>
      <c r="F35" s="83" t="str">
        <f>IF(PRELIM!AB35="","",$F$8*PRELIM!AB35)</f>
        <v/>
      </c>
      <c r="G35" s="83">
        <f>IF(PRELIM!AD35="","",$G$8*PRELIM!AD35)</f>
        <v>19.72</v>
      </c>
      <c r="H35" s="84">
        <f t="shared" si="0"/>
        <v>19.72</v>
      </c>
      <c r="I35" s="85">
        <f>IF(H35="","",VLOOKUP(H35,'INITIAL INPUT'!$P$4:$R$34,3))</f>
        <v>72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2B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5:30PM-6:45PM  TTHSAT 5:30PM-6:45PM</v>
      </c>
      <c r="B45" s="240"/>
      <c r="C45" s="241"/>
      <c r="D45" s="75" t="str">
        <f>D4</f>
        <v>S312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zoomScaleNormal="100" workbookViewId="0">
      <selection activeCell="AC11" sqref="AC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2B  ITE3</v>
      </c>
      <c r="B1" s="351"/>
      <c r="C1" s="351"/>
      <c r="D1" s="351"/>
      <c r="E1" s="325" t="s">
        <v>96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61" t="s">
        <v>98</v>
      </c>
      <c r="AF2" s="363" t="s">
        <v>99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225</v>
      </c>
      <c r="F6" s="313" t="s">
        <v>226</v>
      </c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 t="s">
        <v>227</v>
      </c>
      <c r="R6" s="313" t="s">
        <v>228</v>
      </c>
      <c r="S6" s="313" t="s">
        <v>229</v>
      </c>
      <c r="T6" s="313" t="s">
        <v>230</v>
      </c>
      <c r="U6" s="313" t="s">
        <v>231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20</v>
      </c>
      <c r="P9" s="67">
        <f>IF(O9="","",O9/$O$6*100)</f>
        <v>25</v>
      </c>
      <c r="Q9" s="109"/>
      <c r="R9" s="109"/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35</v>
      </c>
      <c r="AB9" s="67">
        <f>IF(AA9="","",AA9/$AA$6*100)</f>
        <v>13.461538461538462</v>
      </c>
      <c r="AC9" s="111">
        <v>42</v>
      </c>
      <c r="AD9" s="67">
        <f>IF(AC9="","",AC9/$AC$5*100)</f>
        <v>42</v>
      </c>
      <c r="AE9" s="66">
        <f>CRS!H9</f>
        <v>26.972307692307695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15</v>
      </c>
      <c r="P10" s="67">
        <f t="shared" ref="P10:P40" si="1">IF(O10="","",O10/$O$6*100)</f>
        <v>18.75</v>
      </c>
      <c r="Q10" s="109"/>
      <c r="R10" s="109"/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37</v>
      </c>
      <c r="AB10" s="67">
        <f t="shared" ref="AB10:AB40" si="3">IF(AA10="","",AA10/$AA$6*100)</f>
        <v>14.23076923076923</v>
      </c>
      <c r="AC10" s="111">
        <v>64</v>
      </c>
      <c r="AD10" s="67">
        <f t="shared" ref="AD10:AD40" si="4">IF(AC10="","",AC10/$AC$5*100)</f>
        <v>64</v>
      </c>
      <c r="AE10" s="66">
        <f>CRS!H10</f>
        <v>32.643653846153846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25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12.692307692307693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/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20</v>
      </c>
      <c r="P13" s="67">
        <f t="shared" si="1"/>
        <v>25</v>
      </c>
      <c r="Q13" s="109"/>
      <c r="R13" s="109"/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30</v>
      </c>
      <c r="AB13" s="67">
        <f t="shared" si="3"/>
        <v>11.538461538461538</v>
      </c>
      <c r="AC13" s="111">
        <v>60</v>
      </c>
      <c r="AD13" s="67">
        <f t="shared" si="4"/>
        <v>60</v>
      </c>
      <c r="AE13" s="66">
        <f>CRS!H13</f>
        <v>32.457692307692312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/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25</v>
      </c>
      <c r="Q14" s="109"/>
      <c r="R14" s="109"/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52</v>
      </c>
      <c r="AB14" s="67">
        <f t="shared" si="3"/>
        <v>20</v>
      </c>
      <c r="AC14" s="111">
        <v>56</v>
      </c>
      <c r="AD14" s="67">
        <f t="shared" si="4"/>
        <v>56.000000000000007</v>
      </c>
      <c r="AE14" s="66">
        <f>CRS!H14</f>
        <v>33.89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25</v>
      </c>
      <c r="Q15" s="109"/>
      <c r="R15" s="109"/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55</v>
      </c>
      <c r="AB15" s="67">
        <f t="shared" si="3"/>
        <v>21.153846153846153</v>
      </c>
      <c r="AC15" s="111">
        <v>40</v>
      </c>
      <c r="AD15" s="67">
        <f t="shared" si="4"/>
        <v>40</v>
      </c>
      <c r="AE15" s="66">
        <f>CRS!H15</f>
        <v>28.830769230769231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25</v>
      </c>
      <c r="Q16" s="109"/>
      <c r="R16" s="109"/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38</v>
      </c>
      <c r="AB16" s="67">
        <f t="shared" si="3"/>
        <v>14.615384615384617</v>
      </c>
      <c r="AC16" s="111">
        <v>66</v>
      </c>
      <c r="AD16" s="67">
        <f t="shared" si="4"/>
        <v>66</v>
      </c>
      <c r="AE16" s="66">
        <f>CRS!H16</f>
        <v>35.513076923076923</v>
      </c>
      <c r="AF16" s="64">
        <f>CRS!I16</f>
        <v>73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20</v>
      </c>
      <c r="P17" s="67">
        <f t="shared" si="1"/>
        <v>25</v>
      </c>
      <c r="Q17" s="109"/>
      <c r="R17" s="109"/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55</v>
      </c>
      <c r="AB17" s="67">
        <f t="shared" si="3"/>
        <v>21.153846153846153</v>
      </c>
      <c r="AC17" s="111">
        <v>60</v>
      </c>
      <c r="AD17" s="67">
        <f t="shared" si="4"/>
        <v>60</v>
      </c>
      <c r="AE17" s="66">
        <f>CRS!H17</f>
        <v>35.630769230769232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44</v>
      </c>
      <c r="AD18" s="67">
        <f t="shared" si="4"/>
        <v>44</v>
      </c>
      <c r="AE18" s="66">
        <f>CRS!H18</f>
        <v>18.767692307692307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/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20</v>
      </c>
      <c r="P19" s="67">
        <f t="shared" si="1"/>
        <v>25</v>
      </c>
      <c r="Q19" s="109"/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47</v>
      </c>
      <c r="AB19" s="67">
        <f t="shared" si="3"/>
        <v>18.076923076923077</v>
      </c>
      <c r="AC19" s="111">
        <v>38</v>
      </c>
      <c r="AD19" s="67">
        <f t="shared" si="4"/>
        <v>38</v>
      </c>
      <c r="AE19" s="66">
        <f>CRS!H19</f>
        <v>27.135384615384616</v>
      </c>
      <c r="AF19" s="64">
        <f>CRS!I19</f>
        <v>72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/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20</v>
      </c>
      <c r="P20" s="67">
        <f t="shared" si="1"/>
        <v>25</v>
      </c>
      <c r="Q20" s="109"/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50</v>
      </c>
      <c r="AB20" s="67">
        <f t="shared" si="3"/>
        <v>19.230769230769234</v>
      </c>
      <c r="AC20" s="111">
        <v>64</v>
      </c>
      <c r="AD20" s="67">
        <f t="shared" si="4"/>
        <v>64</v>
      </c>
      <c r="AE20" s="66">
        <f>CRS!H20</f>
        <v>36.356153846153845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14.280000000000001</v>
      </c>
      <c r="AF21" s="64">
        <f>CRS!I21</f>
        <v>71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20</v>
      </c>
      <c r="P22" s="67">
        <f t="shared" si="1"/>
        <v>25</v>
      </c>
      <c r="Q22" s="109"/>
      <c r="R22" s="109"/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32</v>
      </c>
      <c r="AB22" s="67">
        <f t="shared" si="3"/>
        <v>12.307692307692308</v>
      </c>
      <c r="AC22" s="111">
        <v>52</v>
      </c>
      <c r="AD22" s="67">
        <f t="shared" si="4"/>
        <v>52</v>
      </c>
      <c r="AE22" s="66">
        <f>CRS!H22</f>
        <v>29.991538461538461</v>
      </c>
      <c r="AF22" s="64">
        <f>CRS!I22</f>
        <v>72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20</v>
      </c>
      <c r="P23" s="67">
        <f t="shared" si="1"/>
        <v>25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12.692307692307693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>
        <v>0</v>
      </c>
      <c r="T24" s="109">
        <v>20</v>
      </c>
      <c r="U24" s="109">
        <v>17</v>
      </c>
      <c r="V24" s="109"/>
      <c r="W24" s="109"/>
      <c r="X24" s="109"/>
      <c r="Y24" s="109"/>
      <c r="Z24" s="109"/>
      <c r="AA24" s="60">
        <f t="shared" si="2"/>
        <v>37</v>
      </c>
      <c r="AB24" s="67">
        <f t="shared" si="3"/>
        <v>14.23076923076923</v>
      </c>
      <c r="AC24" s="111"/>
      <c r="AD24" s="67" t="str">
        <f t="shared" si="4"/>
        <v/>
      </c>
      <c r="AE24" s="66">
        <f>CRS!H24</f>
        <v>4.6961538461538463</v>
      </c>
      <c r="AF24" s="64">
        <f>CRS!I24</f>
        <v>70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37</v>
      </c>
      <c r="AB25" s="67">
        <f t="shared" si="3"/>
        <v>14.23076923076923</v>
      </c>
      <c r="AC25" s="111">
        <v>64</v>
      </c>
      <c r="AD25" s="67">
        <f t="shared" si="4"/>
        <v>64</v>
      </c>
      <c r="AE25" s="66">
        <f>CRS!H25</f>
        <v>26.456153846153846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25</v>
      </c>
      <c r="Q26" s="109"/>
      <c r="R26" s="109"/>
      <c r="S26" s="109">
        <v>15</v>
      </c>
      <c r="T26" s="109">
        <v>15</v>
      </c>
      <c r="U26" s="109">
        <v>20</v>
      </c>
      <c r="V26" s="109"/>
      <c r="W26" s="109"/>
      <c r="X26" s="109"/>
      <c r="Y26" s="109"/>
      <c r="Z26" s="109"/>
      <c r="AA26" s="60">
        <f t="shared" si="2"/>
        <v>50</v>
      </c>
      <c r="AB26" s="67">
        <f t="shared" si="3"/>
        <v>19.230769230769234</v>
      </c>
      <c r="AC26" s="111">
        <v>52</v>
      </c>
      <c r="AD26" s="67">
        <f t="shared" si="4"/>
        <v>52</v>
      </c>
      <c r="AE26" s="66">
        <f>CRS!H26</f>
        <v>32.276153846153846</v>
      </c>
      <c r="AF26" s="64">
        <f>CRS!I26</f>
        <v>73</v>
      </c>
      <c r="AG26" s="300"/>
      <c r="AH26" s="298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>
        <v>15</v>
      </c>
      <c r="T27" s="109">
        <v>0</v>
      </c>
      <c r="U27" s="109">
        <v>17</v>
      </c>
      <c r="V27" s="109"/>
      <c r="W27" s="109"/>
      <c r="X27" s="109"/>
      <c r="Y27" s="109"/>
      <c r="Z27" s="109"/>
      <c r="AA27" s="60">
        <f t="shared" si="2"/>
        <v>32</v>
      </c>
      <c r="AB27" s="67">
        <f t="shared" si="3"/>
        <v>12.307692307692308</v>
      </c>
      <c r="AC27" s="111">
        <v>54</v>
      </c>
      <c r="AD27" s="67">
        <f t="shared" si="4"/>
        <v>54</v>
      </c>
      <c r="AE27" s="66">
        <f>CRS!H27</f>
        <v>22.421538461538464</v>
      </c>
      <c r="AF27" s="64">
        <f>CRS!I27</f>
        <v>72</v>
      </c>
      <c r="AG27" s="301"/>
      <c r="AH27" s="299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>
        <v>15</v>
      </c>
      <c r="T28" s="109">
        <v>15</v>
      </c>
      <c r="U28" s="109">
        <v>15</v>
      </c>
      <c r="V28" s="109"/>
      <c r="W28" s="109"/>
      <c r="X28" s="109"/>
      <c r="Y28" s="109"/>
      <c r="Z28" s="109"/>
      <c r="AA28" s="60">
        <f t="shared" si="2"/>
        <v>45</v>
      </c>
      <c r="AB28" s="67">
        <f t="shared" si="3"/>
        <v>17.307692307692307</v>
      </c>
      <c r="AC28" s="111">
        <v>48</v>
      </c>
      <c r="AD28" s="67">
        <f t="shared" si="4"/>
        <v>48</v>
      </c>
      <c r="AE28" s="66">
        <f>CRS!H28</f>
        <v>22.03153846153846</v>
      </c>
      <c r="AF28" s="64">
        <f>CRS!I28</f>
        <v>72</v>
      </c>
      <c r="AG28" s="301"/>
      <c r="AH28" s="299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>
        <v>0</v>
      </c>
      <c r="T29" s="109">
        <v>0</v>
      </c>
      <c r="U29" s="109">
        <v>0</v>
      </c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40</v>
      </c>
      <c r="AD29" s="67">
        <f t="shared" si="4"/>
        <v>40</v>
      </c>
      <c r="AE29" s="66">
        <f>CRS!H29</f>
        <v>13.600000000000001</v>
      </c>
      <c r="AF29" s="64">
        <f>CRS!I29</f>
        <v>71</v>
      </c>
      <c r="AG29" s="301"/>
      <c r="AH29" s="299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25</v>
      </c>
      <c r="Q30" s="109"/>
      <c r="R30" s="109"/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50</v>
      </c>
      <c r="AB30" s="67">
        <f t="shared" si="3"/>
        <v>19.230769230769234</v>
      </c>
      <c r="AC30" s="111"/>
      <c r="AD30" s="67" t="str">
        <f t="shared" si="4"/>
        <v/>
      </c>
      <c r="AE30" s="66">
        <f>CRS!H30</f>
        <v>14.596153846153847</v>
      </c>
      <c r="AF30" s="64">
        <f>CRS!I30</f>
        <v>71</v>
      </c>
      <c r="AG30" s="301"/>
      <c r="AH30" s="299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/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20</v>
      </c>
      <c r="P31" s="67">
        <f t="shared" si="1"/>
        <v>25</v>
      </c>
      <c r="Q31" s="109"/>
      <c r="R31" s="109"/>
      <c r="S31" s="109">
        <v>10</v>
      </c>
      <c r="T31" s="109">
        <v>15</v>
      </c>
      <c r="U31" s="109">
        <v>20</v>
      </c>
      <c r="V31" s="109"/>
      <c r="W31" s="109"/>
      <c r="X31" s="109"/>
      <c r="Y31" s="109"/>
      <c r="Z31" s="109"/>
      <c r="AA31" s="60">
        <f t="shared" si="2"/>
        <v>45</v>
      </c>
      <c r="AB31" s="67">
        <f t="shared" si="3"/>
        <v>17.307692307692307</v>
      </c>
      <c r="AC31" s="111">
        <v>36</v>
      </c>
      <c r="AD31" s="67">
        <f t="shared" si="4"/>
        <v>36</v>
      </c>
      <c r="AE31" s="66">
        <f>CRS!H31</f>
        <v>26.201538461538462</v>
      </c>
      <c r="AF31" s="64">
        <f>CRS!I31</f>
        <v>72</v>
      </c>
      <c r="AG31" s="301"/>
      <c r="AH31" s="299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25</v>
      </c>
      <c r="Q32" s="109"/>
      <c r="R32" s="109"/>
      <c r="S32" s="109">
        <v>0</v>
      </c>
      <c r="T32" s="109">
        <v>0</v>
      </c>
      <c r="U32" s="109">
        <v>0</v>
      </c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64</v>
      </c>
      <c r="AD32" s="67">
        <f t="shared" si="4"/>
        <v>64</v>
      </c>
      <c r="AE32" s="66">
        <f>CRS!H32</f>
        <v>30.01</v>
      </c>
      <c r="AF32" s="64">
        <f>CRS!I32</f>
        <v>72</v>
      </c>
      <c r="AG32" s="301"/>
      <c r="AH32" s="299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60</v>
      </c>
      <c r="AB33" s="67">
        <f t="shared" si="3"/>
        <v>23.076923076923077</v>
      </c>
      <c r="AC33" s="111">
        <v>28</v>
      </c>
      <c r="AD33" s="67">
        <f t="shared" si="4"/>
        <v>28.000000000000004</v>
      </c>
      <c r="AE33" s="66">
        <f>CRS!H33</f>
        <v>17.135384615384616</v>
      </c>
      <c r="AF33" s="64">
        <f>CRS!I33</f>
        <v>71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20</v>
      </c>
      <c r="P34" s="67">
        <f t="shared" si="1"/>
        <v>25</v>
      </c>
      <c r="Q34" s="109"/>
      <c r="R34" s="109"/>
      <c r="S34" s="109">
        <v>10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50</v>
      </c>
      <c r="AB34" s="67">
        <f t="shared" si="3"/>
        <v>19.230769230769234</v>
      </c>
      <c r="AC34" s="111">
        <v>32</v>
      </c>
      <c r="AD34" s="67">
        <f t="shared" si="4"/>
        <v>32</v>
      </c>
      <c r="AE34" s="66">
        <f>CRS!H34</f>
        <v>25.476153846153849</v>
      </c>
      <c r="AF34" s="64">
        <f>CRS!I34</f>
        <v>72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58</v>
      </c>
      <c r="AD35" s="67">
        <f t="shared" si="4"/>
        <v>57.999999999999993</v>
      </c>
      <c r="AE35" s="66">
        <f>CRS!H35</f>
        <v>19.72</v>
      </c>
      <c r="AF35" s="64">
        <f>CRS!I35</f>
        <v>72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2B  ITE3</v>
      </c>
      <c r="B42" s="355"/>
      <c r="C42" s="355"/>
      <c r="D42" s="355"/>
      <c r="E42" s="325" t="s">
        <v>96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61" t="s">
        <v>98</v>
      </c>
      <c r="AF43" s="363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2B  ITE3</v>
      </c>
      <c r="B1" s="351"/>
      <c r="C1" s="351"/>
      <c r="D1" s="351"/>
      <c r="E1" s="325" t="s">
        <v>134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2B  ITE3</v>
      </c>
      <c r="B42" s="355"/>
      <c r="C42" s="355"/>
      <c r="D42" s="355"/>
      <c r="E42" s="325" t="s">
        <v>134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2B  ITE3</v>
      </c>
      <c r="B1" s="351"/>
      <c r="C1" s="351"/>
      <c r="D1" s="351"/>
      <c r="E1" s="325" t="s">
        <v>136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2B  ITE3</v>
      </c>
      <c r="B42" s="355"/>
      <c r="C42" s="355"/>
      <c r="D42" s="355"/>
      <c r="E42" s="325" t="s">
        <v>136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1" t="str">
        <f>'INITIAL INPUT'!G12</f>
        <v>ITE3</v>
      </c>
      <c r="D11" s="382"/>
      <c r="E11" s="382"/>
      <c r="F11" s="163"/>
      <c r="G11" s="383" t="str">
        <f>CRS!A4</f>
        <v>MW 5:30PM-6:45PM  TTHSAT 5:30PM-6:45PM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13</v>
      </c>
      <c r="C12" s="386" t="s">
        <v>14</v>
      </c>
      <c r="D12" s="299"/>
      <c r="E12" s="299"/>
      <c r="F12" s="163"/>
      <c r="G12" s="387" t="s">
        <v>140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79" t="s">
        <v>132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73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71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>
        <f>IF(CRS!I24="","",CRS!I24)</f>
        <v>70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73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72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72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1" t="str">
        <f>C11</f>
        <v>ITE3</v>
      </c>
      <c r="D72" s="382"/>
      <c r="E72" s="382"/>
      <c r="F72" s="163"/>
      <c r="G72" s="383" t="str">
        <f>G11</f>
        <v>MW 5:30PM-6:45PM  TTHSAT 5:30PM-6:45PM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13</v>
      </c>
      <c r="C73" s="386" t="s">
        <v>14</v>
      </c>
      <c r="D73" s="299"/>
      <c r="E73" s="299"/>
      <c r="F73" s="163"/>
      <c r="G73" s="387" t="s">
        <v>140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79" t="s">
        <v>132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2017-02-13T07:26:47Z</dcterms:modified>
</cp:coreProperties>
</file>