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1011\Desktop\2T1718CR\"/>
    </mc:Choice>
  </mc:AlternateContent>
  <bookViews>
    <workbookView xWindow="0" yWindow="0" windowWidth="15350" windowHeight="4460" activeTab="3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47" i="7" s="1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T78" i="4" s="1"/>
  <c r="AF78" i="7" s="1"/>
  <c r="AA78" i="7"/>
  <c r="AB78" i="7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/>
  <c r="O75" i="7"/>
  <c r="P75" i="7" s="1"/>
  <c r="P75" i="4"/>
  <c r="AD74" i="7"/>
  <c r="R74" i="4" s="1"/>
  <c r="S74" i="4" s="1"/>
  <c r="T74" i="4" s="1"/>
  <c r="U74" i="4" s="1"/>
  <c r="AG74" i="7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 s="1"/>
  <c r="S72" i="4" s="1"/>
  <c r="T72" i="4" s="1"/>
  <c r="U72" i="4" s="1"/>
  <c r="AA72" i="7"/>
  <c r="O72" i="7"/>
  <c r="AD71" i="7"/>
  <c r="R71" i="4" s="1"/>
  <c r="S71" i="4" s="1"/>
  <c r="AE71" i="7" s="1"/>
  <c r="AA71" i="7"/>
  <c r="AB71" i="7" s="1"/>
  <c r="Q71" i="4" s="1"/>
  <c r="O71" i="7"/>
  <c r="P71" i="7" s="1"/>
  <c r="P71" i="4" s="1"/>
  <c r="AD70" i="7"/>
  <c r="R70" i="4"/>
  <c r="S70" i="4" s="1"/>
  <c r="AE70" i="7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 s="1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 s="1"/>
  <c r="S64" i="4" s="1"/>
  <c r="T64" i="4" s="1"/>
  <c r="AF64" i="7" s="1"/>
  <c r="AA64" i="7"/>
  <c r="O64" i="7"/>
  <c r="P64" i="7" s="1"/>
  <c r="AD63" i="7"/>
  <c r="R63" i="4" s="1"/>
  <c r="S63" i="4" s="1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T61" i="4" s="1"/>
  <c r="U61" i="4" s="1"/>
  <c r="AG61" i="7" s="1"/>
  <c r="AA61" i="7"/>
  <c r="AB61" i="7" s="1"/>
  <c r="Q61" i="4" s="1"/>
  <c r="O61" i="7"/>
  <c r="P61" i="7" s="1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A59" i="7"/>
  <c r="AB59" i="7" s="1"/>
  <c r="Q59" i="4" s="1"/>
  <c r="O59" i="7"/>
  <c r="P59" i="7" s="1"/>
  <c r="P59" i="4" s="1"/>
  <c r="AD58" i="7"/>
  <c r="R58" i="4" s="1"/>
  <c r="S58" i="4" s="1"/>
  <c r="T58" i="4" s="1"/>
  <c r="U58" i="4" s="1"/>
  <c r="AG58" i="7" s="1"/>
  <c r="AA58" i="7"/>
  <c r="AB58" i="7" s="1"/>
  <c r="Q58" i="4" s="1"/>
  <c r="O58" i="7"/>
  <c r="AD57" i="7"/>
  <c r="R57" i="4" s="1"/>
  <c r="S57" i="4" s="1"/>
  <c r="AE57" i="7" s="1"/>
  <c r="AA57" i="7"/>
  <c r="AB57" i="7" s="1"/>
  <c r="Q57" i="4" s="1"/>
  <c r="O57" i="7"/>
  <c r="P57" i="7" s="1"/>
  <c r="P57" i="4" s="1"/>
  <c r="AD56" i="7"/>
  <c r="R56" i="4"/>
  <c r="S56" i="4" s="1"/>
  <c r="AE56" i="7" s="1"/>
  <c r="AA56" i="7"/>
  <c r="AB56" i="7" s="1"/>
  <c r="Q56" i="4" s="1"/>
  <c r="O56" i="7"/>
  <c r="P56" i="7" s="1"/>
  <c r="P56" i="4" s="1"/>
  <c r="AD55" i="7"/>
  <c r="R55" i="4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 s="1"/>
  <c r="AA52" i="7"/>
  <c r="AB52" i="7" s="1"/>
  <c r="Q52" i="4" s="1"/>
  <c r="O52" i="7"/>
  <c r="AD51" i="7"/>
  <c r="R51" i="4" s="1"/>
  <c r="S51" i="4" s="1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T35" i="4" s="1"/>
  <c r="AF35" i="7" s="1"/>
  <c r="AA35" i="7"/>
  <c r="AB35" i="7" s="1"/>
  <c r="Q35" i="4" s="1"/>
  <c r="O35" i="7"/>
  <c r="P35" i="7" s="1"/>
  <c r="P35" i="4" s="1"/>
  <c r="AD34" i="7"/>
  <c r="R34" i="4"/>
  <c r="S34" i="4" s="1"/>
  <c r="AE34" i="7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S31" i="4" s="1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A6" i="7"/>
  <c r="Q80" i="4"/>
  <c r="O6" i="7"/>
  <c r="O47" i="7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M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O53" i="6"/>
  <c r="P53" i="6" s="1"/>
  <c r="J53" i="4" s="1"/>
  <c r="AD52" i="6"/>
  <c r="L52" i="4" s="1"/>
  <c r="AA52" i="6"/>
  <c r="AB52" i="6" s="1"/>
  <c r="K52" i="4" s="1"/>
  <c r="O52" i="6"/>
  <c r="P52" i="6" s="1"/>
  <c r="AD51" i="6"/>
  <c r="L51" i="4" s="1"/>
  <c r="AA51" i="6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O9" i="6"/>
  <c r="B9" i="6"/>
  <c r="AC47" i="6"/>
  <c r="AA6" i="6"/>
  <c r="AA47" i="6" s="1"/>
  <c r="O6" i="6"/>
  <c r="O47" i="6" s="1"/>
  <c r="Q2" i="6"/>
  <c r="Q43" i="6" s="1"/>
  <c r="E2" i="6"/>
  <c r="E43" i="6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7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 s="1"/>
  <c r="D52" i="4"/>
  <c r="D52" i="6" s="1"/>
  <c r="D51" i="4"/>
  <c r="D51" i="7" s="1"/>
  <c r="D50" i="4"/>
  <c r="D63" i="3"/>
  <c r="G8" i="4"/>
  <c r="D72" i="3"/>
  <c r="D70" i="3"/>
  <c r="D6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4" i="7" s="1"/>
  <c r="D23" i="4"/>
  <c r="D23" i="3" s="1"/>
  <c r="D22" i="4"/>
  <c r="D22" i="6" s="1"/>
  <c r="D21" i="4"/>
  <c r="D21" i="3" s="1"/>
  <c r="D20" i="4"/>
  <c r="D20" i="3" s="1"/>
  <c r="D19" i="4"/>
  <c r="D19" i="3" s="1"/>
  <c r="D18" i="4"/>
  <c r="D18" i="6" s="1"/>
  <c r="D17" i="4"/>
  <c r="D16" i="4"/>
  <c r="D15" i="4"/>
  <c r="D14" i="4"/>
  <c r="D13" i="4"/>
  <c r="D13" i="3" s="1"/>
  <c r="D12" i="4"/>
  <c r="D12" i="3" s="1"/>
  <c r="D11" i="4"/>
  <c r="D11" i="3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2" i="7" s="1"/>
  <c r="C51" i="4"/>
  <c r="C50" i="4"/>
  <c r="C50" i="3" s="1"/>
  <c r="C9" i="4"/>
  <c r="C9" i="3"/>
  <c r="C40" i="4"/>
  <c r="C39" i="4"/>
  <c r="C39" i="3" s="1"/>
  <c r="C38" i="4"/>
  <c r="C37" i="4"/>
  <c r="C37" i="3" s="1"/>
  <c r="C36" i="4"/>
  <c r="C36" i="3" s="1"/>
  <c r="C35" i="4"/>
  <c r="C34" i="4"/>
  <c r="C34" i="3" s="1"/>
  <c r="C33" i="4"/>
  <c r="C32" i="4"/>
  <c r="C31" i="4"/>
  <c r="C30" i="4"/>
  <c r="C30" i="3" s="1"/>
  <c r="C29" i="4"/>
  <c r="C28" i="4"/>
  <c r="C28" i="3"/>
  <c r="C27" i="4"/>
  <c r="C26" i="4"/>
  <c r="C26" i="3" s="1"/>
  <c r="C25" i="4"/>
  <c r="C25" i="3"/>
  <c r="C24" i="4"/>
  <c r="C23" i="4"/>
  <c r="C23" i="7" s="1"/>
  <c r="C22" i="4"/>
  <c r="C21" i="4"/>
  <c r="C21" i="3" s="1"/>
  <c r="C20" i="4"/>
  <c r="C20" i="3" s="1"/>
  <c r="C19" i="4"/>
  <c r="C19" i="6" s="1"/>
  <c r="C18" i="4"/>
  <c r="C18" i="3" s="1"/>
  <c r="C17" i="4"/>
  <c r="C16" i="4"/>
  <c r="C15" i="4"/>
  <c r="C14" i="4"/>
  <c r="C14" i="3" s="1"/>
  <c r="C13" i="4"/>
  <c r="C12" i="4"/>
  <c r="C12" i="3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/>
  <c r="B50" i="4"/>
  <c r="B50" i="3" s="1"/>
  <c r="B40" i="4"/>
  <c r="B40" i="3" s="1"/>
  <c r="B39" i="4"/>
  <c r="B39" i="3" s="1"/>
  <c r="B38" i="4"/>
  <c r="B38" i="3" s="1"/>
  <c r="B37" i="4"/>
  <c r="B36" i="4"/>
  <c r="B35" i="4"/>
  <c r="B35" i="3"/>
  <c r="B34" i="4"/>
  <c r="B33" i="4"/>
  <c r="B33" i="3" s="1"/>
  <c r="B32" i="4"/>
  <c r="B32" i="3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4" i="4"/>
  <c r="B24" i="6" s="1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5" i="4"/>
  <c r="B14" i="4"/>
  <c r="B14" i="3" s="1"/>
  <c r="B13" i="4"/>
  <c r="B13" i="3" s="1"/>
  <c r="B12" i="4"/>
  <c r="B12" i="3" s="1"/>
  <c r="B11" i="4"/>
  <c r="B11" i="3" s="1"/>
  <c r="B10" i="4"/>
  <c r="B10" i="3" s="1"/>
  <c r="B9" i="3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A55" i="3"/>
  <c r="AA54" i="3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A39" i="3"/>
  <c r="AA38" i="3"/>
  <c r="AA37" i="3"/>
  <c r="AB37" i="3" s="1"/>
  <c r="F37" i="4" s="1"/>
  <c r="AA36" i="3"/>
  <c r="AA35" i="3"/>
  <c r="AA34" i="3"/>
  <c r="AB34" i="3" s="1"/>
  <c r="F34" i="4" s="1"/>
  <c r="AA33" i="3"/>
  <c r="AB33" i="3" s="1"/>
  <c r="F33" i="4" s="1"/>
  <c r="AA32" i="3"/>
  <c r="AA31" i="3"/>
  <c r="AA30" i="3"/>
  <c r="AA29" i="3"/>
  <c r="AB29" i="3" s="1"/>
  <c r="F29" i="4" s="1"/>
  <c r="AA28" i="3"/>
  <c r="AA27" i="3"/>
  <c r="AB27" i="3" s="1"/>
  <c r="F27" i="4" s="1"/>
  <c r="AA26" i="3"/>
  <c r="AB26" i="3" s="1"/>
  <c r="F26" i="4" s="1"/>
  <c r="AA25" i="3"/>
  <c r="AA24" i="3"/>
  <c r="AA23" i="3"/>
  <c r="AA22" i="3"/>
  <c r="AA21" i="3"/>
  <c r="AB21" i="3" s="1"/>
  <c r="AA20" i="3"/>
  <c r="AB20" i="3" s="1"/>
  <c r="F20" i="4" s="1"/>
  <c r="AA19" i="3"/>
  <c r="AB19" i="3" s="1"/>
  <c r="F19" i="4" s="1"/>
  <c r="AA18" i="3"/>
  <c r="AB18" i="3" s="1"/>
  <c r="AA17" i="3"/>
  <c r="AA16" i="3"/>
  <c r="AA15" i="3"/>
  <c r="AA14" i="3"/>
  <c r="AA13" i="3"/>
  <c r="AB13" i="3" s="1"/>
  <c r="F13" i="4" s="1"/>
  <c r="AA12" i="3"/>
  <c r="AB12" i="3" s="1"/>
  <c r="F12" i="4" s="1"/>
  <c r="AA11" i="3"/>
  <c r="AA10" i="3"/>
  <c r="AB10" i="3" s="1"/>
  <c r="O80" i="3"/>
  <c r="P80" i="3" s="1"/>
  <c r="E80" i="4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E73" i="4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O59" i="3"/>
  <c r="P59" i="3" s="1"/>
  <c r="E59" i="4" s="1"/>
  <c r="O58" i="3"/>
  <c r="P58" i="3" s="1"/>
  <c r="E58" i="4" s="1"/>
  <c r="O57" i="3"/>
  <c r="P57" i="3" s="1"/>
  <c r="E57" i="4" s="1"/>
  <c r="O56" i="3"/>
  <c r="P56" i="3" s="1"/>
  <c r="E56" i="4" s="1"/>
  <c r="O55" i="3"/>
  <c r="O54" i="3"/>
  <c r="O53" i="3"/>
  <c r="P53" i="3" s="1"/>
  <c r="O52" i="3"/>
  <c r="P52" i="3" s="1"/>
  <c r="E52" i="4" s="1"/>
  <c r="O51" i="3"/>
  <c r="P51" i="3" s="1"/>
  <c r="E51" i="4" s="1"/>
  <c r="O50" i="3"/>
  <c r="P50" i="3" s="1"/>
  <c r="E50" i="4" s="1"/>
  <c r="O40" i="3"/>
  <c r="O39" i="3"/>
  <c r="P39" i="3" s="1"/>
  <c r="E39" i="4" s="1"/>
  <c r="O38" i="3"/>
  <c r="O37" i="3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O30" i="3"/>
  <c r="O29" i="3"/>
  <c r="O28" i="3"/>
  <c r="P28" i="3" s="1"/>
  <c r="O27" i="3"/>
  <c r="O26" i="3"/>
  <c r="P26" i="3" s="1"/>
  <c r="E26" i="4" s="1"/>
  <c r="O25" i="3"/>
  <c r="P25" i="3" s="1"/>
  <c r="E25" i="4" s="1"/>
  <c r="O24" i="3"/>
  <c r="O23" i="3"/>
  <c r="P23" i="3" s="1"/>
  <c r="E23" i="4" s="1"/>
  <c r="O22" i="3"/>
  <c r="O21" i="3"/>
  <c r="O20" i="3"/>
  <c r="O19" i="3"/>
  <c r="P19" i="3" s="1"/>
  <c r="E19" i="4" s="1"/>
  <c r="O18" i="3"/>
  <c r="P18" i="3" s="1"/>
  <c r="E18" i="4" s="1"/>
  <c r="O17" i="3"/>
  <c r="P17" i="3" s="1"/>
  <c r="E17" i="4" s="1"/>
  <c r="O16" i="3"/>
  <c r="P16" i="3" s="1"/>
  <c r="O15" i="3"/>
  <c r="P15" i="3" s="1"/>
  <c r="E15" i="4" s="1"/>
  <c r="O14" i="3"/>
  <c r="O13" i="3"/>
  <c r="O12" i="3"/>
  <c r="P12" i="3" s="1"/>
  <c r="O11" i="3"/>
  <c r="P11" i="3" s="1"/>
  <c r="E11" i="4" s="1"/>
  <c r="O10" i="3"/>
  <c r="P10" i="3" s="1"/>
  <c r="E10" i="4" s="1"/>
  <c r="AD9" i="3"/>
  <c r="G9" i="4" s="1"/>
  <c r="AA9" i="3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0" i="4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S29" i="4"/>
  <c r="T29" i="4" s="1"/>
  <c r="U29" i="4" s="1"/>
  <c r="AG29" i="7" s="1"/>
  <c r="P39" i="7"/>
  <c r="P39" i="4" s="1"/>
  <c r="P9" i="7"/>
  <c r="P9" i="4" s="1"/>
  <c r="S9" i="4"/>
  <c r="T9" i="4" s="1"/>
  <c r="AF9" i="7" s="1"/>
  <c r="S11" i="4"/>
  <c r="T11" i="4" s="1"/>
  <c r="U11" i="4" s="1"/>
  <c r="AG11" i="7" s="1"/>
  <c r="AE11" i="7"/>
  <c r="P15" i="7"/>
  <c r="P15" i="4" s="1"/>
  <c r="P17" i="7"/>
  <c r="P17" i="4" s="1"/>
  <c r="S17" i="4"/>
  <c r="T17" i="4" s="1"/>
  <c r="AF17" i="7" s="1"/>
  <c r="P19" i="4"/>
  <c r="S19" i="4"/>
  <c r="AE19" i="7" s="1"/>
  <c r="P33" i="7"/>
  <c r="P33" i="4"/>
  <c r="S37" i="4"/>
  <c r="C10" i="6"/>
  <c r="C12" i="6"/>
  <c r="C18" i="6"/>
  <c r="C20" i="6"/>
  <c r="C25" i="6"/>
  <c r="C28" i="6"/>
  <c r="C30" i="6"/>
  <c r="C34" i="6"/>
  <c r="C36" i="6"/>
  <c r="C37" i="6"/>
  <c r="B51" i="6"/>
  <c r="D51" i="6"/>
  <c r="B55" i="6"/>
  <c r="D56" i="6"/>
  <c r="B58" i="6"/>
  <c r="D58" i="6"/>
  <c r="B60" i="6"/>
  <c r="D61" i="6"/>
  <c r="D62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B10" i="7"/>
  <c r="D11" i="7"/>
  <c r="D12" i="7"/>
  <c r="B13" i="7"/>
  <c r="D16" i="7"/>
  <c r="B17" i="7"/>
  <c r="B18" i="7"/>
  <c r="B19" i="7"/>
  <c r="D19" i="7"/>
  <c r="D20" i="7"/>
  <c r="D21" i="7"/>
  <c r="B22" i="7"/>
  <c r="C25" i="7"/>
  <c r="C28" i="7"/>
  <c r="C30" i="7"/>
  <c r="B31" i="7"/>
  <c r="B32" i="7"/>
  <c r="B33" i="7"/>
  <c r="B35" i="7"/>
  <c r="D35" i="7"/>
  <c r="D37" i="7"/>
  <c r="C39" i="7"/>
  <c r="B51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D9" i="6"/>
  <c r="B10" i="6"/>
  <c r="B11" i="6"/>
  <c r="D11" i="6"/>
  <c r="B12" i="6"/>
  <c r="B13" i="6"/>
  <c r="B15" i="6"/>
  <c r="B16" i="6"/>
  <c r="B17" i="6"/>
  <c r="B18" i="6"/>
  <c r="B19" i="6"/>
  <c r="D19" i="6"/>
  <c r="B20" i="6"/>
  <c r="D21" i="6"/>
  <c r="B23" i="6"/>
  <c r="B25" i="6"/>
  <c r="B27" i="6"/>
  <c r="D30" i="6"/>
  <c r="B31" i="6"/>
  <c r="B32" i="6"/>
  <c r="B34" i="6"/>
  <c r="B35" i="6"/>
  <c r="D35" i="6"/>
  <c r="B38" i="6"/>
  <c r="D39" i="6"/>
  <c r="B40" i="6"/>
  <c r="C51" i="6"/>
  <c r="C57" i="6"/>
  <c r="C59" i="6"/>
  <c r="C64" i="6"/>
  <c r="C65" i="6"/>
  <c r="C66" i="6"/>
  <c r="C70" i="6"/>
  <c r="C72" i="6"/>
  <c r="C75" i="6"/>
  <c r="C76" i="6"/>
  <c r="C77" i="6"/>
  <c r="C80" i="6"/>
  <c r="C10" i="7"/>
  <c r="C12" i="7"/>
  <c r="C13" i="7"/>
  <c r="C18" i="7"/>
  <c r="C20" i="7"/>
  <c r="B23" i="7"/>
  <c r="D25" i="7"/>
  <c r="B28" i="7"/>
  <c r="B29" i="7"/>
  <c r="D30" i="7"/>
  <c r="C34" i="7"/>
  <c r="C35" i="7"/>
  <c r="C36" i="7"/>
  <c r="C37" i="7"/>
  <c r="D39" i="7"/>
  <c r="B40" i="7"/>
  <c r="C50" i="7"/>
  <c r="B55" i="7"/>
  <c r="C57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AA47" i="7"/>
  <c r="AE53" i="7"/>
  <c r="AE75" i="7"/>
  <c r="AE77" i="7"/>
  <c r="AE59" i="7"/>
  <c r="AE37" i="7"/>
  <c r="K50" i="4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9" i="6"/>
  <c r="K9" i="4" s="1"/>
  <c r="AB13" i="6"/>
  <c r="K13" i="4" s="1"/>
  <c r="K14" i="4"/>
  <c r="K16" i="4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P50" i="6"/>
  <c r="J50" i="4" s="1"/>
  <c r="J52" i="4"/>
  <c r="P54" i="6"/>
  <c r="J54" i="4" s="1"/>
  <c r="P58" i="6"/>
  <c r="J58" i="4" s="1"/>
  <c r="J60" i="4"/>
  <c r="J61" i="4"/>
  <c r="M61" i="4" s="1"/>
  <c r="P66" i="6"/>
  <c r="J66" i="4" s="1"/>
  <c r="P68" i="6"/>
  <c r="J68" i="4" s="1"/>
  <c r="J69" i="4"/>
  <c r="P72" i="6"/>
  <c r="J72" i="4" s="1"/>
  <c r="J73" i="4"/>
  <c r="P76" i="6"/>
  <c r="J76" i="4" s="1"/>
  <c r="J77" i="4"/>
  <c r="M77" i="4" s="1"/>
  <c r="P79" i="6"/>
  <c r="J79" i="4" s="1"/>
  <c r="P9" i="6"/>
  <c r="J9" i="4"/>
  <c r="P10" i="6"/>
  <c r="J10" i="4" s="1"/>
  <c r="P11" i="6"/>
  <c r="J11" i="4" s="1"/>
  <c r="P12" i="6"/>
  <c r="J12" i="4"/>
  <c r="P13" i="6"/>
  <c r="J13" i="4"/>
  <c r="P14" i="6"/>
  <c r="J14" i="4" s="1"/>
  <c r="P15" i="6"/>
  <c r="J15" i="4" s="1"/>
  <c r="P16" i="6"/>
  <c r="J16" i="4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/>
  <c r="P26" i="6"/>
  <c r="J26" i="4" s="1"/>
  <c r="P27" i="6"/>
  <c r="J27" i="4" s="1"/>
  <c r="P28" i="6"/>
  <c r="J28" i="4" s="1"/>
  <c r="P29" i="6"/>
  <c r="J29" i="4" s="1"/>
  <c r="P30" i="6"/>
  <c r="J30" i="4" s="1"/>
  <c r="P31" i="6"/>
  <c r="J31" i="4" s="1"/>
  <c r="P32" i="6"/>
  <c r="J32" i="4" s="1"/>
  <c r="P33" i="6"/>
  <c r="J33" i="4" s="1"/>
  <c r="P34" i="6"/>
  <c r="J34" i="4"/>
  <c r="P35" i="6"/>
  <c r="J35" i="4" s="1"/>
  <c r="P36" i="6"/>
  <c r="J36" i="4" s="1"/>
  <c r="P37" i="6"/>
  <c r="J37" i="4" s="1"/>
  <c r="P38" i="6"/>
  <c r="J38" i="4" s="1"/>
  <c r="P39" i="6"/>
  <c r="J39" i="4"/>
  <c r="P40" i="6"/>
  <c r="J40" i="4"/>
  <c r="AB11" i="3"/>
  <c r="F11" i="4"/>
  <c r="AB15" i="3"/>
  <c r="F15" i="4" s="1"/>
  <c r="AB17" i="3"/>
  <c r="F17" i="4" s="1"/>
  <c r="F21" i="4"/>
  <c r="AB23" i="3"/>
  <c r="F23" i="4" s="1"/>
  <c r="AB25" i="3"/>
  <c r="F25" i="4" s="1"/>
  <c r="AB31" i="3"/>
  <c r="F31" i="4" s="1"/>
  <c r="AB35" i="3"/>
  <c r="F35" i="4" s="1"/>
  <c r="AB39" i="3"/>
  <c r="F39" i="4" s="1"/>
  <c r="AB54" i="3"/>
  <c r="F54" i="4" s="1"/>
  <c r="AB56" i="3"/>
  <c r="F56" i="4" s="1"/>
  <c r="AB64" i="3"/>
  <c r="F64" i="4" s="1"/>
  <c r="AB70" i="3"/>
  <c r="F70" i="4" s="1"/>
  <c r="AB72" i="3"/>
  <c r="F72" i="4" s="1"/>
  <c r="AB80" i="3"/>
  <c r="F80" i="4" s="1"/>
  <c r="AB9" i="3"/>
  <c r="F9" i="4" s="1"/>
  <c r="F10" i="4"/>
  <c r="AB14" i="3"/>
  <c r="F14" i="4" s="1"/>
  <c r="AB16" i="3"/>
  <c r="F16" i="4" s="1"/>
  <c r="F18" i="4"/>
  <c r="AB22" i="3"/>
  <c r="F22" i="4" s="1"/>
  <c r="AB24" i="3"/>
  <c r="F24" i="4" s="1"/>
  <c r="AB28" i="3"/>
  <c r="F28" i="4" s="1"/>
  <c r="AB30" i="3"/>
  <c r="F30" i="4" s="1"/>
  <c r="AB32" i="3"/>
  <c r="F32" i="4" s="1"/>
  <c r="AB36" i="3"/>
  <c r="F36" i="4" s="1"/>
  <c r="AB38" i="3"/>
  <c r="F38" i="4" s="1"/>
  <c r="AB40" i="3"/>
  <c r="F40" i="4" s="1"/>
  <c r="F51" i="4"/>
  <c r="AB55" i="3"/>
  <c r="F55" i="4" s="1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P58" i="7"/>
  <c r="P58" i="4" s="1"/>
  <c r="P60" i="7"/>
  <c r="P60" i="4" s="1"/>
  <c r="P62" i="7"/>
  <c r="P62" i="4" s="1"/>
  <c r="P64" i="4"/>
  <c r="AB64" i="7"/>
  <c r="Q64" i="4" s="1"/>
  <c r="P66" i="7"/>
  <c r="P66" i="4" s="1"/>
  <c r="AB66" i="7"/>
  <c r="Q66" i="4" s="1"/>
  <c r="P68" i="7"/>
  <c r="P68" i="4" s="1"/>
  <c r="P70" i="7"/>
  <c r="P70" i="4" s="1"/>
  <c r="P72" i="7"/>
  <c r="P72" i="4" s="1"/>
  <c r="AB72" i="7"/>
  <c r="Q72" i="4" s="1"/>
  <c r="P74" i="4"/>
  <c r="Q74" i="4"/>
  <c r="P76" i="7"/>
  <c r="P76" i="4" s="1"/>
  <c r="P78" i="7"/>
  <c r="P78" i="4" s="1"/>
  <c r="Q78" i="4"/>
  <c r="P80" i="7"/>
  <c r="P80" i="4" s="1"/>
  <c r="Q2" i="4"/>
  <c r="V2" i="4"/>
  <c r="V43" i="4" s="1"/>
  <c r="U43" i="4"/>
  <c r="E12" i="4"/>
  <c r="P14" i="3"/>
  <c r="E14" i="4" s="1"/>
  <c r="E16" i="4"/>
  <c r="P20" i="3"/>
  <c r="E20" i="4" s="1"/>
  <c r="P22" i="3"/>
  <c r="E22" i="4" s="1"/>
  <c r="P24" i="3"/>
  <c r="E24" i="4" s="1"/>
  <c r="E28" i="4"/>
  <c r="P30" i="3"/>
  <c r="E30" i="4" s="1"/>
  <c r="E32" i="4"/>
  <c r="P36" i="3"/>
  <c r="E36" i="4" s="1"/>
  <c r="P38" i="3"/>
  <c r="E38" i="4" s="1"/>
  <c r="P40" i="3"/>
  <c r="E40" i="4" s="1"/>
  <c r="E53" i="4"/>
  <c r="P55" i="3"/>
  <c r="E55" i="4" s="1"/>
  <c r="P61" i="3"/>
  <c r="E61" i="4" s="1"/>
  <c r="P63" i="3"/>
  <c r="E63" i="4"/>
  <c r="P65" i="3"/>
  <c r="E65" i="4" s="1"/>
  <c r="E69" i="4"/>
  <c r="P71" i="3"/>
  <c r="E71" i="4"/>
  <c r="P77" i="3"/>
  <c r="E77" i="4" s="1"/>
  <c r="P79" i="3"/>
  <c r="E79" i="4" s="1"/>
  <c r="P9" i="3"/>
  <c r="E9" i="4" s="1"/>
  <c r="P13" i="3"/>
  <c r="E13" i="4" s="1"/>
  <c r="P21" i="3"/>
  <c r="E21" i="4" s="1"/>
  <c r="P27" i="3"/>
  <c r="E27" i="4" s="1"/>
  <c r="P29" i="3"/>
  <c r="E29" i="4" s="1"/>
  <c r="P31" i="3"/>
  <c r="E31" i="4" s="1"/>
  <c r="P37" i="3"/>
  <c r="E37" i="4" s="1"/>
  <c r="P54" i="3"/>
  <c r="E54" i="4" s="1"/>
  <c r="E60" i="4"/>
  <c r="P62" i="3"/>
  <c r="E62" i="4" s="1"/>
  <c r="P68" i="3"/>
  <c r="E68" i="4" s="1"/>
  <c r="P70" i="3"/>
  <c r="E70" i="4" s="1"/>
  <c r="P72" i="3"/>
  <c r="E72" i="4" s="1"/>
  <c r="P78" i="3"/>
  <c r="E78" i="4" s="1"/>
  <c r="S40" i="4"/>
  <c r="AE40" i="7" s="1"/>
  <c r="S24" i="4"/>
  <c r="T24" i="4" s="1"/>
  <c r="U24" i="4" s="1"/>
  <c r="V24" i="4" s="1"/>
  <c r="W24" i="4" s="1"/>
  <c r="S20" i="4"/>
  <c r="AE20" i="7" s="1"/>
  <c r="AE30" i="7"/>
  <c r="S22" i="4"/>
  <c r="AE72" i="7"/>
  <c r="AE78" i="7"/>
  <c r="AE74" i="7"/>
  <c r="T62" i="4"/>
  <c r="U62" i="4" s="1"/>
  <c r="V62" i="4" s="1"/>
  <c r="W62" i="4" s="1"/>
  <c r="T37" i="4"/>
  <c r="U37" i="4" s="1"/>
  <c r="T80" i="4"/>
  <c r="AF80" i="7" s="1"/>
  <c r="T59" i="4"/>
  <c r="U59" i="4" s="1"/>
  <c r="T34" i="4"/>
  <c r="U34" i="4" s="1"/>
  <c r="V34" i="4" s="1"/>
  <c r="W34" i="4" s="1"/>
  <c r="T77" i="4"/>
  <c r="AF77" i="7" s="1"/>
  <c r="T69" i="4"/>
  <c r="AF69" i="7" s="1"/>
  <c r="T65" i="4"/>
  <c r="U65" i="4" s="1"/>
  <c r="V65" i="4" s="1"/>
  <c r="W65" i="4" s="1"/>
  <c r="T40" i="4"/>
  <c r="AF40" i="7" s="1"/>
  <c r="T12" i="4"/>
  <c r="AF12" i="7" s="1"/>
  <c r="T15" i="4"/>
  <c r="U15" i="4" s="1"/>
  <c r="V15" i="4" s="1"/>
  <c r="W15" i="4" s="1"/>
  <c r="V55" i="4"/>
  <c r="W55" i="4" s="1"/>
  <c r="T31" i="4" l="1"/>
  <c r="U31" i="4" s="1"/>
  <c r="V31" i="4" s="1"/>
  <c r="W31" i="4" s="1"/>
  <c r="AE31" i="7"/>
  <c r="AE29" i="7"/>
  <c r="AE58" i="7"/>
  <c r="T57" i="4"/>
  <c r="AF57" i="7" s="1"/>
  <c r="AE61" i="7"/>
  <c r="T56" i="4"/>
  <c r="AF56" i="7" s="1"/>
  <c r="AE60" i="7"/>
  <c r="AE54" i="7"/>
  <c r="T70" i="4"/>
  <c r="AF70" i="7" s="1"/>
  <c r="AE35" i="7"/>
  <c r="T71" i="4"/>
  <c r="U71" i="4" s="1"/>
  <c r="AG71" i="7" s="1"/>
  <c r="AE64" i="7"/>
  <c r="T10" i="4"/>
  <c r="U10" i="4" s="1"/>
  <c r="V10" i="4" s="1"/>
  <c r="W10" i="4" s="1"/>
  <c r="O16" i="8" s="1"/>
  <c r="T27" i="4"/>
  <c r="AF27" i="7" s="1"/>
  <c r="T79" i="4"/>
  <c r="U79" i="4" s="1"/>
  <c r="V79" i="4" s="1"/>
  <c r="W79" i="4" s="1"/>
  <c r="O105" i="8" s="1"/>
  <c r="M13" i="4"/>
  <c r="M39" i="4"/>
  <c r="M69" i="4"/>
  <c r="M36" i="4"/>
  <c r="AE36" i="6" s="1"/>
  <c r="M29" i="4"/>
  <c r="N29" i="4" s="1"/>
  <c r="O29" i="4" s="1"/>
  <c r="K35" i="8" s="1"/>
  <c r="I2" i="4"/>
  <c r="I43" i="4" s="1"/>
  <c r="D40" i="7"/>
  <c r="B26" i="7"/>
  <c r="C21" i="7"/>
  <c r="C50" i="6"/>
  <c r="D36" i="6"/>
  <c r="B33" i="6"/>
  <c r="B28" i="6"/>
  <c r="B26" i="6"/>
  <c r="B22" i="6"/>
  <c r="D20" i="6"/>
  <c r="D12" i="6"/>
  <c r="B38" i="7"/>
  <c r="D36" i="7"/>
  <c r="C26" i="7"/>
  <c r="B20" i="7"/>
  <c r="B12" i="7"/>
  <c r="B11" i="7"/>
  <c r="C39" i="6"/>
  <c r="C26" i="6"/>
  <c r="C21" i="6"/>
  <c r="G11" i="8"/>
  <c r="G72" i="8" s="1"/>
  <c r="A4" i="7"/>
  <c r="A45" i="7" s="1"/>
  <c r="AF11" i="7"/>
  <c r="T20" i="4"/>
  <c r="U20" i="4" s="1"/>
  <c r="AG20" i="7" s="1"/>
  <c r="AE24" i="7"/>
  <c r="B71" i="6"/>
  <c r="B71" i="3"/>
  <c r="C23" i="6"/>
  <c r="C23" i="3"/>
  <c r="D16" i="6"/>
  <c r="D16" i="3"/>
  <c r="B27" i="3"/>
  <c r="C51" i="7"/>
  <c r="C51" i="3"/>
  <c r="M72" i="4"/>
  <c r="AE72" i="6" s="1"/>
  <c r="D37" i="3"/>
  <c r="D40" i="3"/>
  <c r="D51" i="3"/>
  <c r="D56" i="3"/>
  <c r="M15" i="4"/>
  <c r="N15" i="4" s="1"/>
  <c r="O15" i="4" s="1"/>
  <c r="AG15" i="6" s="1"/>
  <c r="M31" i="4"/>
  <c r="M37" i="4"/>
  <c r="AE37" i="6" s="1"/>
  <c r="M26" i="4"/>
  <c r="A1" i="6"/>
  <c r="A42" i="6" s="1"/>
  <c r="A1" i="3"/>
  <c r="A42" i="3" s="1"/>
  <c r="A1" i="7"/>
  <c r="A42" i="7" s="1"/>
  <c r="AE59" i="6"/>
  <c r="N59" i="4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N27" i="4" s="1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K43" i="8" s="1"/>
  <c r="M51" i="4"/>
  <c r="M53" i="4"/>
  <c r="M55" i="4"/>
  <c r="N55" i="4" s="1"/>
  <c r="M63" i="4"/>
  <c r="N63" i="4" s="1"/>
  <c r="O63" i="4" s="1"/>
  <c r="M67" i="4"/>
  <c r="M71" i="4"/>
  <c r="M75" i="4"/>
  <c r="M80" i="4"/>
  <c r="AE80" i="6" s="1"/>
  <c r="AE13" i="6"/>
  <c r="N13" i="4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25" i="4"/>
  <c r="N25" i="4" s="1"/>
  <c r="O25" i="4" s="1"/>
  <c r="AG25" i="6" s="1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O19" i="8" s="1"/>
  <c r="AE76" i="7"/>
  <c r="T22" i="4"/>
  <c r="AF22" i="7" s="1"/>
  <c r="AE22" i="7"/>
  <c r="M24" i="4"/>
  <c r="AE24" i="6" s="1"/>
  <c r="M16" i="4"/>
  <c r="N16" i="4" s="1"/>
  <c r="M74" i="4"/>
  <c r="N74" i="4" s="1"/>
  <c r="M66" i="4"/>
  <c r="M58" i="4"/>
  <c r="N58" i="4" s="1"/>
  <c r="O58" i="4" s="1"/>
  <c r="K84" i="8" s="1"/>
  <c r="AE17" i="7"/>
  <c r="AE55" i="7"/>
  <c r="C69" i="6"/>
  <c r="C60" i="6"/>
  <c r="B29" i="6"/>
  <c r="B14" i="6"/>
  <c r="C56" i="7"/>
  <c r="D10" i="7"/>
  <c r="C16" i="6"/>
  <c r="AE25" i="7"/>
  <c r="T25" i="4"/>
  <c r="U25" i="4" s="1"/>
  <c r="V25" i="4" s="1"/>
  <c r="W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O89" i="8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N30" i="4" s="1"/>
  <c r="O30" i="4" s="1"/>
  <c r="M22" i="4"/>
  <c r="AE22" i="6" s="1"/>
  <c r="M14" i="4"/>
  <c r="AE14" i="6" s="1"/>
  <c r="M79" i="4"/>
  <c r="M73" i="4"/>
  <c r="N73" i="4" s="1"/>
  <c r="AF73" i="6" s="1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AE60" i="6" s="1"/>
  <c r="M64" i="4"/>
  <c r="AE64" i="6" s="1"/>
  <c r="M68" i="4"/>
  <c r="N68" i="4" s="1"/>
  <c r="M76" i="4"/>
  <c r="M33" i="4"/>
  <c r="N33" i="4" s="1"/>
  <c r="H27" i="4"/>
  <c r="I27" i="4" s="1"/>
  <c r="H76" i="4"/>
  <c r="I76" i="4" s="1"/>
  <c r="AF76" i="3" s="1"/>
  <c r="D65" i="7"/>
  <c r="D65" i="3"/>
  <c r="AE39" i="6"/>
  <c r="N39" i="4"/>
  <c r="AF39" i="6" s="1"/>
  <c r="N60" i="4"/>
  <c r="O60" i="4" s="1"/>
  <c r="AG60" i="6" s="1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AE61" i="6"/>
  <c r="AE58" i="6"/>
  <c r="N80" i="4"/>
  <c r="O80" i="4" s="1"/>
  <c r="K106" i="8" s="1"/>
  <c r="AE26" i="6"/>
  <c r="N26" i="4"/>
  <c r="O26" i="4" s="1"/>
  <c r="AG26" i="6" s="1"/>
  <c r="N31" i="4"/>
  <c r="O31" i="4" s="1"/>
  <c r="AG31" i="6" s="1"/>
  <c r="AE31" i="6"/>
  <c r="N36" i="4"/>
  <c r="AF36" i="6" s="1"/>
  <c r="AE16" i="6"/>
  <c r="N79" i="4"/>
  <c r="AF79" i="6" s="1"/>
  <c r="AE79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AE15" i="6"/>
  <c r="AE21" i="6"/>
  <c r="AE66" i="6"/>
  <c r="N66" i="4"/>
  <c r="O66" i="4" s="1"/>
  <c r="AG66" i="6" s="1"/>
  <c r="N24" i="4"/>
  <c r="AF24" i="6" s="1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6" i="4"/>
  <c r="AF56" i="6" s="1"/>
  <c r="AE56" i="6"/>
  <c r="N64" i="4"/>
  <c r="O64" i="4" s="1"/>
  <c r="K90" i="8" s="1"/>
  <c r="AE76" i="6"/>
  <c r="N76" i="4"/>
  <c r="AF76" i="6" s="1"/>
  <c r="AE12" i="6"/>
  <c r="N12" i="4"/>
  <c r="O12" i="4" s="1"/>
  <c r="K18" i="8" s="1"/>
  <c r="N77" i="4"/>
  <c r="AE77" i="6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39" i="8"/>
  <c r="A6" i="3"/>
  <c r="A47" i="3" s="1"/>
  <c r="A6" i="7"/>
  <c r="A47" i="7" s="1"/>
  <c r="A6" i="6"/>
  <c r="A47" i="6" s="1"/>
  <c r="AF29" i="7"/>
  <c r="AF61" i="7"/>
  <c r="AF21" i="6"/>
  <c r="AF62" i="7"/>
  <c r="AG33" i="7"/>
  <c r="U17" i="4"/>
  <c r="V17" i="4" s="1"/>
  <c r="H55" i="4"/>
  <c r="I55" i="4" s="1"/>
  <c r="I81" i="8" s="1"/>
  <c r="K27" i="8"/>
  <c r="U76" i="4"/>
  <c r="V76" i="4" s="1"/>
  <c r="H39" i="4"/>
  <c r="AE39" i="3" s="1"/>
  <c r="H73" i="4"/>
  <c r="I73" i="4" s="1"/>
  <c r="AF73" i="3" s="1"/>
  <c r="AF55" i="7"/>
  <c r="AF58" i="7"/>
  <c r="AF65" i="7"/>
  <c r="AF50" i="7"/>
  <c r="H26" i="4"/>
  <c r="AE26" i="3" s="1"/>
  <c r="H64" i="4"/>
  <c r="I64" i="4" s="1"/>
  <c r="AF64" i="3" s="1"/>
  <c r="AF29" i="6"/>
  <c r="H35" i="4"/>
  <c r="I35" i="4" s="1"/>
  <c r="U56" i="4"/>
  <c r="V50" i="4"/>
  <c r="U77" i="4"/>
  <c r="V77" i="4" s="1"/>
  <c r="H34" i="4"/>
  <c r="AE34" i="3" s="1"/>
  <c r="AF59" i="7"/>
  <c r="H10" i="4"/>
  <c r="I10" i="4" s="1"/>
  <c r="AF10" i="3" s="1"/>
  <c r="O88" i="8"/>
  <c r="M88" i="8"/>
  <c r="U40" i="4"/>
  <c r="V40" i="4" s="1"/>
  <c r="O39" i="4"/>
  <c r="K45" i="8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78" i="4"/>
  <c r="AF33" i="7"/>
  <c r="O21" i="8"/>
  <c r="M21" i="8"/>
  <c r="V53" i="4"/>
  <c r="AG53" i="7"/>
  <c r="V59" i="4"/>
  <c r="AG59" i="7"/>
  <c r="H58" i="4"/>
  <c r="U68" i="4"/>
  <c r="V68" i="4" s="1"/>
  <c r="W68" i="4" s="1"/>
  <c r="U75" i="4"/>
  <c r="H28" i="4"/>
  <c r="AE28" i="3" s="1"/>
  <c r="H59" i="4"/>
  <c r="AE59" i="3" s="1"/>
  <c r="H9" i="4"/>
  <c r="I9" i="4" s="1"/>
  <c r="AF9" i="3" s="1"/>
  <c r="H21" i="4"/>
  <c r="I21" i="4" s="1"/>
  <c r="AF21" i="3" s="1"/>
  <c r="H37" i="4"/>
  <c r="AE37" i="3" s="1"/>
  <c r="H67" i="4"/>
  <c r="AE67" i="3" s="1"/>
  <c r="V58" i="4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AF37" i="7"/>
  <c r="U64" i="4"/>
  <c r="V64" i="4" s="1"/>
  <c r="U57" i="4"/>
  <c r="AE11" i="3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AF61" i="6"/>
  <c r="U35" i="4"/>
  <c r="V35" i="4" s="1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V72" i="4"/>
  <c r="W72" i="4" s="1"/>
  <c r="AG72" i="7"/>
  <c r="AG25" i="7"/>
  <c r="AF72" i="7"/>
  <c r="U69" i="4"/>
  <c r="AG15" i="7"/>
  <c r="V29" i="4"/>
  <c r="AG34" i="7"/>
  <c r="U32" i="4"/>
  <c r="V11" i="4"/>
  <c r="AF34" i="7"/>
  <c r="O92" i="8"/>
  <c r="AG62" i="7"/>
  <c r="AG29" i="6"/>
  <c r="M37" i="8"/>
  <c r="O37" i="8"/>
  <c r="K87" i="8"/>
  <c r="AG61" i="6"/>
  <c r="V61" i="4"/>
  <c r="W61" i="4" s="1"/>
  <c r="AG10" i="7"/>
  <c r="U80" i="4"/>
  <c r="M40" i="8"/>
  <c r="O40" i="8"/>
  <c r="U12" i="4"/>
  <c r="AF13" i="6"/>
  <c r="O13" i="4"/>
  <c r="M39" i="8"/>
  <c r="O86" i="8"/>
  <c r="AG60" i="7"/>
  <c r="AF60" i="7"/>
  <c r="AF66" i="7"/>
  <c r="M91" i="8"/>
  <c r="AG24" i="7"/>
  <c r="AF10" i="7"/>
  <c r="AF30" i="7"/>
  <c r="U30" i="4"/>
  <c r="O30" i="8"/>
  <c r="M30" i="8"/>
  <c r="AG66" i="7"/>
  <c r="M105" i="8" l="1"/>
  <c r="V71" i="4"/>
  <c r="AF79" i="7"/>
  <c r="AG79" i="7"/>
  <c r="AF71" i="7"/>
  <c r="M16" i="8"/>
  <c r="U70" i="4"/>
  <c r="AF25" i="7"/>
  <c r="U27" i="4"/>
  <c r="V27" i="4" s="1"/>
  <c r="W27" i="4" s="1"/>
  <c r="U14" i="4"/>
  <c r="U67" i="4"/>
  <c r="V67" i="4" s="1"/>
  <c r="AF26" i="7"/>
  <c r="O24" i="4"/>
  <c r="K30" i="8" s="1"/>
  <c r="AE25" i="6"/>
  <c r="AE27" i="6"/>
  <c r="AE73" i="6"/>
  <c r="K32" i="8"/>
  <c r="AG19" i="7"/>
  <c r="AF19" i="7"/>
  <c r="AE20" i="6"/>
  <c r="AE55" i="6"/>
  <c r="AE30" i="6"/>
  <c r="AF31" i="6"/>
  <c r="AF20" i="7"/>
  <c r="N52" i="4"/>
  <c r="O52" i="4" s="1"/>
  <c r="K37" i="8"/>
  <c r="N14" i="4"/>
  <c r="AF14" i="6" s="1"/>
  <c r="N10" i="4"/>
  <c r="O10" i="4" s="1"/>
  <c r="K16" i="8" s="1"/>
  <c r="U22" i="4"/>
  <c r="V22" i="4" s="1"/>
  <c r="W22" i="4" s="1"/>
  <c r="AE57" i="6"/>
  <c r="AE40" i="6"/>
  <c r="AE68" i="6"/>
  <c r="AE33" i="6"/>
  <c r="N17" i="4"/>
  <c r="AF17" i="6" s="1"/>
  <c r="AG63" i="6"/>
  <c r="K89" i="8"/>
  <c r="AF33" i="6"/>
  <c r="O33" i="4"/>
  <c r="K36" i="8"/>
  <c r="AG30" i="6"/>
  <c r="O55" i="4"/>
  <c r="AF55" i="6"/>
  <c r="AF27" i="6"/>
  <c r="O27" i="4"/>
  <c r="AG27" i="6" s="1"/>
  <c r="AE63" i="6"/>
  <c r="V26" i="4"/>
  <c r="N72" i="4"/>
  <c r="O72" i="4" s="1"/>
  <c r="K98" i="8" s="1"/>
  <c r="U39" i="4"/>
  <c r="V39" i="4" s="1"/>
  <c r="W39" i="4" s="1"/>
  <c r="I90" i="8"/>
  <c r="AG24" i="6"/>
  <c r="M89" i="8"/>
  <c r="AF52" i="3"/>
  <c r="AG39" i="6"/>
  <c r="I31" i="4"/>
  <c r="I37" i="8" s="1"/>
  <c r="U51" i="4"/>
  <c r="AG51" i="7" s="1"/>
  <c r="AG69" i="6"/>
  <c r="AG63" i="7"/>
  <c r="AF63" i="7"/>
  <c r="AG37" i="6"/>
  <c r="O20" i="4"/>
  <c r="AG20" i="6" s="1"/>
  <c r="O56" i="4"/>
  <c r="K82" i="8" s="1"/>
  <c r="AG13" i="7"/>
  <c r="M19" i="8"/>
  <c r="AF37" i="6"/>
  <c r="AF69" i="6"/>
  <c r="M29" i="8"/>
  <c r="AF13" i="7"/>
  <c r="AF23" i="7"/>
  <c r="AG28" i="7"/>
  <c r="M34" i="8"/>
  <c r="AG23" i="7"/>
  <c r="O73" i="4"/>
  <c r="K99" i="8" s="1"/>
  <c r="O76" i="4"/>
  <c r="AG76" i="6" s="1"/>
  <c r="AE27" i="3"/>
  <c r="V20" i="4"/>
  <c r="W20" i="4" s="1"/>
  <c r="O26" i="8" s="1"/>
  <c r="U52" i="4"/>
  <c r="V52" i="4" s="1"/>
  <c r="W52" i="4" s="1"/>
  <c r="AF11" i="3"/>
  <c r="I19" i="4"/>
  <c r="I25" i="8" s="1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K42" i="8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K20" i="8" s="1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E32" i="6"/>
  <c r="N53" i="4"/>
  <c r="AE53" i="6"/>
  <c r="AE34" i="6"/>
  <c r="N34" i="4"/>
  <c r="M85" i="8"/>
  <c r="W59" i="4"/>
  <c r="O85" i="8" s="1"/>
  <c r="AF66" i="6"/>
  <c r="K31" i="8"/>
  <c r="AG11" i="6"/>
  <c r="W58" i="4"/>
  <c r="O84" i="8" s="1"/>
  <c r="AF30" i="6"/>
  <c r="AF25" i="6"/>
  <c r="K44" i="8"/>
  <c r="M41" i="8"/>
  <c r="W35" i="4"/>
  <c r="O41" i="8" s="1"/>
  <c r="M80" i="8"/>
  <c r="W54" i="4"/>
  <c r="O80" i="8" s="1"/>
  <c r="W64" i="4"/>
  <c r="O90" i="8" s="1"/>
  <c r="M32" i="8"/>
  <c r="W26" i="4"/>
  <c r="O32" i="8" s="1"/>
  <c r="O23" i="4"/>
  <c r="AG23" i="6" s="1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AG18" i="7" s="1"/>
  <c r="W11" i="4"/>
  <c r="O17" i="8" s="1"/>
  <c r="M35" i="8"/>
  <c r="W29" i="4"/>
  <c r="O35" i="8" s="1"/>
  <c r="AG65" i="6"/>
  <c r="O79" i="4"/>
  <c r="K105" i="8" s="1"/>
  <c r="AF63" i="6"/>
  <c r="W71" i="4"/>
  <c r="O97" i="8" s="1"/>
  <c r="AF11" i="6"/>
  <c r="M44" i="8"/>
  <c r="W38" i="4"/>
  <c r="O44" i="8" s="1"/>
  <c r="M46" i="8"/>
  <c r="W40" i="4"/>
  <c r="O46" i="8" s="1"/>
  <c r="W77" i="4"/>
  <c r="O103" i="8" s="1"/>
  <c r="AE62" i="6"/>
  <c r="N62" i="4"/>
  <c r="AG56" i="6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AF19" i="3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G36" i="6"/>
  <c r="AE75" i="3"/>
  <c r="AE10" i="3"/>
  <c r="I60" i="4"/>
  <c r="AF60" i="3" s="1"/>
  <c r="M103" i="8"/>
  <c r="I36" i="4"/>
  <c r="AF36" i="3" s="1"/>
  <c r="V56" i="4"/>
  <c r="W56" i="4" s="1"/>
  <c r="AG56" i="7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33" i="6"/>
  <c r="K39" i="8"/>
  <c r="AG9" i="7"/>
  <c r="AE9" i="3"/>
  <c r="M90" i="8"/>
  <c r="K102" i="8"/>
  <c r="I12" i="4"/>
  <c r="I18" i="8" s="1"/>
  <c r="V78" i="4"/>
  <c r="W78" i="4" s="1"/>
  <c r="AG78" i="7"/>
  <c r="I18" i="4"/>
  <c r="I24" i="8" s="1"/>
  <c r="AG40" i="7"/>
  <c r="I62" i="4"/>
  <c r="I88" i="8" s="1"/>
  <c r="AE74" i="3"/>
  <c r="I74" i="4"/>
  <c r="V75" i="4"/>
  <c r="W75" i="4" s="1"/>
  <c r="AG75" i="7"/>
  <c r="AE23" i="3"/>
  <c r="M94" i="8"/>
  <c r="O94" i="8"/>
  <c r="I77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V14" i="4"/>
  <c r="W14" i="4" s="1"/>
  <c r="AG14" i="7"/>
  <c r="M98" i="8"/>
  <c r="O98" i="8"/>
  <c r="K33" i="8"/>
  <c r="AF69" i="3"/>
  <c r="I87" i="8"/>
  <c r="AF61" i="3"/>
  <c r="V70" i="4"/>
  <c r="W70" i="4" s="1"/>
  <c r="AG70" i="7"/>
  <c r="M17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AG14" i="6"/>
  <c r="I33" i="8"/>
  <c r="AF27" i="3"/>
  <c r="AF15" i="3"/>
  <c r="I21" i="8"/>
  <c r="I38" i="8"/>
  <c r="AF32" i="3"/>
  <c r="K26" i="8" l="1"/>
  <c r="AG52" i="7"/>
  <c r="AG27" i="7"/>
  <c r="AG22" i="7"/>
  <c r="AG39" i="7"/>
  <c r="V18" i="4"/>
  <c r="W18" i="4" s="1"/>
  <c r="AG10" i="6"/>
  <c r="AG40" i="6"/>
  <c r="AG73" i="6"/>
  <c r="AF10" i="6"/>
  <c r="K78" i="8"/>
  <c r="AG52" i="6"/>
  <c r="K81" i="8"/>
  <c r="AG55" i="6"/>
  <c r="V51" i="4"/>
  <c r="W51" i="4" s="1"/>
  <c r="O77" i="8" s="1"/>
  <c r="I91" i="8"/>
  <c r="AG79" i="6"/>
  <c r="AF38" i="3"/>
  <c r="O50" i="4"/>
  <c r="AG50" i="6" s="1"/>
  <c r="I42" i="8"/>
  <c r="AF62" i="3"/>
  <c r="K94" i="8"/>
  <c r="M26" i="8"/>
  <c r="K23" i="8"/>
  <c r="K29" i="8"/>
  <c r="AG16" i="7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M22" i="8"/>
  <c r="O22" i="8"/>
  <c r="O38" i="8"/>
  <c r="M38" i="8"/>
  <c r="M96" i="8"/>
  <c r="O96" i="8"/>
  <c r="M20" i="8"/>
  <c r="O20" i="8"/>
  <c r="O24" i="8"/>
  <c r="O45" i="8"/>
  <c r="M45" i="8"/>
  <c r="M36" i="8"/>
  <c r="O36" i="8"/>
  <c r="O78" i="8"/>
  <c r="M78" i="8"/>
  <c r="M33" i="8"/>
  <c r="O33" i="8"/>
  <c r="O106" i="8"/>
  <c r="M106" i="8"/>
  <c r="O18" i="8"/>
  <c r="M18" i="8"/>
  <c r="M24" i="8" l="1"/>
  <c r="K76" i="8"/>
  <c r="M42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<sst xmlns="http://schemas.openxmlformats.org/spreadsheetml/2006/main" count="779" uniqueCount="246">
  <si>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</si>
  <si>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</si>
  <si>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</si>
  <si>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</si>
  <si>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</si>
  <si>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</si>
  <si>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</si>
  <si>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</si>
  <si>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</si>
  <si>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</si>
  <si>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</si>
  <si>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</si>
  <si>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</si>
  <si>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</si>
  <si>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</si>
  <si>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</si>
  <si>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</si>
  <si>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</si>
  <si>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</si>
  <si>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</si>
  <si>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</si>
  <si>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</si>
  <si>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</si>
  <si>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</si>
  <si>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</si>
  <si>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</si>
  <si>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</si>
  <si>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</si>
  <si>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</si>
  <si>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</si>
  <si>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</si>
  <si>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</si>
  <si>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</si>
  <si>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</si>
  <si>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</si>
  <si>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</si>
  <si>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</si>
  <si>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</si>
  <si>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</si>
  <si>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</si>
  <si>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</si>
  <si>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</si>
  <si>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</si>
  <si>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</si>
  <si>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</si>
  <si>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</si>
  <si>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</si>
  <si>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</si>
  <si>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</si>
  <si>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</si>
  <si>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</si>
  <si>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</si>
  <si>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</si>
  <si>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</si>
  <si>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</si>
  <si>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</si>
  <si>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</si>
  <si>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</si>
  <si>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</si>
  <si>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</si>
  <si>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</si>
  <si>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</si>
  <si>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</si>
  <si>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</si>
  <si>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</si>
  <si>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</si>
  <si>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</si>
  <si>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</si>
  <si>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</si>
  <si>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</si>
  <si>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</si>
  <si>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</si>
  <si>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</si>
  <si>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</si>
  <si>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</si>
  <si>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</si>
  <si>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</si>
  <si>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</si>
  <si>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</si>
  <si>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</si>
  <si>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</si>
  <si>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</si>
  <si>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</si>
  <si>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</si>
  <si>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</si>
  <si>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</si>
  <si>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</si>
  <si>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</si>
  <si>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</si>
  <si>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</si>
  <si>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</si>
  <si>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</si>
  <si>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</si>
  <si>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</si>
  <si>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</si>
  <si>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</si>
  <si>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</si>
  <si>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</si>
  <si>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</si>
  <si>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</si>
  <si>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</si>
  <si>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</si>
  <si>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</si>
  <si>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</si>
  <si>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</si>
  <si>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</si>
  <si>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</si>
  <si>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</si>
  <si>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</si>
  <si>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</si>
  <si>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</si>
  <si>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</si>
  <si>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</si>
  <si>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</si>
  <si>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</si>
  <si>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</si>
  <si>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</si>
  <si>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</si>
  <si>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</si>
  <si>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</si>
  <si>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</si>
  <si>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</si>
  <si>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</si>
  <si>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</si>
  <si>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</si>
  <si>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</si>
  <si>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</si>
  <si>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</si>
  <si>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</si>
  <si>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</si>
  <si>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</si>
  <si>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</si>
  <si>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</si>
  <si>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</si>
  <si>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</si>
  <si>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</si>
  <si>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</si>
  <si>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</si>
  <si>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</si>
  <si>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</si>
  <si>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</si>
  <si>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</si>
  <si>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</si>
  <si>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</si>
  <si>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</si>
  <si>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</si>
  <si>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</si>
  <si>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</si>
  <si>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</si>
  <si>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</si>
  <si>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</si>
  <si>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</si>
  <si>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</si>
  <si>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</si>
  <si>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</si>
  <si>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2017-2018</t>
  </si>
  <si>
    <t>2nd</t>
  </si>
  <si>
    <t>SPECIAL TOPICS</t>
  </si>
  <si>
    <t>ICS6</t>
  </si>
  <si>
    <t>CITCS 3A</t>
  </si>
  <si>
    <t>TTHSAT 5:30PM-6:45PM</t>
  </si>
  <si>
    <t>M303</t>
  </si>
  <si>
    <t xml:space="preserve">ABULENCIA, SAM JENVER B. </t>
  </si>
  <si>
    <t>BSIT-WEB TRACK-3</t>
  </si>
  <si>
    <t>15-0878-317</t>
  </si>
  <si>
    <t xml:space="preserve">AL-OWAINI, ABDULRAHMAN A. </t>
  </si>
  <si>
    <t>BSCS-MOBILE TECH TRACK-1</t>
  </si>
  <si>
    <t>15-4643-285</t>
  </si>
  <si>
    <t xml:space="preserve">AMADI, DANIEL C. </t>
  </si>
  <si>
    <t>BSIT-NET SEC TRACK-2</t>
  </si>
  <si>
    <t>14-5516-128</t>
  </si>
  <si>
    <t xml:space="preserve">AMANSEC, GUYLENE M. </t>
  </si>
  <si>
    <t>15-2615-742</t>
  </si>
  <si>
    <t xml:space="preserve">ARGUEZA, RAYMOND ALVIN JAY C. </t>
  </si>
  <si>
    <t>BSIT-WEB TRACK-2</t>
  </si>
  <si>
    <t>15-4675-368</t>
  </si>
  <si>
    <t xml:space="preserve">BACAYAN, PHILIP III B. </t>
  </si>
  <si>
    <t>BSIT-NET SEC TRACK-3</t>
  </si>
  <si>
    <t>15-4414-542</t>
  </si>
  <si>
    <t xml:space="preserve">BALINTAG, SHEILA T. </t>
  </si>
  <si>
    <t>15-0178-715</t>
  </si>
  <si>
    <t xml:space="preserve">BITOG, RUFFRED T. </t>
  </si>
  <si>
    <t>BSCS-DIGITAL ARTS TRACK-2</t>
  </si>
  <si>
    <t>14-0842-809</t>
  </si>
  <si>
    <t xml:space="preserve">BUYAGAWAN, SOPHIA KRISHA K. </t>
  </si>
  <si>
    <t>14-1279-341</t>
  </si>
  <si>
    <t xml:space="preserve">CACHERO, GIAN PAUL L. </t>
  </si>
  <si>
    <t>14-4262-944</t>
  </si>
  <si>
    <t xml:space="preserve">CADIAY, VIVIAN ESTRELLA K. </t>
  </si>
  <si>
    <t>15-2002-370</t>
  </si>
  <si>
    <t xml:space="preserve">CALALO, ERWIN B. </t>
  </si>
  <si>
    <t>15-3904-109</t>
  </si>
  <si>
    <t xml:space="preserve">CALPO, EUGENE J M. </t>
  </si>
  <si>
    <t>BSIT-ERP TRACK-2</t>
  </si>
  <si>
    <t>16-3797-665</t>
  </si>
  <si>
    <t xml:space="preserve">CASTILLO, RENZO PATRICK I. </t>
  </si>
  <si>
    <t>13-1434-144</t>
  </si>
  <si>
    <t xml:space="preserve">CHUN, JHEXER T. </t>
  </si>
  <si>
    <t>14-0245-938</t>
  </si>
  <si>
    <t xml:space="preserve">CRUZ, JAN DAVID D. </t>
  </si>
  <si>
    <t>15-2632-559</t>
  </si>
  <si>
    <t xml:space="preserve">DAVID, RENZIE LHOR L. </t>
  </si>
  <si>
    <t>BSIT-ERP TRACK-3</t>
  </si>
  <si>
    <t>15-2506-649</t>
  </si>
  <si>
    <t xml:space="preserve">DE LOS REYES, MARY ANN A. </t>
  </si>
  <si>
    <t>15-0376-586</t>
  </si>
  <si>
    <t xml:space="preserve">ESTEBAN, MARISOL M. </t>
  </si>
  <si>
    <t>14-4597-685</t>
  </si>
  <si>
    <t xml:space="preserve">ESTRADA, NATHANIEL S. </t>
  </si>
  <si>
    <t>15-2738-768</t>
  </si>
  <si>
    <t xml:space="preserve">GAYOT, VANESSA ROSE N. </t>
  </si>
  <si>
    <t>15-2672-621</t>
  </si>
  <si>
    <t xml:space="preserve">GUMPAD, JERRYSEL Z. </t>
  </si>
  <si>
    <t>15-3877-637</t>
  </si>
  <si>
    <t xml:space="preserve">KIMPAY, GLEN H. </t>
  </si>
  <si>
    <t>14-1396-625</t>
  </si>
  <si>
    <t xml:space="preserve">LARANANG, JOREN EJAY E. </t>
  </si>
  <si>
    <t>15-0145-162</t>
  </si>
  <si>
    <t xml:space="preserve">MENESES, CHRISTIAN Q. </t>
  </si>
  <si>
    <t>15-2426-966</t>
  </si>
  <si>
    <t xml:space="preserve">MUHYANG, HAM D. </t>
  </si>
  <si>
    <t>15-3091-774</t>
  </si>
  <si>
    <t xml:space="preserve">NATIVIDAD, JENNYROSE A. </t>
  </si>
  <si>
    <t>15-2241-788</t>
  </si>
  <si>
    <t xml:space="preserve">OLERMO, VENCER C. </t>
  </si>
  <si>
    <t>15-0389-143</t>
  </si>
  <si>
    <t xml:space="preserve">PILAWEN, JORDAN C. </t>
  </si>
  <si>
    <t>15-4210-989</t>
  </si>
  <si>
    <t xml:space="preserve">QUITA, STEPHANIE SHARMAINE R. </t>
  </si>
  <si>
    <t>16-3685-615</t>
  </si>
  <si>
    <t xml:space="preserve">RADMAN, MOHAMMED MAHYOUB S. </t>
  </si>
  <si>
    <t>15-4893-949</t>
  </si>
  <si>
    <t xml:space="preserve">RODRIGUEZ, KAREN L. </t>
  </si>
  <si>
    <t>15-0032-374</t>
  </si>
  <si>
    <t xml:space="preserve">SAC JR., PAMPILO Z. </t>
  </si>
  <si>
    <t>12009008</t>
  </si>
  <si>
    <t xml:space="preserve">SOTELO, GRECIEL ANN JOY R. </t>
  </si>
  <si>
    <t>16-4533-125</t>
  </si>
  <si>
    <t xml:space="preserve">UDANGA, LORRAINE A. </t>
  </si>
  <si>
    <t>14-4892-381</t>
  </si>
  <si>
    <t xml:space="preserve">VISPERAS, ABIGAIL B. </t>
  </si>
  <si>
    <t>16-3677-891</t>
  </si>
  <si>
    <t>CH01</t>
  </si>
  <si>
    <t>CH02</t>
  </si>
  <si>
    <t>CH03</t>
  </si>
  <si>
    <t>CJ04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</si>
</sst>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36600" y="279400"/>
          <a:ext cx="5457825" cy="1089025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workbookViewId="0">
      <selection activeCell="L26" sqref="L26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24</v>
      </c>
      <c r="Q2" s="169"/>
      <c r="R2" s="169"/>
    </row>
    <row r="3" spans="2:18" ht="13.4" customHeight="1" x14ac:dyDescent="0.3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25</v>
      </c>
      <c r="Q3" s="27" t="s">
        <v>26</v>
      </c>
      <c r="R3" s="27" t="s">
        <v>27</v>
      </c>
    </row>
    <row r="4" spans="2:18" ht="13.4" customHeight="1" x14ac:dyDescent="0.3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4" customHeight="1" x14ac:dyDescent="0.3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4" customHeight="1" x14ac:dyDescent="0.3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216" t="s">
        <v>13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87" t="s">
        <v>159</v>
      </c>
      <c r="E12" s="223"/>
      <c r="F12" s="1"/>
      <c r="G12" s="219" t="s">
        <v>158</v>
      </c>
      <c r="H12" s="222"/>
      <c r="I12" s="2"/>
      <c r="J12" s="219" t="s">
        <v>157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3" t="s">
        <v>14</v>
      </c>
      <c r="E13" s="174"/>
      <c r="F13" s="1"/>
      <c r="G13" s="173" t="s">
        <v>15</v>
      </c>
      <c r="H13" s="173"/>
      <c r="I13" s="2"/>
      <c r="J13" s="173" t="s">
        <v>16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219" t="s">
        <v>160</v>
      </c>
      <c r="E14" s="222"/>
      <c r="F14" s="4"/>
      <c r="G14" s="219"/>
      <c r="H14" s="222"/>
      <c r="I14" s="5"/>
      <c r="J14" s="167" t="s">
        <v>161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3" t="s">
        <v>17</v>
      </c>
      <c r="E15" s="185"/>
      <c r="F15" s="4"/>
      <c r="G15" s="173" t="s">
        <v>18</v>
      </c>
      <c r="H15" s="185"/>
      <c r="I15" s="5"/>
      <c r="J15" s="3" t="s">
        <v>19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87" t="s">
        <v>155</v>
      </c>
      <c r="E16" s="188"/>
      <c r="F16" s="4"/>
      <c r="G16" s="168" t="s">
        <v>156</v>
      </c>
      <c r="H16" s="179"/>
      <c r="I16" s="179"/>
      <c r="J16" s="175" t="s">
        <v>154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3" t="s">
        <v>20</v>
      </c>
      <c r="E17" s="197"/>
      <c r="F17" s="4"/>
      <c r="G17" s="3" t="s">
        <v>21</v>
      </c>
      <c r="H17" s="15"/>
      <c r="I17" s="5"/>
      <c r="J17" s="173" t="s">
        <v>22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203"/>
      <c r="E20" s="204"/>
      <c r="F20" s="8"/>
      <c r="G20" s="198" t="s">
        <v>5</v>
      </c>
      <c r="H20" s="199"/>
      <c r="I20" s="200"/>
      <c r="J20" s="36">
        <v>0.5</v>
      </c>
      <c r="K20" s="36">
        <v>0.5</v>
      </c>
      <c r="L20" s="37">
        <v>0.5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3" t="s">
        <v>3</v>
      </c>
      <c r="E21" s="174"/>
      <c r="F21" s="9"/>
      <c r="G21" s="198" t="s">
        <v>6</v>
      </c>
      <c r="H21" s="199"/>
      <c r="I21" s="200"/>
      <c r="J21" s="36">
        <v>0</v>
      </c>
      <c r="K21" s="36">
        <v>0</v>
      </c>
      <c r="L21" s="37">
        <v>0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180"/>
      <c r="E22" s="181"/>
      <c r="F22" s="8"/>
      <c r="G22" s="205" t="s">
        <v>136</v>
      </c>
      <c r="H22" s="206"/>
      <c r="I22" s="206"/>
      <c r="J22" s="38">
        <v>0.5</v>
      </c>
      <c r="K22" s="38">
        <v>0.5</v>
      </c>
      <c r="L22" s="39">
        <v>0.5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3" t="s">
        <v>23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180"/>
      <c r="E24" s="184"/>
      <c r="F24" s="9"/>
      <c r="G24" s="194" t="s">
        <v>7</v>
      </c>
      <c r="H24" s="195"/>
      <c r="I24" s="195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3" t="s">
        <v>4</v>
      </c>
      <c r="E25" s="174"/>
      <c r="F25" s="8"/>
      <c r="G25" s="189" t="s">
        <v>11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3"/>
      <c r="E26" s="186"/>
      <c r="F26" s="8"/>
      <c r="G26" s="191" t="s">
        <v>12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171" t="s">
        <v>152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topLeftCell="A31" workbookViewId="0">
      <selection activeCell="B2" sqref="B2:B37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35">
      <c r="A2" s="50" t="s">
        <v>34</v>
      </c>
      <c r="B2" s="46" t="s">
        <v>162</v>
      </c>
      <c r="C2" s="47" t="s">
        <v>114</v>
      </c>
      <c r="D2" s="51" t="s">
        <v>163</v>
      </c>
      <c r="E2" s="47" t="s">
        <v>164</v>
      </c>
    </row>
    <row r="3" spans="1:5" ht="12.75" customHeight="1" x14ac:dyDescent="0.35">
      <c r="A3" s="50" t="s">
        <v>35</v>
      </c>
      <c r="B3" s="46" t="s">
        <v>165</v>
      </c>
      <c r="C3" s="47" t="s">
        <v>114</v>
      </c>
      <c r="D3" s="51" t="s">
        <v>166</v>
      </c>
      <c r="E3" s="47" t="s">
        <v>167</v>
      </c>
    </row>
    <row r="4" spans="1:5" ht="12.75" customHeight="1" x14ac:dyDescent="0.35">
      <c r="A4" s="50" t="s">
        <v>36</v>
      </c>
      <c r="B4" s="46" t="s">
        <v>168</v>
      </c>
      <c r="C4" s="47" t="s">
        <v>114</v>
      </c>
      <c r="D4" s="51" t="s">
        <v>169</v>
      </c>
      <c r="E4" s="47" t="s">
        <v>170</v>
      </c>
    </row>
    <row r="5" spans="1:5" ht="12.75" customHeight="1" x14ac:dyDescent="0.35">
      <c r="A5" s="50" t="s">
        <v>37</v>
      </c>
      <c r="B5" s="46" t="s">
        <v>171</v>
      </c>
      <c r="C5" s="47" t="s">
        <v>106</v>
      </c>
      <c r="D5" s="51" t="s">
        <v>169</v>
      </c>
      <c r="E5" s="47" t="s">
        <v>172</v>
      </c>
    </row>
    <row r="6" spans="1:5" ht="12.75" customHeight="1" x14ac:dyDescent="0.35">
      <c r="A6" s="50" t="s">
        <v>38</v>
      </c>
      <c r="B6" s="46" t="s">
        <v>173</v>
      </c>
      <c r="C6" s="47" t="s">
        <v>114</v>
      </c>
      <c r="D6" s="51" t="s">
        <v>174</v>
      </c>
      <c r="E6" s="47" t="s">
        <v>175</v>
      </c>
    </row>
    <row r="7" spans="1:5" ht="12.75" customHeight="1" x14ac:dyDescent="0.35">
      <c r="A7" s="50" t="s">
        <v>39</v>
      </c>
      <c r="B7" s="46" t="s">
        <v>176</v>
      </c>
      <c r="C7" s="47" t="s">
        <v>114</v>
      </c>
      <c r="D7" s="51" t="s">
        <v>177</v>
      </c>
      <c r="E7" s="47" t="s">
        <v>178</v>
      </c>
    </row>
    <row r="8" spans="1:5" ht="12.75" customHeight="1" x14ac:dyDescent="0.35">
      <c r="A8" s="50" t="s">
        <v>40</v>
      </c>
      <c r="B8" s="46" t="s">
        <v>179</v>
      </c>
      <c r="C8" s="47" t="s">
        <v>106</v>
      </c>
      <c r="D8" s="51" t="s">
        <v>177</v>
      </c>
      <c r="E8" s="47" t="s">
        <v>180</v>
      </c>
    </row>
    <row r="9" spans="1:5" ht="12.75" customHeight="1" x14ac:dyDescent="0.35">
      <c r="A9" s="50" t="s">
        <v>41</v>
      </c>
      <c r="B9" s="46" t="s">
        <v>181</v>
      </c>
      <c r="C9" s="47" t="s">
        <v>114</v>
      </c>
      <c r="D9" s="51" t="s">
        <v>182</v>
      </c>
      <c r="E9" s="47" t="s">
        <v>183</v>
      </c>
    </row>
    <row r="10" spans="1:5" ht="12.75" customHeight="1" x14ac:dyDescent="0.35">
      <c r="A10" s="50" t="s">
        <v>42</v>
      </c>
      <c r="B10" s="46" t="s">
        <v>184</v>
      </c>
      <c r="C10" s="47" t="s">
        <v>106</v>
      </c>
      <c r="D10" s="51" t="s">
        <v>169</v>
      </c>
      <c r="E10" s="47" t="s">
        <v>185</v>
      </c>
    </row>
    <row r="11" spans="1:5" ht="12.75" customHeight="1" x14ac:dyDescent="0.35">
      <c r="A11" s="50" t="s">
        <v>43</v>
      </c>
      <c r="B11" s="48" t="s">
        <v>186</v>
      </c>
      <c r="C11" s="47" t="s">
        <v>114</v>
      </c>
      <c r="D11" s="51" t="s">
        <v>174</v>
      </c>
      <c r="E11" s="47" t="s">
        <v>187</v>
      </c>
    </row>
    <row r="12" spans="1:5" ht="12.75" customHeight="1" x14ac:dyDescent="0.35">
      <c r="A12" s="50" t="s">
        <v>44</v>
      </c>
      <c r="B12" s="46" t="s">
        <v>188</v>
      </c>
      <c r="C12" s="47" t="s">
        <v>106</v>
      </c>
      <c r="D12" s="51" t="s">
        <v>177</v>
      </c>
      <c r="E12" s="47" t="s">
        <v>189</v>
      </c>
    </row>
    <row r="13" spans="1:5" ht="12.75" customHeight="1" x14ac:dyDescent="0.35">
      <c r="A13" s="50" t="s">
        <v>45</v>
      </c>
      <c r="B13" s="46" t="s">
        <v>190</v>
      </c>
      <c r="C13" s="47" t="s">
        <v>114</v>
      </c>
      <c r="D13" s="51" t="s">
        <v>163</v>
      </c>
      <c r="E13" s="47" t="s">
        <v>191</v>
      </c>
    </row>
    <row r="14" spans="1:5" ht="12.75" customHeight="1" x14ac:dyDescent="0.35">
      <c r="A14" s="50" t="s">
        <v>46</v>
      </c>
      <c r="B14" s="46" t="s">
        <v>192</v>
      </c>
      <c r="C14" s="47" t="s">
        <v>114</v>
      </c>
      <c r="D14" s="51" t="s">
        <v>193</v>
      </c>
      <c r="E14" s="47" t="s">
        <v>194</v>
      </c>
    </row>
    <row r="15" spans="1:5" ht="12.75" customHeight="1" x14ac:dyDescent="0.35">
      <c r="A15" s="50" t="s">
        <v>47</v>
      </c>
      <c r="B15" s="46" t="s">
        <v>195</v>
      </c>
      <c r="C15" s="47" t="s">
        <v>114</v>
      </c>
      <c r="D15" s="51" t="s">
        <v>174</v>
      </c>
      <c r="E15" s="47" t="s">
        <v>196</v>
      </c>
    </row>
    <row r="16" spans="1:5" ht="12.75" customHeight="1" x14ac:dyDescent="0.35">
      <c r="A16" s="50" t="s">
        <v>48</v>
      </c>
      <c r="B16" s="46" t="s">
        <v>197</v>
      </c>
      <c r="C16" s="47" t="s">
        <v>114</v>
      </c>
      <c r="D16" s="51" t="s">
        <v>174</v>
      </c>
      <c r="E16" s="47" t="s">
        <v>198</v>
      </c>
    </row>
    <row r="17" spans="1:5" ht="12.75" customHeight="1" x14ac:dyDescent="0.35">
      <c r="A17" s="50" t="s">
        <v>49</v>
      </c>
      <c r="B17" s="46" t="s">
        <v>199</v>
      </c>
      <c r="C17" s="47" t="s">
        <v>114</v>
      </c>
      <c r="D17" s="51" t="s">
        <v>182</v>
      </c>
      <c r="E17" s="47" t="s">
        <v>200</v>
      </c>
    </row>
    <row r="18" spans="1:5" ht="12.75" customHeight="1" x14ac:dyDescent="0.35">
      <c r="A18" s="50" t="s">
        <v>50</v>
      </c>
      <c r="B18" s="46" t="s">
        <v>201</v>
      </c>
      <c r="C18" s="47" t="s">
        <v>114</v>
      </c>
      <c r="D18" s="51" t="s">
        <v>202</v>
      </c>
      <c r="E18" s="47" t="s">
        <v>203</v>
      </c>
    </row>
    <row r="19" spans="1:5" ht="12.75" customHeight="1" x14ac:dyDescent="0.35">
      <c r="A19" s="50" t="s">
        <v>51</v>
      </c>
      <c r="B19" s="46" t="s">
        <v>204</v>
      </c>
      <c r="C19" s="47" t="s">
        <v>106</v>
      </c>
      <c r="D19" s="51" t="s">
        <v>177</v>
      </c>
      <c r="E19" s="47" t="s">
        <v>205</v>
      </c>
    </row>
    <row r="20" spans="1:5" ht="12.75" customHeight="1" x14ac:dyDescent="0.35">
      <c r="A20" s="50" t="s">
        <v>52</v>
      </c>
      <c r="B20" s="46" t="s">
        <v>206</v>
      </c>
      <c r="C20" s="47" t="s">
        <v>106</v>
      </c>
      <c r="D20" s="51" t="s">
        <v>174</v>
      </c>
      <c r="E20" s="47" t="s">
        <v>207</v>
      </c>
    </row>
    <row r="21" spans="1:5" ht="12.75" customHeight="1" x14ac:dyDescent="0.35">
      <c r="A21" s="50" t="s">
        <v>53</v>
      </c>
      <c r="B21" s="46" t="s">
        <v>208</v>
      </c>
      <c r="C21" s="47" t="s">
        <v>114</v>
      </c>
      <c r="D21" s="51" t="s">
        <v>177</v>
      </c>
      <c r="E21" s="47" t="s">
        <v>209</v>
      </c>
    </row>
    <row r="22" spans="1:5" ht="12.75" customHeight="1" x14ac:dyDescent="0.35">
      <c r="A22" s="50" t="s">
        <v>54</v>
      </c>
      <c r="B22" s="46" t="s">
        <v>210</v>
      </c>
      <c r="C22" s="47" t="s">
        <v>106</v>
      </c>
      <c r="D22" s="51" t="s">
        <v>174</v>
      </c>
      <c r="E22" s="47" t="s">
        <v>211</v>
      </c>
    </row>
    <row r="23" spans="1:5" ht="12.75" customHeight="1" x14ac:dyDescent="0.35">
      <c r="A23" s="50" t="s">
        <v>55</v>
      </c>
      <c r="B23" s="46" t="s">
        <v>212</v>
      </c>
      <c r="C23" s="47" t="s">
        <v>114</v>
      </c>
      <c r="D23" s="51" t="s">
        <v>174</v>
      </c>
      <c r="E23" s="47" t="s">
        <v>213</v>
      </c>
    </row>
    <row r="24" spans="1:5" ht="12.75" customHeight="1" x14ac:dyDescent="0.35">
      <c r="A24" s="50" t="s">
        <v>56</v>
      </c>
      <c r="B24" s="46" t="s">
        <v>214</v>
      </c>
      <c r="C24" s="47" t="s">
        <v>114</v>
      </c>
      <c r="D24" s="51" t="s">
        <v>177</v>
      </c>
      <c r="E24" s="47" t="s">
        <v>215</v>
      </c>
    </row>
    <row r="25" spans="1:5" ht="12.75" customHeight="1" x14ac:dyDescent="0.35">
      <c r="A25" s="50" t="s">
        <v>57</v>
      </c>
      <c r="B25" s="46" t="s">
        <v>216</v>
      </c>
      <c r="C25" s="47" t="s">
        <v>114</v>
      </c>
      <c r="D25" s="51" t="s">
        <v>174</v>
      </c>
      <c r="E25" s="47" t="s">
        <v>217</v>
      </c>
    </row>
    <row r="26" spans="1:5" ht="12.75" customHeight="1" x14ac:dyDescent="0.35">
      <c r="A26" s="50" t="s">
        <v>58</v>
      </c>
      <c r="B26" s="46" t="s">
        <v>218</v>
      </c>
      <c r="C26" s="47" t="s">
        <v>114</v>
      </c>
      <c r="D26" s="51" t="s">
        <v>174</v>
      </c>
      <c r="E26" s="47" t="s">
        <v>219</v>
      </c>
    </row>
    <row r="27" spans="1:5" ht="12.75" customHeight="1" x14ac:dyDescent="0.35">
      <c r="A27" s="50" t="s">
        <v>59</v>
      </c>
      <c r="B27" s="46" t="s">
        <v>220</v>
      </c>
      <c r="C27" s="47" t="s">
        <v>114</v>
      </c>
      <c r="D27" s="51" t="s">
        <v>169</v>
      </c>
      <c r="E27" s="47" t="s">
        <v>221</v>
      </c>
    </row>
    <row r="28" spans="1:5" ht="12.75" customHeight="1" x14ac:dyDescent="0.35">
      <c r="A28" s="50" t="s">
        <v>60</v>
      </c>
      <c r="B28" s="46" t="s">
        <v>222</v>
      </c>
      <c r="C28" s="47" t="s">
        <v>106</v>
      </c>
      <c r="D28" s="51" t="s">
        <v>174</v>
      </c>
      <c r="E28" s="47" t="s">
        <v>223</v>
      </c>
    </row>
    <row r="29" spans="1:5" ht="12.75" customHeight="1" x14ac:dyDescent="0.35">
      <c r="A29" s="50" t="s">
        <v>61</v>
      </c>
      <c r="B29" s="46" t="s">
        <v>224</v>
      </c>
      <c r="C29" s="47" t="s">
        <v>114</v>
      </c>
      <c r="D29" s="51" t="s">
        <v>174</v>
      </c>
      <c r="E29" s="47" t="s">
        <v>225</v>
      </c>
    </row>
    <row r="30" spans="1:5" ht="12.75" customHeight="1" x14ac:dyDescent="0.35">
      <c r="A30" s="50" t="s">
        <v>62</v>
      </c>
      <c r="B30" s="46" t="s">
        <v>226</v>
      </c>
      <c r="C30" s="47" t="s">
        <v>114</v>
      </c>
      <c r="D30" s="51" t="s">
        <v>169</v>
      </c>
      <c r="E30" s="47" t="s">
        <v>227</v>
      </c>
    </row>
    <row r="31" spans="1:5" ht="12.75" customHeight="1" x14ac:dyDescent="0.35">
      <c r="A31" s="50" t="s">
        <v>63</v>
      </c>
      <c r="B31" s="46" t="s">
        <v>228</v>
      </c>
      <c r="C31" s="47" t="s">
        <v>106</v>
      </c>
      <c r="D31" s="51" t="s">
        <v>163</v>
      </c>
      <c r="E31" s="47" t="s">
        <v>229</v>
      </c>
    </row>
    <row r="32" spans="1:5" ht="12.75" customHeight="1" x14ac:dyDescent="0.35">
      <c r="A32" s="50" t="s">
        <v>64</v>
      </c>
      <c r="B32" s="46" t="s">
        <v>230</v>
      </c>
      <c r="C32" s="47" t="s">
        <v>114</v>
      </c>
      <c r="D32" s="51" t="s">
        <v>169</v>
      </c>
      <c r="E32" s="47" t="s">
        <v>231</v>
      </c>
    </row>
    <row r="33" spans="1:5" ht="12.75" customHeight="1" x14ac:dyDescent="0.35">
      <c r="A33" s="50" t="s">
        <v>65</v>
      </c>
      <c r="B33" s="46" t="s">
        <v>232</v>
      </c>
      <c r="C33" s="47" t="s">
        <v>106</v>
      </c>
      <c r="D33" s="51" t="s">
        <v>177</v>
      </c>
      <c r="E33" s="47" t="s">
        <v>233</v>
      </c>
    </row>
    <row r="34" spans="1:5" ht="12.75" customHeight="1" x14ac:dyDescent="0.35">
      <c r="A34" s="50" t="s">
        <v>66</v>
      </c>
      <c r="B34" s="46" t="s">
        <v>234</v>
      </c>
      <c r="C34" s="47" t="s">
        <v>114</v>
      </c>
      <c r="D34" s="51" t="s">
        <v>163</v>
      </c>
      <c r="E34" s="47" t="s">
        <v>235</v>
      </c>
    </row>
    <row r="35" spans="1:5" ht="12.75" customHeight="1" x14ac:dyDescent="0.35">
      <c r="A35" s="50" t="s">
        <v>67</v>
      </c>
      <c r="B35" s="46" t="s">
        <v>236</v>
      </c>
      <c r="C35" s="47" t="s">
        <v>106</v>
      </c>
      <c r="D35" s="51" t="s">
        <v>163</v>
      </c>
      <c r="E35" s="47" t="s">
        <v>237</v>
      </c>
    </row>
    <row r="36" spans="1:5" ht="12.75" customHeight="1" x14ac:dyDescent="0.35">
      <c r="A36" s="50" t="s">
        <v>68</v>
      </c>
      <c r="B36" s="46" t="s">
        <v>238</v>
      </c>
      <c r="C36" s="47" t="s">
        <v>106</v>
      </c>
      <c r="D36" s="51" t="s">
        <v>177</v>
      </c>
      <c r="E36" s="47" t="s">
        <v>239</v>
      </c>
    </row>
    <row r="37" spans="1:5" ht="12.75" customHeight="1" x14ac:dyDescent="0.35">
      <c r="A37" s="50" t="s">
        <v>69</v>
      </c>
      <c r="B37" s="46" t="s">
        <v>240</v>
      </c>
      <c r="C37" s="47" t="s">
        <v>106</v>
      </c>
      <c r="D37" s="51" t="s">
        <v>174</v>
      </c>
      <c r="E37" s="47" t="s">
        <v>241</v>
      </c>
    </row>
    <row r="38" spans="1:5" ht="12.75" customHeight="1" x14ac:dyDescent="0.35">
      <c r="A38" s="50" t="s">
        <v>70</v>
      </c>
      <c r="B38" s="46"/>
      <c r="C38" s="47"/>
      <c r="D38" s="51"/>
      <c r="E38" s="47"/>
    </row>
    <row r="39" spans="1:5" ht="12.75" customHeight="1" x14ac:dyDescent="0.35">
      <c r="A39" s="50" t="s">
        <v>71</v>
      </c>
      <c r="B39" s="46"/>
      <c r="C39" s="47"/>
      <c r="D39" s="51"/>
      <c r="E39" s="47"/>
    </row>
    <row r="40" spans="1:5" ht="12.75" customHeight="1" x14ac:dyDescent="0.35">
      <c r="A40" s="50" t="s">
        <v>72</v>
      </c>
      <c r="B40" s="46"/>
      <c r="C40" s="47"/>
      <c r="D40" s="51"/>
      <c r="E40" s="47"/>
    </row>
    <row r="41" spans="1:5" ht="12.75" customHeight="1" x14ac:dyDescent="0.35">
      <c r="A41" s="50" t="s">
        <v>73</v>
      </c>
      <c r="B41" s="46"/>
      <c r="C41" s="47"/>
      <c r="D41" s="51"/>
      <c r="E41" s="47"/>
    </row>
    <row r="42" spans="1:5" ht="12.75" customHeight="1" x14ac:dyDescent="0.35">
      <c r="A42" s="50" t="s">
        <v>74</v>
      </c>
      <c r="B42" s="46"/>
      <c r="C42" s="47"/>
      <c r="D42" s="51"/>
      <c r="E42" s="47"/>
    </row>
    <row r="43" spans="1:5" ht="12.75" customHeight="1" x14ac:dyDescent="0.35">
      <c r="A43" s="50" t="s">
        <v>75</v>
      </c>
      <c r="B43" s="46"/>
      <c r="C43" s="47"/>
      <c r="D43" s="51"/>
      <c r="E43" s="47"/>
    </row>
    <row r="44" spans="1:5" ht="12.75" customHeight="1" x14ac:dyDescent="0.35">
      <c r="A44" s="50" t="s">
        <v>76</v>
      </c>
      <c r="B44" s="46"/>
      <c r="C44" s="47"/>
      <c r="D44" s="51"/>
      <c r="E44" s="47"/>
    </row>
    <row r="45" spans="1:5" ht="12.75" customHeight="1" x14ac:dyDescent="0.35">
      <c r="A45" s="50" t="s">
        <v>77</v>
      </c>
      <c r="B45" s="46"/>
      <c r="C45" s="47"/>
      <c r="D45" s="51"/>
      <c r="E45" s="47"/>
    </row>
    <row r="46" spans="1:5" ht="12.75" customHeight="1" x14ac:dyDescent="0.35">
      <c r="A46" s="50" t="s">
        <v>78</v>
      </c>
      <c r="B46" s="46"/>
      <c r="C46" s="47"/>
      <c r="D46" s="51"/>
      <c r="E46" s="47"/>
    </row>
    <row r="47" spans="1:5" ht="12.75" customHeight="1" x14ac:dyDescent="0.35">
      <c r="A47" s="50" t="s">
        <v>79</v>
      </c>
      <c r="B47" s="46"/>
      <c r="C47" s="47"/>
      <c r="D47" s="51"/>
      <c r="E47" s="47"/>
    </row>
    <row r="48" spans="1:5" ht="12.75" customHeight="1" x14ac:dyDescent="0.35">
      <c r="A48" s="50" t="s">
        <v>80</v>
      </c>
      <c r="B48" s="46"/>
      <c r="C48" s="47"/>
      <c r="D48" s="51"/>
      <c r="E48" s="47"/>
    </row>
    <row r="49" spans="1:5" ht="12.75" customHeight="1" x14ac:dyDescent="0.35">
      <c r="A49" s="50" t="s">
        <v>81</v>
      </c>
      <c r="B49" s="46"/>
      <c r="C49" s="47"/>
      <c r="D49" s="51"/>
      <c r="E49" s="47"/>
    </row>
    <row r="50" spans="1:5" ht="12.75" customHeight="1" x14ac:dyDescent="0.35">
      <c r="A50" s="50" t="s">
        <v>82</v>
      </c>
      <c r="B50" s="46"/>
      <c r="C50" s="47"/>
      <c r="D50" s="51"/>
      <c r="E50" s="47"/>
    </row>
    <row r="51" spans="1:5" ht="12.75" customHeight="1" x14ac:dyDescent="0.35">
      <c r="A51" s="50" t="s">
        <v>83</v>
      </c>
      <c r="B51" s="46"/>
      <c r="C51" s="47"/>
      <c r="D51" s="51"/>
      <c r="E51" s="47"/>
    </row>
    <row r="52" spans="1:5" ht="12.75" customHeight="1" x14ac:dyDescent="0.35">
      <c r="A52" s="50" t="s">
        <v>84</v>
      </c>
      <c r="B52" s="46"/>
      <c r="C52" s="47"/>
      <c r="D52" s="51"/>
      <c r="E52" s="47"/>
    </row>
    <row r="53" spans="1:5" ht="12.75" customHeight="1" x14ac:dyDescent="0.35">
      <c r="A53" s="50" t="s">
        <v>85</v>
      </c>
      <c r="B53" s="46"/>
      <c r="C53" s="47"/>
      <c r="D53" s="51"/>
      <c r="E53" s="47"/>
    </row>
    <row r="54" spans="1:5" ht="12.75" customHeight="1" x14ac:dyDescent="0.35">
      <c r="A54" s="50" t="s">
        <v>86</v>
      </c>
      <c r="B54" s="46"/>
      <c r="C54" s="47"/>
      <c r="D54" s="51"/>
      <c r="E54" s="47"/>
    </row>
    <row r="55" spans="1:5" ht="12.75" customHeight="1" x14ac:dyDescent="0.35">
      <c r="A55" s="50" t="s">
        <v>87</v>
      </c>
      <c r="B55" s="46"/>
      <c r="C55" s="47"/>
      <c r="D55" s="51"/>
      <c r="E55" s="47"/>
    </row>
    <row r="56" spans="1:5" ht="12.75" customHeight="1" x14ac:dyDescent="0.35">
      <c r="A56" s="50" t="s">
        <v>88</v>
      </c>
      <c r="B56" s="46"/>
      <c r="C56" s="47"/>
      <c r="D56" s="51"/>
      <c r="E56" s="47"/>
    </row>
    <row r="57" spans="1:5" ht="12.75" customHeight="1" x14ac:dyDescent="0.35">
      <c r="A57" s="50" t="s">
        <v>89</v>
      </c>
      <c r="B57" s="46"/>
      <c r="C57" s="47"/>
      <c r="D57" s="51"/>
      <c r="E57" s="47"/>
    </row>
    <row r="58" spans="1:5" ht="12.75" customHeight="1" x14ac:dyDescent="0.35">
      <c r="A58" s="50" t="s">
        <v>90</v>
      </c>
      <c r="B58" s="46"/>
      <c r="C58" s="47"/>
      <c r="D58" s="51"/>
      <c r="E58" s="47"/>
    </row>
    <row r="59" spans="1:5" ht="12.75" customHeight="1" x14ac:dyDescent="0.35">
      <c r="A59" s="50" t="s">
        <v>91</v>
      </c>
      <c r="B59" s="46"/>
      <c r="C59" s="47"/>
      <c r="D59" s="51"/>
      <c r="E59" s="47"/>
    </row>
    <row r="60" spans="1:5" ht="12.75" customHeight="1" x14ac:dyDescent="0.35">
      <c r="A60" s="50" t="s">
        <v>92</v>
      </c>
      <c r="B60" s="46"/>
      <c r="C60" s="47"/>
      <c r="D60" s="51"/>
      <c r="E60" s="47"/>
    </row>
    <row r="61" spans="1:5" ht="12.75" customHeight="1" x14ac:dyDescent="0.35">
      <c r="A61" s="50" t="s">
        <v>93</v>
      </c>
      <c r="B61" s="46"/>
      <c r="C61" s="47"/>
      <c r="D61" s="51"/>
      <c r="E61" s="47"/>
    </row>
    <row r="62" spans="1:5" ht="12.75" customHeight="1" x14ac:dyDescent="0.35">
      <c r="A62" s="50" t="s">
        <v>94</v>
      </c>
      <c r="B62" s="46"/>
      <c r="C62" s="47"/>
      <c r="D62" s="51"/>
      <c r="E62" s="47"/>
    </row>
    <row r="63" spans="1:5" ht="12.75" customHeight="1" x14ac:dyDescent="0.35">
      <c r="A63" s="50" t="s">
        <v>95</v>
      </c>
      <c r="B63" s="46"/>
      <c r="C63" s="47"/>
      <c r="D63" s="51"/>
      <c r="E63" s="47"/>
    </row>
    <row r="64" spans="1:5" ht="12.75" customHeight="1" x14ac:dyDescent="0.35">
      <c r="A64" s="50" t="s">
        <v>96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135"/>
  <sheetViews>
    <sheetView showGridLines="0" view="pageLayout" topLeftCell="A31" zoomScaleNormal="100" workbookViewId="0">
      <selection activeCell="V12" sqref="V12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27" t="str">
        <f>CONCATENATE('INITIAL INPUT'!D12,"  ",'INITIAL INPUT'!G12)</f>
        <v>CITCS 3A  ICS6</v>
      </c>
      <c r="B1" s="228"/>
      <c r="C1" s="228"/>
      <c r="D1" s="229"/>
      <c r="E1" s="233" t="s">
        <v>129</v>
      </c>
      <c r="F1" s="234"/>
      <c r="G1" s="234"/>
      <c r="H1" s="234"/>
      <c r="I1" s="235"/>
      <c r="J1" s="233" t="s">
        <v>130</v>
      </c>
      <c r="K1" s="234"/>
      <c r="L1" s="234"/>
      <c r="M1" s="234"/>
      <c r="N1" s="234"/>
      <c r="O1" s="235"/>
      <c r="P1" s="233" t="s">
        <v>131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35">
      <c r="A2" s="230"/>
      <c r="B2" s="231"/>
      <c r="C2" s="231"/>
      <c r="D2" s="232"/>
      <c r="E2" s="278" t="str">
        <f>IF('INITIAL INPUT'!G20="","",'INITIAL INPUT'!G20)</f>
        <v>Class Standing</v>
      </c>
      <c r="F2" s="271" t="str">
        <f>IF('INITIAL INPUT'!G21="","",'INITIAL INPUT'!G21)</f>
        <v>Laboratory</v>
      </c>
      <c r="G2" s="266" t="s">
        <v>98</v>
      </c>
      <c r="H2" s="246" t="s">
        <v>99</v>
      </c>
      <c r="I2" s="275" t="str">
        <f>IF('INITIAL INPUT'!J23="","GRADE (%)","INVALID GRADE")</f>
        <v>GRADE (%)</v>
      </c>
      <c r="J2" s="278" t="str">
        <f>E2</f>
        <v>Class Standing</v>
      </c>
      <c r="K2" s="271" t="str">
        <f>F2</f>
        <v>Laboratory</v>
      </c>
      <c r="L2" s="266" t="str">
        <f>G2</f>
        <v>EXAM</v>
      </c>
      <c r="M2" s="267" t="s">
        <v>132</v>
      </c>
      <c r="N2" s="246" t="s">
        <v>99</v>
      </c>
      <c r="O2" s="275" t="str">
        <f>IF('INITIAL INPUT'!K23="","GRADE (%)","INVALID GRADE")</f>
        <v>GRADE (%)</v>
      </c>
      <c r="P2" s="278" t="str">
        <f>E2</f>
        <v>Class Standing</v>
      </c>
      <c r="Q2" s="271" t="str">
        <f>F2</f>
        <v>Laboratory</v>
      </c>
      <c r="R2" s="266" t="s">
        <v>98</v>
      </c>
      <c r="S2" s="267" t="s">
        <v>132</v>
      </c>
      <c r="T2" s="246" t="s">
        <v>99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133</v>
      </c>
    </row>
    <row r="3" spans="1:24" s="74" customFormat="1" ht="12.75" customHeight="1" x14ac:dyDescent="0.35">
      <c r="A3" s="236" t="str">
        <f>'INITIAL INPUT'!J12</f>
        <v>SPECIAL TOPICS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35">
      <c r="A4" s="239" t="str">
        <f>CONCATENATE('INITIAL INPUT'!D14,"  ",'INITIAL INPUT'!G14)</f>
        <v xml:space="preserve">TTHSAT 5:30PM-6:45PM  </v>
      </c>
      <c r="B4" s="240"/>
      <c r="C4" s="241"/>
      <c r="D4" s="103" t="str">
        <f>'INITIAL INPUT'!J14</f>
        <v>M303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5" customHeight="1" x14ac:dyDescent="0.35">
      <c r="A5" s="239" t="str">
        <f>CONCATENATE('INITIAL INPUT'!G16," Trimester ","SY ",'INITIAL INPUT'!D16)</f>
        <v>2nd Trimester SY 2017-2018</v>
      </c>
      <c r="B5" s="240"/>
      <c r="C5" s="241"/>
      <c r="D5" s="242"/>
      <c r="E5" s="279"/>
      <c r="F5" s="272"/>
      <c r="G5" s="284">
        <f>'INITIAL INPUT'!D20</f>
        <v>0</v>
      </c>
      <c r="H5" s="274"/>
      <c r="I5" s="276"/>
      <c r="J5" s="279"/>
      <c r="K5" s="272"/>
      <c r="L5" s="284">
        <f>'INITIAL INPUT'!D22</f>
        <v>0</v>
      </c>
      <c r="M5" s="267"/>
      <c r="N5" s="274"/>
      <c r="O5" s="276"/>
      <c r="P5" s="279"/>
      <c r="Q5" s="272"/>
      <c r="R5" s="284">
        <f>'INITIAL INPUT'!D24</f>
        <v>0</v>
      </c>
      <c r="S5" s="267"/>
      <c r="T5" s="274"/>
      <c r="U5" s="276"/>
      <c r="V5" s="282"/>
      <c r="W5" s="294"/>
    </row>
    <row r="6" spans="1:24" s="74" customFormat="1" ht="12.75" customHeight="1" x14ac:dyDescent="0.3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25">
      <c r="A7" s="255" t="s">
        <v>124</v>
      </c>
      <c r="B7" s="256"/>
      <c r="C7" s="259" t="s">
        <v>125</v>
      </c>
      <c r="D7" s="225" t="s">
        <v>134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25">
      <c r="A8" s="257"/>
      <c r="B8" s="258"/>
      <c r="C8" s="260"/>
      <c r="D8" s="226"/>
      <c r="E8" s="76">
        <f>'INITIAL INPUT'!J20</f>
        <v>0.5</v>
      </c>
      <c r="F8" s="77">
        <f>'INITIAL INPUT'!J21</f>
        <v>0</v>
      </c>
      <c r="G8" s="77">
        <f>'INITIAL INPUT'!J22</f>
        <v>0.5</v>
      </c>
      <c r="H8" s="248"/>
      <c r="I8" s="277"/>
      <c r="J8" s="76">
        <f>'INITIAL INPUT'!K20</f>
        <v>0.5</v>
      </c>
      <c r="K8" s="77">
        <f>'INITIAL INPUT'!K21</f>
        <v>0</v>
      </c>
      <c r="L8" s="77">
        <f>'INITIAL INPUT'!K22</f>
        <v>0.5</v>
      </c>
      <c r="M8" s="269"/>
      <c r="N8" s="248"/>
      <c r="O8" s="277"/>
      <c r="P8" s="76">
        <f>'INITIAL INPUT'!L20</f>
        <v>0.5</v>
      </c>
      <c r="Q8" s="77">
        <f>'INITIAL INPUT'!L21</f>
        <v>0</v>
      </c>
      <c r="R8" s="77">
        <f>'INITIAL INPUT'!L22</f>
        <v>0.5</v>
      </c>
      <c r="S8" s="269"/>
      <c r="T8" s="248"/>
      <c r="U8" s="277"/>
      <c r="V8" s="283"/>
      <c r="W8" s="295"/>
    </row>
    <row r="9" spans="1:24" s="89" customFormat="1" ht="12" customHeight="1" x14ac:dyDescent="0.25">
      <c r="A9" s="78" t="s">
        <v>34</v>
      </c>
      <c r="B9" s="79" t="str">
        <f>IF(NAMES!B2="","",NAMES!B2)</f>
        <v xml:space="preserve">ABULENCIA, SAM JENVER B. </v>
      </c>
      <c r="C9" s="104" t="str">
        <f>IF(NAMES!C2="","",NAMES!C2)</f>
        <v>M</v>
      </c>
      <c r="D9" s="81" t="str">
        <f>IF(NAMES!D2="","",NAMES!D2)</f>
        <v>BSIT-WEB TRACK-3</v>
      </c>
      <c r="E9" s="82" t="str">
        <f>IF(PRELIM!P9="","",$E$8*PRELIM!P9)</f>
        <v/>
      </c>
      <c r="F9" s="83" t="str">
        <f>IF(PRELIM!AB9="","",$F$8*PRELIM!AB9)</f>
        <v/>
      </c>
      <c r="G9" s="83">
        <f>IF(PRELIM!AD9="","",$G$8*PRELIM!AD9)</f>
        <v>33.75</v>
      </c>
      <c r="H9" s="84">
        <f t="shared" ref="H9:H40" si="0">IF(SUM(E9:G9)=0,"",SUM(E9:G9))</f>
        <v>33.75</v>
      </c>
      <c r="I9" s="85">
        <f>IF(H9="","",VLOOKUP(H9,'INITIAL INPUT'!$P$4:$R$34,3))</f>
        <v>73</v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5">
      <c r="A10" s="90" t="s">
        <v>35</v>
      </c>
      <c r="B10" s="79" t="str">
        <f>IF(NAMES!B3="","",NAMES!B3)</f>
        <v xml:space="preserve">AL-OWAINI, ABDULRAHMAN A. </v>
      </c>
      <c r="C10" s="104" t="str">
        <f>IF(NAMES!C3="","",NAMES!C3)</f>
        <v>M</v>
      </c>
      <c r="D10" s="81" t="str">
        <f>IF(NAMES!D3="","",NAMES!D3)</f>
        <v>BSCS-MOBILE TECH TRACK-1</v>
      </c>
      <c r="E10" s="82" t="str">
        <f>IF(PRELIM!P10="","",$E$8*PRELIM!P10)</f>
        <v/>
      </c>
      <c r="F10" s="83" t="str">
        <f>IF(PRELIM!AB10="","",$F$8*PRELIM!AB10)</f>
        <v/>
      </c>
      <c r="G10" s="83">
        <f>IF(PRELIM!AD10="","",$G$8*PRELIM!AD10)</f>
        <v>12.5</v>
      </c>
      <c r="H10" s="84">
        <f t="shared" si="0"/>
        <v>12.5</v>
      </c>
      <c r="I10" s="85">
        <f>IF(H10="","",VLOOKUP(H10,'INITIAL INPUT'!$P$4:$R$34,3))</f>
        <v>71</v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5">
      <c r="A11" s="90" t="s">
        <v>36</v>
      </c>
      <c r="B11" s="79" t="str">
        <f>IF(NAMES!B4="","",NAMES!B4)</f>
        <v xml:space="preserve">AMADI, DANIEL C. </v>
      </c>
      <c r="C11" s="104" t="str">
        <f>IF(NAMES!C4="","",NAMES!C4)</f>
        <v>M</v>
      </c>
      <c r="D11" s="81" t="str">
        <f>IF(NAMES!D4="","",NAMES!D4)</f>
        <v>BSIT-NET SEC TRACK-2</v>
      </c>
      <c r="E11" s="82" t="str">
        <f>IF(PRELIM!P11="","",$E$8*PRELIM!P11)</f>
        <v/>
      </c>
      <c r="F11" s="83" t="str">
        <f>IF(PRELIM!AB11="","",$F$8*PRELIM!AB11)</f>
        <v/>
      </c>
      <c r="G11" s="83">
        <f>IF(PRELIM!AD11="","",$G$8*PRELIM!AD11)</f>
        <v>23.75</v>
      </c>
      <c r="H11" s="84">
        <f t="shared" si="0"/>
        <v>23.75</v>
      </c>
      <c r="I11" s="85">
        <f>IF(H11="","",VLOOKUP(H11,'INITIAL INPUT'!$P$4:$R$34,3))</f>
        <v>72</v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5">
      <c r="A12" s="90" t="s">
        <v>37</v>
      </c>
      <c r="B12" s="79" t="str">
        <f>IF(NAMES!B5="","",NAMES!B5)</f>
        <v xml:space="preserve">AMANSEC, GUYLENE M. </v>
      </c>
      <c r="C12" s="104" t="str">
        <f>IF(NAMES!C5="","",NAMES!C5)</f>
        <v>F</v>
      </c>
      <c r="D12" s="81" t="str">
        <f>IF(NAMES!D5="","",NAMES!D5)</f>
        <v>BSIT-NET SEC TRACK-2</v>
      </c>
      <c r="E12" s="82" t="str">
        <f>IF(PRELIM!P12="","",$E$8*PRELIM!P12)</f>
        <v/>
      </c>
      <c r="F12" s="83" t="str">
        <f>IF(PRELIM!AB12="","",$F$8*PRELIM!AB12)</f>
        <v/>
      </c>
      <c r="G12" s="83">
        <f>IF(PRELIM!AD12="","",$G$8*PRELIM!AD12)</f>
        <v>28.749999999999996</v>
      </c>
      <c r="H12" s="84">
        <f t="shared" si="0"/>
        <v>28.749999999999996</v>
      </c>
      <c r="I12" s="85">
        <f>IF(H12="","",VLOOKUP(H12,'INITIAL INPUT'!$P$4:$R$34,3))</f>
        <v>72</v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5">
      <c r="A13" s="90" t="s">
        <v>38</v>
      </c>
      <c r="B13" s="79" t="str">
        <f>IF(NAMES!B6="","",NAMES!B6)</f>
        <v xml:space="preserve">ARGUEZA, RAYMOND ALVIN JAY C. </v>
      </c>
      <c r="C13" s="104" t="str">
        <f>IF(NAMES!C6="","",NAMES!C6)</f>
        <v>M</v>
      </c>
      <c r="D13" s="81" t="str">
        <f>IF(NAMES!D6="","",NAMES!D6)</f>
        <v>BSIT-WEB TRACK-2</v>
      </c>
      <c r="E13" s="82" t="str">
        <f>IF(PRELIM!P13="","",$E$8*PRELIM!P13)</f>
        <v/>
      </c>
      <c r="F13" s="83" t="str">
        <f>IF(PRELIM!AB13="","",$F$8*PRELIM!AB13)</f>
        <v/>
      </c>
      <c r="G13" s="83">
        <f>IF(PRELIM!AD13="","",$G$8*PRELIM!AD13)</f>
        <v>27.500000000000004</v>
      </c>
      <c r="H13" s="84">
        <f t="shared" si="0"/>
        <v>27.500000000000004</v>
      </c>
      <c r="I13" s="85">
        <f>IF(H13="","",VLOOKUP(H13,'INITIAL INPUT'!$P$4:$R$34,3))</f>
        <v>72</v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5">
      <c r="A14" s="90" t="s">
        <v>39</v>
      </c>
      <c r="B14" s="79" t="str">
        <f>IF(NAMES!B7="","",NAMES!B7)</f>
        <v xml:space="preserve">BACAYAN, PHILIP III B. </v>
      </c>
      <c r="C14" s="104" t="str">
        <f>IF(NAMES!C7="","",NAMES!C7)</f>
        <v>M</v>
      </c>
      <c r="D14" s="81" t="str">
        <f>IF(NAMES!D7="","",NAMES!D7)</f>
        <v>BSIT-NET SEC TRACK-3</v>
      </c>
      <c r="E14" s="82" t="str">
        <f>IF(PRELIM!P14="","",$E$8*PRELIM!P14)</f>
        <v/>
      </c>
      <c r="F14" s="83" t="str">
        <f>IF(PRELIM!AB14="","",$F$8*PRELIM!AB14)</f>
        <v/>
      </c>
      <c r="G14" s="83">
        <f>IF(PRELIM!AD14="","",$G$8*PRELIM!AD14)</f>
        <v>33.625</v>
      </c>
      <c r="H14" s="84">
        <f t="shared" si="0"/>
        <v>33.625</v>
      </c>
      <c r="I14" s="85">
        <f>IF(H14="","",VLOOKUP(H14,'INITIAL INPUT'!$P$4:$R$34,3))</f>
        <v>73</v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5">
      <c r="A15" s="90" t="s">
        <v>40</v>
      </c>
      <c r="B15" s="79" t="str">
        <f>IF(NAMES!B8="","",NAMES!B8)</f>
        <v xml:space="preserve">BALINTAG, SHEILA T. </v>
      </c>
      <c r="C15" s="104" t="str">
        <f>IF(NAMES!C8="","",NAMES!C8)</f>
        <v>F</v>
      </c>
      <c r="D15" s="81" t="str">
        <f>IF(NAMES!D8="","",NAMES!D8)</f>
        <v>BSIT-NET SEC TRACK-3</v>
      </c>
      <c r="E15" s="82" t="str">
        <f>IF(PRELIM!P15="","",$E$8*PRELIM!P15)</f>
        <v/>
      </c>
      <c r="F15" s="83" t="str">
        <f>IF(PRELIM!AB15="","",$F$8*PRELIM!AB15)</f>
        <v/>
      </c>
      <c r="G15" s="83">
        <f>IF(PRELIM!AD15="","",$G$8*PRELIM!AD15)</f>
        <v>31.25</v>
      </c>
      <c r="H15" s="84">
        <f t="shared" si="0"/>
        <v>31.25</v>
      </c>
      <c r="I15" s="85">
        <f>IF(H15="","",VLOOKUP(H15,'INITIAL INPUT'!$P$4:$R$34,3))</f>
        <v>73</v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5">
      <c r="A16" s="90" t="s">
        <v>41</v>
      </c>
      <c r="B16" s="79" t="str">
        <f>IF(NAMES!B9="","",NAMES!B9)</f>
        <v xml:space="preserve">BITOG, RUFFRED T. </v>
      </c>
      <c r="C16" s="104" t="str">
        <f>IF(NAMES!C9="","",NAMES!C9)</f>
        <v>M</v>
      </c>
      <c r="D16" s="81" t="str">
        <f>IF(NAMES!D9="","",NAMES!D9)</f>
        <v>BSCS-DIGITAL ARTS TRACK-2</v>
      </c>
      <c r="E16" s="82" t="str">
        <f>IF(PRELIM!P16="","",$E$8*PRELIM!P16)</f>
        <v/>
      </c>
      <c r="F16" s="83" t="str">
        <f>IF(PRELIM!AB16="","",$F$8*PRELIM!AB16)</f>
        <v/>
      </c>
      <c r="G16" s="83">
        <f>IF(PRELIM!AD16="","",$G$8*PRELIM!AD16)</f>
        <v>32.5</v>
      </c>
      <c r="H16" s="84">
        <f t="shared" si="0"/>
        <v>32.5</v>
      </c>
      <c r="I16" s="85">
        <f>IF(H16="","",VLOOKUP(H16,'INITIAL INPUT'!$P$4:$R$34,3))</f>
        <v>73</v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5">
      <c r="A17" s="90" t="s">
        <v>42</v>
      </c>
      <c r="B17" s="79" t="str">
        <f>IF(NAMES!B10="","",NAMES!B10)</f>
        <v xml:space="preserve">BUYAGAWAN, SOPHIA KRISHA K. </v>
      </c>
      <c r="C17" s="104" t="str">
        <f>IF(NAMES!C10="","",NAMES!C10)</f>
        <v>F</v>
      </c>
      <c r="D17" s="81" t="str">
        <f>IF(NAMES!D10="","",NAMES!D10)</f>
        <v>BSIT-NET SEC TRACK-2</v>
      </c>
      <c r="E17" s="82" t="str">
        <f>IF(PRELIM!P17="","",$E$8*PRELIM!P17)</f>
        <v/>
      </c>
      <c r="F17" s="83" t="str">
        <f>IF(PRELIM!AB17="","",$F$8*PRELIM!AB17)</f>
        <v/>
      </c>
      <c r="G17" s="83">
        <f>IF(PRELIM!AD17="","",$G$8*PRELIM!AD17)</f>
        <v>38.75</v>
      </c>
      <c r="H17" s="84">
        <f t="shared" si="0"/>
        <v>38.75</v>
      </c>
      <c r="I17" s="85">
        <f>IF(H17="","",VLOOKUP(H17,'INITIAL INPUT'!$P$4:$R$34,3))</f>
        <v>73</v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5">
      <c r="A18" s="90" t="s">
        <v>43</v>
      </c>
      <c r="B18" s="79" t="str">
        <f>IF(NAMES!B11="","",NAMES!B11)</f>
        <v xml:space="preserve">CACHERO, GIAN PAUL L. </v>
      </c>
      <c r="C18" s="104" t="str">
        <f>IF(NAMES!C11="","",NAMES!C11)</f>
        <v>M</v>
      </c>
      <c r="D18" s="81" t="str">
        <f>IF(NAMES!D11="","",NAMES!D11)</f>
        <v>BSIT-WEB TRACK-2</v>
      </c>
      <c r="E18" s="82" t="str">
        <f>IF(PRELIM!P18="","",$E$8*PRELIM!P18)</f>
        <v/>
      </c>
      <c r="F18" s="83" t="str">
        <f>IF(PRELIM!AB18="","",$F$8*PRELIM!AB18)</f>
        <v/>
      </c>
      <c r="G18" s="83">
        <f>IF(PRELIM!AD18="","",$G$8*PRELIM!AD18)</f>
        <v>28.749999999999996</v>
      </c>
      <c r="H18" s="84">
        <f t="shared" si="0"/>
        <v>28.749999999999996</v>
      </c>
      <c r="I18" s="85">
        <f>IF(H18="","",VLOOKUP(H18,'INITIAL INPUT'!$P$4:$R$34,3))</f>
        <v>72</v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5">
      <c r="A19" s="90" t="s">
        <v>44</v>
      </c>
      <c r="B19" s="79" t="str">
        <f>IF(NAMES!B12="","",NAMES!B12)</f>
        <v xml:space="preserve">CADIAY, VIVIAN ESTRELLA K. </v>
      </c>
      <c r="C19" s="104" t="str">
        <f>IF(NAMES!C12="","",NAMES!C12)</f>
        <v>F</v>
      </c>
      <c r="D19" s="81" t="str">
        <f>IF(NAMES!D12="","",NAMES!D12)</f>
        <v>BSIT-NET SEC TRACK-3</v>
      </c>
      <c r="E19" s="82" t="str">
        <f>IF(PRELIM!P19="","",$E$8*PRELIM!P19)</f>
        <v/>
      </c>
      <c r="F19" s="83" t="str">
        <f>IF(PRELIM!AB19="","",$F$8*PRELIM!AB19)</f>
        <v/>
      </c>
      <c r="G19" s="83">
        <f>IF(PRELIM!AD19="","",$G$8*PRELIM!AD19)</f>
        <v>22.5</v>
      </c>
      <c r="H19" s="84">
        <f t="shared" si="0"/>
        <v>22.5</v>
      </c>
      <c r="I19" s="85">
        <f>IF(H19="","",VLOOKUP(H19,'INITIAL INPUT'!$P$4:$R$34,3))</f>
        <v>72</v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5">
      <c r="A20" s="90" t="s">
        <v>45</v>
      </c>
      <c r="B20" s="79" t="str">
        <f>IF(NAMES!B13="","",NAMES!B13)</f>
        <v xml:space="preserve">CALALO, ERWIN B. </v>
      </c>
      <c r="C20" s="104" t="str">
        <f>IF(NAMES!C13="","",NAMES!C13)</f>
        <v>M</v>
      </c>
      <c r="D20" s="81" t="str">
        <f>IF(NAMES!D13="","",NAMES!D13)</f>
        <v>BSIT-WEB TRACK-3</v>
      </c>
      <c r="E20" s="82" t="str">
        <f>IF(PRELIM!P20="","",$E$8*PRELIM!P20)</f>
        <v/>
      </c>
      <c r="F20" s="83" t="str">
        <f>IF(PRELIM!AB20="","",$F$8*PRELIM!AB20)</f>
        <v/>
      </c>
      <c r="G20" s="83">
        <f>IF(PRELIM!AD20="","",$G$8*PRELIM!AD20)</f>
        <v>27.500000000000004</v>
      </c>
      <c r="H20" s="84">
        <f t="shared" si="0"/>
        <v>27.500000000000004</v>
      </c>
      <c r="I20" s="85">
        <f>IF(H20="","",VLOOKUP(H20,'INITIAL INPUT'!$P$4:$R$34,3))</f>
        <v>72</v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5">
      <c r="A21" s="90" t="s">
        <v>46</v>
      </c>
      <c r="B21" s="79" t="str">
        <f>IF(NAMES!B14="","",NAMES!B14)</f>
        <v xml:space="preserve">CALPO, EUGENE J M. </v>
      </c>
      <c r="C21" s="104" t="str">
        <f>IF(NAMES!C14="","",NAMES!C14)</f>
        <v>M</v>
      </c>
      <c r="D21" s="81" t="str">
        <f>IF(NAMES!D14="","",NAMES!D14)</f>
        <v>BSIT-ERP TRACK-2</v>
      </c>
      <c r="E21" s="82" t="str">
        <f>IF(PRELIM!P21="","",$E$8*PRELIM!P21)</f>
        <v/>
      </c>
      <c r="F21" s="83" t="str">
        <f>IF(PRELIM!AB21="","",$F$8*PRELIM!AB21)</f>
        <v/>
      </c>
      <c r="G21" s="83">
        <f>IF(PRELIM!AD21="","",$G$8*PRELIM!AD21)</f>
        <v>40</v>
      </c>
      <c r="H21" s="84">
        <f t="shared" si="0"/>
        <v>40</v>
      </c>
      <c r="I21" s="85">
        <f>IF(H21="","",VLOOKUP(H21,'INITIAL INPUT'!$P$4:$R$34,3))</f>
        <v>73</v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5">
      <c r="A22" s="90" t="s">
        <v>47</v>
      </c>
      <c r="B22" s="79" t="str">
        <f>IF(NAMES!B15="","",NAMES!B15)</f>
        <v xml:space="preserve">CASTILLO, RENZO PATRICK I. </v>
      </c>
      <c r="C22" s="104" t="str">
        <f>IF(NAMES!C15="","",NAMES!C15)</f>
        <v>M</v>
      </c>
      <c r="D22" s="81" t="str">
        <f>IF(NAMES!D15="","",NAMES!D15)</f>
        <v>BSIT-WEB TRACK-2</v>
      </c>
      <c r="E22" s="82" t="str">
        <f>IF(PRELIM!P22="","",$E$8*PRELIM!P22)</f>
        <v/>
      </c>
      <c r="F22" s="83" t="str">
        <f>IF(PRELIM!AB22="","",$F$8*PRELIM!AB22)</f>
        <v/>
      </c>
      <c r="G22" s="83">
        <f>IF(PRELIM!AD22="","",$G$8*PRELIM!AD22)</f>
        <v>33.799999999999997</v>
      </c>
      <c r="H22" s="84">
        <f t="shared" si="0"/>
        <v>33.799999999999997</v>
      </c>
      <c r="I22" s="85">
        <f>IF(H22="","",VLOOKUP(H22,'INITIAL INPUT'!$P$4:$R$34,3))</f>
        <v>73</v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5">
      <c r="A23" s="90" t="s">
        <v>48</v>
      </c>
      <c r="B23" s="79" t="str">
        <f>IF(NAMES!B16="","",NAMES!B16)</f>
        <v xml:space="preserve">CHUN, JHEXER T. </v>
      </c>
      <c r="C23" s="104" t="str">
        <f>IF(NAMES!C16="","",NAMES!C16)</f>
        <v>M</v>
      </c>
      <c r="D23" s="81" t="str">
        <f>IF(NAMES!D16="","",NAMES!D16)</f>
        <v>BSIT-WEB TRACK-2</v>
      </c>
      <c r="E23" s="82" t="str">
        <f>IF(PRELIM!P23="","",$E$8*PRELIM!P23)</f>
        <v/>
      </c>
      <c r="F23" s="83" t="str">
        <f>IF(PRELIM!AB23="","",$F$8*PRELIM!AB23)</f>
        <v/>
      </c>
      <c r="G23" s="83">
        <f>IF(PRELIM!AD23="","",$G$8*PRELIM!AD23)</f>
        <v>22.5</v>
      </c>
      <c r="H23" s="84">
        <f t="shared" si="0"/>
        <v>22.5</v>
      </c>
      <c r="I23" s="85">
        <f>IF(H23="","",VLOOKUP(H23,'INITIAL INPUT'!$P$4:$R$34,3))</f>
        <v>72</v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5">
      <c r="A24" s="90" t="s">
        <v>49</v>
      </c>
      <c r="B24" s="79" t="str">
        <f>IF(NAMES!B17="","",NAMES!B17)</f>
        <v xml:space="preserve">CRUZ, JAN DAVID D. </v>
      </c>
      <c r="C24" s="104" t="str">
        <f>IF(NAMES!C17="","",NAMES!C17)</f>
        <v>M</v>
      </c>
      <c r="D24" s="81" t="str">
        <f>IF(NAMES!D17="","",NAMES!D17)</f>
        <v>BSCS-DIGITAL ARTS TRACK-2</v>
      </c>
      <c r="E24" s="82" t="str">
        <f>IF(PRELIM!P24="","",$E$8*PRELIM!P24)</f>
        <v/>
      </c>
      <c r="F24" s="83" t="str">
        <f>IF(PRELIM!AB24="","",$F$8*PRELIM!AB24)</f>
        <v/>
      </c>
      <c r="G24" s="83">
        <f>IF(PRELIM!AD24="","",$G$8*PRELIM!AD24)</f>
        <v>32.5</v>
      </c>
      <c r="H24" s="84">
        <f t="shared" si="0"/>
        <v>32.5</v>
      </c>
      <c r="I24" s="85">
        <f>IF(H24="","",VLOOKUP(H24,'INITIAL INPUT'!$P$4:$R$34,3))</f>
        <v>73</v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5">
      <c r="A25" s="90" t="s">
        <v>50</v>
      </c>
      <c r="B25" s="79" t="str">
        <f>IF(NAMES!B18="","",NAMES!B18)</f>
        <v xml:space="preserve">DAVID, RENZIE LHOR L. </v>
      </c>
      <c r="C25" s="104" t="str">
        <f>IF(NAMES!C18="","",NAMES!C18)</f>
        <v>M</v>
      </c>
      <c r="D25" s="81" t="str">
        <f>IF(NAMES!D18="","",NAMES!D18)</f>
        <v>BSIT-ERP TRACK-3</v>
      </c>
      <c r="E25" s="82" t="str">
        <f>IF(PRELIM!P25="","",$E$8*PRELIM!P25)</f>
        <v/>
      </c>
      <c r="F25" s="83" t="str">
        <f>IF(PRELIM!AB25="","",$F$8*PRELIM!AB25)</f>
        <v/>
      </c>
      <c r="G25" s="83">
        <f>IF(PRELIM!AD25="","",$G$8*PRELIM!AD25)</f>
        <v>23.75</v>
      </c>
      <c r="H25" s="84">
        <f t="shared" si="0"/>
        <v>23.75</v>
      </c>
      <c r="I25" s="85">
        <f>IF(H25="","",VLOOKUP(H25,'INITIAL INPUT'!$P$4:$R$34,3))</f>
        <v>72</v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5">
      <c r="A26" s="90" t="s">
        <v>51</v>
      </c>
      <c r="B26" s="79" t="str">
        <f>IF(NAMES!B19="","",NAMES!B19)</f>
        <v xml:space="preserve">DE LOS REYES, MARY ANN A. </v>
      </c>
      <c r="C26" s="104" t="str">
        <f>IF(NAMES!C19="","",NAMES!C19)</f>
        <v>F</v>
      </c>
      <c r="D26" s="81" t="str">
        <f>IF(NAMES!D19="","",NAMES!D19)</f>
        <v>BSIT-NET SEC TRACK-3</v>
      </c>
      <c r="E26" s="82" t="str">
        <f>IF(PRELIM!P26="","",$E$8*PRELIM!P26)</f>
        <v/>
      </c>
      <c r="F26" s="83" t="str">
        <f>IF(PRELIM!AB26="","",$F$8*PRELIM!AB26)</f>
        <v/>
      </c>
      <c r="G26" s="83">
        <f>IF(PRELIM!AD26="","",$G$8*PRELIM!AD26)</f>
        <v>43.75</v>
      </c>
      <c r="H26" s="84">
        <f t="shared" si="0"/>
        <v>43.75</v>
      </c>
      <c r="I26" s="85">
        <f>IF(H26="","",VLOOKUP(H26,'INITIAL INPUT'!$P$4:$R$34,3))</f>
        <v>74</v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96"/>
      <c r="Y26" s="286" t="s">
        <v>127</v>
      </c>
    </row>
    <row r="27" spans="1:25" x14ac:dyDescent="0.25">
      <c r="A27" s="90" t="s">
        <v>52</v>
      </c>
      <c r="B27" s="79" t="str">
        <f>IF(NAMES!B20="","",NAMES!B20)</f>
        <v xml:space="preserve">ESTEBAN, MARISOL M. </v>
      </c>
      <c r="C27" s="104" t="str">
        <f>IF(NAMES!C20="","",NAMES!C20)</f>
        <v>F</v>
      </c>
      <c r="D27" s="81" t="str">
        <f>IF(NAMES!D20="","",NAMES!D20)</f>
        <v>BSIT-WEB TRACK-2</v>
      </c>
      <c r="E27" s="82" t="str">
        <f>IF(PRELIM!P27="","",$E$8*PRELIM!P27)</f>
        <v/>
      </c>
      <c r="F27" s="83" t="str">
        <f>IF(PRELIM!AB27="","",$F$8*PRELIM!AB27)</f>
        <v/>
      </c>
      <c r="G27" s="83">
        <f>IF(PRELIM!AD27="","",$G$8*PRELIM!AD27)</f>
        <v>17.5</v>
      </c>
      <c r="H27" s="84">
        <f t="shared" si="0"/>
        <v>17.5</v>
      </c>
      <c r="I27" s="85">
        <f>IF(H27="","",VLOOKUP(H27,'INITIAL INPUT'!$P$4:$R$34,3))</f>
        <v>71</v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97"/>
      <c r="Y27" s="287"/>
    </row>
    <row r="28" spans="1:25" x14ac:dyDescent="0.25">
      <c r="A28" s="90" t="s">
        <v>53</v>
      </c>
      <c r="B28" s="79" t="str">
        <f>IF(NAMES!B21="","",NAMES!B21)</f>
        <v xml:space="preserve">ESTRADA, NATHANIEL S. </v>
      </c>
      <c r="C28" s="104" t="str">
        <f>IF(NAMES!C21="","",NAMES!C21)</f>
        <v>M</v>
      </c>
      <c r="D28" s="81" t="str">
        <f>IF(NAMES!D21="","",NAMES!D21)</f>
        <v>BSIT-NET SEC TRACK-3</v>
      </c>
      <c r="E28" s="82" t="str">
        <f>IF(PRELIM!P28="","",$E$8*PRELIM!P28)</f>
        <v/>
      </c>
      <c r="F28" s="83" t="str">
        <f>IF(PRELIM!AB28="","",$F$8*PRELIM!AB28)</f>
        <v/>
      </c>
      <c r="G28" s="83">
        <f>IF(PRELIM!AD28="","",$G$8*PRELIM!AD28)</f>
        <v>33.75</v>
      </c>
      <c r="H28" s="84">
        <f t="shared" si="0"/>
        <v>33.75</v>
      </c>
      <c r="I28" s="85">
        <f>IF(H28="","",VLOOKUP(H28,'INITIAL INPUT'!$P$4:$R$34,3))</f>
        <v>73</v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97"/>
      <c r="Y28" s="287"/>
    </row>
    <row r="29" spans="1:25" ht="12.75" customHeight="1" x14ac:dyDescent="0.25">
      <c r="A29" s="90" t="s">
        <v>54</v>
      </c>
      <c r="B29" s="79" t="str">
        <f>IF(NAMES!B22="","",NAMES!B22)</f>
        <v xml:space="preserve">GAYOT, VANESSA ROSE N. </v>
      </c>
      <c r="C29" s="104" t="str">
        <f>IF(NAMES!C22="","",NAMES!C22)</f>
        <v>F</v>
      </c>
      <c r="D29" s="81" t="str">
        <f>IF(NAMES!D22="","",NAMES!D22)</f>
        <v>BSIT-WEB TRACK-2</v>
      </c>
      <c r="E29" s="82" t="str">
        <f>IF(PRELIM!P29="","",$E$8*PRELIM!P29)</f>
        <v/>
      </c>
      <c r="F29" s="83" t="str">
        <f>IF(PRELIM!AB29="","",$F$8*PRELIM!AB29)</f>
        <v/>
      </c>
      <c r="G29" s="83">
        <f>IF(PRELIM!AD29="","",$G$8*PRELIM!AD29)</f>
        <v>22.5</v>
      </c>
      <c r="H29" s="84">
        <f t="shared" si="0"/>
        <v>22.5</v>
      </c>
      <c r="I29" s="85">
        <f>IF(H29="","",VLOOKUP(H29,'INITIAL INPUT'!$P$4:$R$34,3))</f>
        <v>72</v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97"/>
      <c r="Y29" s="287"/>
    </row>
    <row r="30" spans="1:25" x14ac:dyDescent="0.25">
      <c r="A30" s="90" t="s">
        <v>55</v>
      </c>
      <c r="B30" s="79" t="str">
        <f>IF(NAMES!B23="","",NAMES!B23)</f>
        <v xml:space="preserve">GUMPAD, JERRYSEL Z. </v>
      </c>
      <c r="C30" s="104" t="str">
        <f>IF(NAMES!C23="","",NAMES!C23)</f>
        <v>M</v>
      </c>
      <c r="D30" s="81" t="str">
        <f>IF(NAMES!D23="","",NAMES!D23)</f>
        <v>BSIT-WEB TRACK-2</v>
      </c>
      <c r="E30" s="82" t="str">
        <f>IF(PRELIM!P30="","",$E$8*PRELIM!P30)</f>
        <v/>
      </c>
      <c r="F30" s="83" t="str">
        <f>IF(PRELIM!AB30="","",$F$8*PRELIM!AB30)</f>
        <v/>
      </c>
      <c r="G30" s="83">
        <f>IF(PRELIM!AD30="","",$G$8*PRELIM!AD30)</f>
        <v>28.749999999999996</v>
      </c>
      <c r="H30" s="84">
        <f t="shared" si="0"/>
        <v>28.749999999999996</v>
      </c>
      <c r="I30" s="85">
        <f>IF(H30="","",VLOOKUP(H30,'INITIAL INPUT'!$P$4:$R$34,3))</f>
        <v>72</v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97"/>
      <c r="Y30" s="287"/>
    </row>
    <row r="31" spans="1:25" x14ac:dyDescent="0.25">
      <c r="A31" s="90" t="s">
        <v>56</v>
      </c>
      <c r="B31" s="79" t="str">
        <f>IF(NAMES!B24="","",NAMES!B24)</f>
        <v xml:space="preserve">KIMPAY, GLEN H. </v>
      </c>
      <c r="C31" s="104" t="str">
        <f>IF(NAMES!C24="","",NAMES!C24)</f>
        <v>M</v>
      </c>
      <c r="D31" s="81" t="str">
        <f>IF(NAMES!D24="","",NAMES!D24)</f>
        <v>BSIT-NET SEC TRACK-3</v>
      </c>
      <c r="E31" s="82" t="str">
        <f>IF(PRELIM!P31="","",$E$8*PRELIM!P31)</f>
        <v/>
      </c>
      <c r="F31" s="83" t="str">
        <f>IF(PRELIM!AB31="","",$F$8*PRELIM!AB31)</f>
        <v/>
      </c>
      <c r="G31" s="83">
        <f>IF(PRELIM!AD31="","",$G$8*PRELIM!AD31)</f>
        <v>30</v>
      </c>
      <c r="H31" s="84">
        <f t="shared" si="0"/>
        <v>30</v>
      </c>
      <c r="I31" s="85">
        <f>IF(H31="","",VLOOKUP(H31,'INITIAL INPUT'!$P$4:$R$34,3))</f>
        <v>72</v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97"/>
      <c r="Y31" s="287"/>
    </row>
    <row r="32" spans="1:25" x14ac:dyDescent="0.25">
      <c r="A32" s="90" t="s">
        <v>57</v>
      </c>
      <c r="B32" s="79" t="str">
        <f>IF(NAMES!B25="","",NAMES!B25)</f>
        <v xml:space="preserve">LARANANG, JOREN EJAY E. </v>
      </c>
      <c r="C32" s="104" t="str">
        <f>IF(NAMES!C25="","",NAMES!C25)</f>
        <v>M</v>
      </c>
      <c r="D32" s="81" t="str">
        <f>IF(NAMES!D25="","",NAMES!D25)</f>
        <v>BSIT-WEB TRACK-2</v>
      </c>
      <c r="E32" s="82" t="str">
        <f>IF(PRELIM!P32="","",$E$8*PRELIM!P32)</f>
        <v/>
      </c>
      <c r="F32" s="83" t="str">
        <f>IF(PRELIM!AB32="","",$F$8*PRELIM!AB32)</f>
        <v/>
      </c>
      <c r="G32" s="83">
        <f>IF(PRELIM!AD32="","",$G$8*PRELIM!AD32)</f>
        <v>17.5</v>
      </c>
      <c r="H32" s="84">
        <f t="shared" si="0"/>
        <v>17.5</v>
      </c>
      <c r="I32" s="85">
        <f>IF(H32="","",VLOOKUP(H32,'INITIAL INPUT'!$P$4:$R$34,3))</f>
        <v>71</v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97"/>
      <c r="Y32" s="287"/>
    </row>
    <row r="33" spans="1:25" x14ac:dyDescent="0.25">
      <c r="A33" s="90" t="s">
        <v>58</v>
      </c>
      <c r="B33" s="79" t="str">
        <f>IF(NAMES!B26="","",NAMES!B26)</f>
        <v xml:space="preserve">MENESES, CHRISTIAN Q. </v>
      </c>
      <c r="C33" s="104" t="str">
        <f>IF(NAMES!C26="","",NAMES!C26)</f>
        <v>M</v>
      </c>
      <c r="D33" s="81" t="str">
        <f>IF(NAMES!D26="","",NAMES!D26)</f>
        <v>BSIT-WEB TRACK-2</v>
      </c>
      <c r="E33" s="82" t="str">
        <f>IF(PRELIM!P33="","",$E$8*PRELIM!P33)</f>
        <v/>
      </c>
      <c r="F33" s="83" t="str">
        <f>IF(PRELIM!AB33="","",$F$8*PRELIM!AB33)</f>
        <v/>
      </c>
      <c r="G33" s="83">
        <f>IF(PRELIM!AD33="","",$G$8*PRELIM!AD33)</f>
        <v>27.500000000000004</v>
      </c>
      <c r="H33" s="84">
        <f t="shared" si="0"/>
        <v>27.500000000000004</v>
      </c>
      <c r="I33" s="85">
        <f>IF(H33="","",VLOOKUP(H33,'INITIAL INPUT'!$P$4:$R$34,3))</f>
        <v>72</v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97"/>
      <c r="Y33" s="287"/>
    </row>
    <row r="34" spans="1:25" x14ac:dyDescent="0.25">
      <c r="A34" s="90" t="s">
        <v>59</v>
      </c>
      <c r="B34" s="79" t="str">
        <f>IF(NAMES!B27="","",NAMES!B27)</f>
        <v xml:space="preserve">MUHYANG, HAM D. </v>
      </c>
      <c r="C34" s="104" t="str">
        <f>IF(NAMES!C27="","",NAMES!C27)</f>
        <v>M</v>
      </c>
      <c r="D34" s="81" t="str">
        <f>IF(NAMES!D27="","",NAMES!D27)</f>
        <v>BSIT-NET SEC TRACK-2</v>
      </c>
      <c r="E34" s="82" t="str">
        <f>IF(PRELIM!P34="","",$E$8*PRELIM!P34)</f>
        <v/>
      </c>
      <c r="F34" s="83" t="str">
        <f>IF(PRELIM!AB34="","",$F$8*PRELIM!AB34)</f>
        <v/>
      </c>
      <c r="G34" s="83">
        <f>IF(PRELIM!AD34="","",$G$8*PRELIM!AD34)</f>
        <v>32.5</v>
      </c>
      <c r="H34" s="84">
        <f t="shared" si="0"/>
        <v>32.5</v>
      </c>
      <c r="I34" s="85">
        <f>IF(H34="","",VLOOKUP(H34,'INITIAL INPUT'!$P$4:$R$34,3))</f>
        <v>73</v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97"/>
      <c r="Y34" s="287"/>
    </row>
    <row r="35" spans="1:25" x14ac:dyDescent="0.25">
      <c r="A35" s="90" t="s">
        <v>60</v>
      </c>
      <c r="B35" s="79" t="str">
        <f>IF(NAMES!B28="","",NAMES!B28)</f>
        <v xml:space="preserve">NATIVIDAD, JENNYROSE A. </v>
      </c>
      <c r="C35" s="104" t="str">
        <f>IF(NAMES!C28="","",NAMES!C28)</f>
        <v>F</v>
      </c>
      <c r="D35" s="81" t="str">
        <f>IF(NAMES!D28="","",NAMES!D28)</f>
        <v>BSIT-WEB TRACK-2</v>
      </c>
      <c r="E35" s="82" t="str">
        <f>IF(PRELIM!P35="","",$E$8*PRELIM!P35)</f>
        <v/>
      </c>
      <c r="F35" s="83" t="str">
        <f>IF(PRELIM!AB35="","",$F$8*PRELIM!AB35)</f>
        <v/>
      </c>
      <c r="G35" s="83">
        <f>IF(PRELIM!AD35="","",$G$8*PRELIM!AD35)</f>
        <v>17.5</v>
      </c>
      <c r="H35" s="84">
        <f t="shared" si="0"/>
        <v>17.5</v>
      </c>
      <c r="I35" s="85">
        <f>IF(H35="","",VLOOKUP(H35,'INITIAL INPUT'!$P$4:$R$34,3))</f>
        <v>71</v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97"/>
      <c r="Y35" s="287"/>
    </row>
    <row r="36" spans="1:25" x14ac:dyDescent="0.25">
      <c r="A36" s="90" t="s">
        <v>61</v>
      </c>
      <c r="B36" s="79" t="str">
        <f>IF(NAMES!B29="","",NAMES!B29)</f>
        <v xml:space="preserve">OLERMO, VENCER C. </v>
      </c>
      <c r="C36" s="104" t="str">
        <f>IF(NAMES!C29="","",NAMES!C29)</f>
        <v>M</v>
      </c>
      <c r="D36" s="81" t="str">
        <f>IF(NAMES!D29="","",NAMES!D29)</f>
        <v>BSIT-WEB TRACK-2</v>
      </c>
      <c r="E36" s="82" t="str">
        <f>IF(PRELIM!P36="","",$E$8*PRELIM!P36)</f>
        <v/>
      </c>
      <c r="F36" s="83" t="str">
        <f>IF(PRELIM!AB36="","",$F$8*PRELIM!AB36)</f>
        <v/>
      </c>
      <c r="G36" s="83">
        <f>IF(PRELIM!AD36="","",$G$8*PRELIM!AD36)</f>
        <v>15</v>
      </c>
      <c r="H36" s="84">
        <f t="shared" si="0"/>
        <v>15</v>
      </c>
      <c r="I36" s="85">
        <f>IF(H36="","",VLOOKUP(H36,'INITIAL INPUT'!$P$4:$R$34,3))</f>
        <v>71</v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97"/>
      <c r="Y36" s="287"/>
    </row>
    <row r="37" spans="1:25" x14ac:dyDescent="0.25">
      <c r="A37" s="90" t="s">
        <v>62</v>
      </c>
      <c r="B37" s="79" t="str">
        <f>IF(NAMES!B30="","",NAMES!B30)</f>
        <v xml:space="preserve">PILAWEN, JORDAN C. </v>
      </c>
      <c r="C37" s="104" t="str">
        <f>IF(NAMES!C30="","",NAMES!C30)</f>
        <v>M</v>
      </c>
      <c r="D37" s="81" t="str">
        <f>IF(NAMES!D30="","",NAMES!D30)</f>
        <v>BSIT-NET SEC TRACK-2</v>
      </c>
      <c r="E37" s="82" t="str">
        <f>IF(PRELIM!P37="","",$E$8*PRELIM!P37)</f>
        <v/>
      </c>
      <c r="F37" s="83" t="str">
        <f>IF(PRELIM!AB37="","",$F$8*PRELIM!AB37)</f>
        <v/>
      </c>
      <c r="G37" s="83">
        <f>IF(PRELIM!AD37="","",$G$8*PRELIM!AD37)</f>
        <v>30</v>
      </c>
      <c r="H37" s="84">
        <f t="shared" si="0"/>
        <v>30</v>
      </c>
      <c r="I37" s="85">
        <f>IF(H37="","",VLOOKUP(H37,'INITIAL INPUT'!$P$4:$R$34,3))</f>
        <v>72</v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97"/>
      <c r="Y37" s="287"/>
    </row>
    <row r="38" spans="1:25" x14ac:dyDescent="0.25">
      <c r="A38" s="90" t="s">
        <v>63</v>
      </c>
      <c r="B38" s="79" t="str">
        <f>IF(NAMES!B31="","",NAMES!B31)</f>
        <v xml:space="preserve">QUITA, STEPHANIE SHARMAINE R. </v>
      </c>
      <c r="C38" s="104" t="str">
        <f>IF(NAMES!C31="","",NAMES!C31)</f>
        <v>F</v>
      </c>
      <c r="D38" s="81" t="str">
        <f>IF(NAMES!D31="","",NAMES!D31)</f>
        <v>BSIT-WEB TRACK-3</v>
      </c>
      <c r="E38" s="82" t="str">
        <f>IF(PRELIM!P38="","",$E$8*PRELIM!P38)</f>
        <v/>
      </c>
      <c r="F38" s="83" t="str">
        <f>IF(PRELIM!AB38="","",$F$8*PRELIM!AB38)</f>
        <v/>
      </c>
      <c r="G38" s="83">
        <f>IF(PRELIM!AD38="","",$G$8*PRELIM!AD38)</f>
        <v>41.25</v>
      </c>
      <c r="H38" s="84">
        <f t="shared" si="0"/>
        <v>41.25</v>
      </c>
      <c r="I38" s="85">
        <f>IF(H38="","",VLOOKUP(H38,'INITIAL INPUT'!$P$4:$R$34,3))</f>
        <v>73</v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97"/>
      <c r="Y38" s="287"/>
    </row>
    <row r="39" spans="1:25" x14ac:dyDescent="0.25">
      <c r="A39" s="90" t="s">
        <v>64</v>
      </c>
      <c r="B39" s="79" t="str">
        <f>IF(NAMES!B32="","",NAMES!B32)</f>
        <v xml:space="preserve">RADMAN, MOHAMMED MAHYOUB S. </v>
      </c>
      <c r="C39" s="104" t="str">
        <f>IF(NAMES!C32="","",NAMES!C32)</f>
        <v>M</v>
      </c>
      <c r="D39" s="81" t="str">
        <f>IF(NAMES!D32="","",NAMES!D32)</f>
        <v>BSIT-NET SEC TRACK-2</v>
      </c>
      <c r="E39" s="82" t="str">
        <f>IF(PRELIM!P39="","",$E$8*PRELIM!P39)</f>
        <v/>
      </c>
      <c r="F39" s="83" t="str">
        <f>IF(PRELIM!AB39="","",$F$8*PRELIM!AB39)</f>
        <v/>
      </c>
      <c r="G39" s="83">
        <f>IF(PRELIM!AD39="","",$G$8*PRELIM!AD39)</f>
        <v>21.25</v>
      </c>
      <c r="H39" s="84">
        <f t="shared" si="0"/>
        <v>21.25</v>
      </c>
      <c r="I39" s="85">
        <f>IF(H39="","",VLOOKUP(H39,'INITIAL INPUT'!$P$4:$R$34,3))</f>
        <v>72</v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97"/>
      <c r="Y39" s="287"/>
    </row>
    <row r="40" spans="1:25" x14ac:dyDescent="0.25">
      <c r="A40" s="90" t="s">
        <v>65</v>
      </c>
      <c r="B40" s="79" t="str">
        <f>IF(NAMES!B33="","",NAMES!B33)</f>
        <v xml:space="preserve">RODRIGUEZ, KAREN L. </v>
      </c>
      <c r="C40" s="104" t="str">
        <f>IF(NAMES!C33="","",NAMES!C33)</f>
        <v>F</v>
      </c>
      <c r="D40" s="81" t="str">
        <f>IF(NAMES!D33="","",NAMES!D33)</f>
        <v>BSIT-NET SEC TRACK-3</v>
      </c>
      <c r="E40" s="82" t="str">
        <f>IF(PRELIM!P40="","",$E$8*PRELIM!P40)</f>
        <v/>
      </c>
      <c r="F40" s="83" t="str">
        <f>IF(PRELIM!AB40="","",$F$8*PRELIM!AB40)</f>
        <v/>
      </c>
      <c r="G40" s="83">
        <f>IF(PRELIM!AD40="","",$G$8*PRELIM!AD40)</f>
        <v>31.25</v>
      </c>
      <c r="H40" s="84">
        <f t="shared" si="0"/>
        <v>31.25</v>
      </c>
      <c r="I40" s="85">
        <f>IF(H40="","",VLOOKUP(H40,'INITIAL INPUT'!$P$4:$R$34,3))</f>
        <v>73</v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97"/>
      <c r="Y40" s="287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27" t="str">
        <f>A1</f>
        <v>CITCS 3A  ICS6</v>
      </c>
      <c r="B42" s="228"/>
      <c r="C42" s="228"/>
      <c r="D42" s="229"/>
      <c r="E42" s="233" t="s">
        <v>129</v>
      </c>
      <c r="F42" s="234"/>
      <c r="G42" s="234"/>
      <c r="H42" s="234"/>
      <c r="I42" s="235"/>
      <c r="J42" s="233" t="s">
        <v>130</v>
      </c>
      <c r="K42" s="234"/>
      <c r="L42" s="234"/>
      <c r="M42" s="234"/>
      <c r="N42" s="234"/>
      <c r="O42" s="235"/>
      <c r="P42" s="233" t="s">
        <v>131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3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98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98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98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133</v>
      </c>
    </row>
    <row r="44" spans="1:25" s="74" customFormat="1" ht="15" customHeight="1" x14ac:dyDescent="0.35">
      <c r="A44" s="236" t="str">
        <f>A3</f>
        <v>SPECIAL TOPICS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35">
      <c r="A45" s="239" t="str">
        <f>A4</f>
        <v xml:space="preserve">TTHSAT 5:30PM-6:45PM  </v>
      </c>
      <c r="B45" s="240"/>
      <c r="C45" s="241"/>
      <c r="D45" s="75" t="str">
        <f>D4</f>
        <v>M303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5" customHeight="1" x14ac:dyDescent="0.35">
      <c r="A46" s="239" t="str">
        <f>A5</f>
        <v>2nd Trimester SY 2017-2018</v>
      </c>
      <c r="B46" s="240"/>
      <c r="C46" s="241"/>
      <c r="D46" s="242"/>
      <c r="E46" s="262"/>
      <c r="F46" s="265"/>
      <c r="G46" s="243">
        <f>G5</f>
        <v>0</v>
      </c>
      <c r="H46" s="247"/>
      <c r="I46" s="250"/>
      <c r="J46" s="262"/>
      <c r="K46" s="265"/>
      <c r="L46" s="243">
        <f>L5</f>
        <v>0</v>
      </c>
      <c r="M46" s="267"/>
      <c r="N46" s="247"/>
      <c r="O46" s="250"/>
      <c r="P46" s="262"/>
      <c r="Q46" s="265"/>
      <c r="R46" s="243">
        <f>R5</f>
        <v>0</v>
      </c>
      <c r="S46" s="267"/>
      <c r="T46" s="247"/>
      <c r="U46" s="289"/>
      <c r="V46" s="291"/>
      <c r="W46" s="294"/>
    </row>
    <row r="47" spans="1:25" s="74" customFormat="1" ht="12.75" customHeight="1" x14ac:dyDescent="0.3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25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25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25">
      <c r="A50" s="78" t="s">
        <v>66</v>
      </c>
      <c r="B50" s="79" t="str">
        <f>IF(NAMES!B34="","",NAMES!B34)</f>
        <v xml:space="preserve">SAC JR., PAMPILO Z. </v>
      </c>
      <c r="C50" s="80" t="str">
        <f>IF(NAMES!C34="","",NAMES!C34)</f>
        <v>M</v>
      </c>
      <c r="D50" s="81" t="str">
        <f>IF(NAMES!D34="","",NAMES!D34)</f>
        <v>BSIT-WEB TRACK-3</v>
      </c>
      <c r="E50" s="82" t="str">
        <f>IF(PRELIM!P50="","",$E$8*PRELIM!P50)</f>
        <v/>
      </c>
      <c r="F50" s="83" t="str">
        <f>IF(PRELIM!AB50="","",$F$8*PRELIM!AB50)</f>
        <v/>
      </c>
      <c r="G50" s="83">
        <f>IF(PRELIM!AD50="","",$G$8*PRELIM!AD50)</f>
        <v>30</v>
      </c>
      <c r="H50" s="84">
        <f t="shared" ref="H50:H80" si="6">IF(SUM(E50:G50)=0,"",SUM(E50:G50))</f>
        <v>30</v>
      </c>
      <c r="I50" s="85">
        <f>IF(H50="","",VLOOKUP(H50,'INITIAL INPUT'!$P$4:$R$34,3))</f>
        <v>72</v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5">
      <c r="A51" s="90" t="s">
        <v>67</v>
      </c>
      <c r="B51" s="79" t="str">
        <f>IF(NAMES!B35="","",NAMES!B35)</f>
        <v xml:space="preserve">SOTELO, GRECIEL ANN JOY R. </v>
      </c>
      <c r="C51" s="104" t="str">
        <f>IF(NAMES!C35="","",NAMES!C35)</f>
        <v>F</v>
      </c>
      <c r="D51" s="81" t="str">
        <f>IF(NAMES!D35="","",NAMES!D35)</f>
        <v>BSIT-WEB TRACK-3</v>
      </c>
      <c r="E51" s="82" t="str">
        <f>IF(PRELIM!P51="","",$E$8*PRELIM!P51)</f>
        <v/>
      </c>
      <c r="F51" s="83" t="str">
        <f>IF(PRELIM!AB51="","",$F$8*PRELIM!AB51)</f>
        <v/>
      </c>
      <c r="G51" s="83">
        <f>IF(PRELIM!AD51="","",$G$8*PRELIM!AD51)</f>
        <v>31.25</v>
      </c>
      <c r="H51" s="84">
        <f t="shared" si="6"/>
        <v>31.25</v>
      </c>
      <c r="I51" s="85">
        <f>IF(H51="","",VLOOKUP(H51,'INITIAL INPUT'!$P$4:$R$34,3))</f>
        <v>73</v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5">
      <c r="A52" s="90" t="s">
        <v>68</v>
      </c>
      <c r="B52" s="79" t="str">
        <f>IF(NAMES!B36="","",NAMES!B36)</f>
        <v xml:space="preserve">UDANGA, LORRAINE A. </v>
      </c>
      <c r="C52" s="104" t="str">
        <f>IF(NAMES!C36="","",NAMES!C36)</f>
        <v>F</v>
      </c>
      <c r="D52" s="81" t="str">
        <f>IF(NAMES!D36="","",NAMES!D36)</f>
        <v>BSIT-NET SEC TRACK-3</v>
      </c>
      <c r="E52" s="82" t="str">
        <f>IF(PRELIM!P52="","",$E$8*PRELIM!P52)</f>
        <v/>
      </c>
      <c r="F52" s="83" t="str">
        <f>IF(PRELIM!AB52="","",$F$8*PRELIM!AB52)</f>
        <v/>
      </c>
      <c r="G52" s="83">
        <f>IF(PRELIM!AD52="","",$G$8*PRELIM!AD52)</f>
        <v>21.25</v>
      </c>
      <c r="H52" s="84">
        <f t="shared" si="6"/>
        <v>21.25</v>
      </c>
      <c r="I52" s="85">
        <f>IF(H52="","",VLOOKUP(H52,'INITIAL INPUT'!$P$4:$R$34,3))</f>
        <v>72</v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5">
      <c r="A53" s="90" t="s">
        <v>69</v>
      </c>
      <c r="B53" s="79" t="str">
        <f>IF(NAMES!B37="","",NAMES!B37)</f>
        <v xml:space="preserve">VISPERAS, ABIGAIL B. </v>
      </c>
      <c r="C53" s="104" t="str">
        <f>IF(NAMES!C37="","",NAMES!C37)</f>
        <v>F</v>
      </c>
      <c r="D53" s="81" t="str">
        <f>IF(NAMES!D37="","",NAMES!D37)</f>
        <v>BSIT-WEB TRACK-2</v>
      </c>
      <c r="E53" s="82" t="str">
        <f>IF(PRELIM!P53="","",$E$8*PRELIM!P53)</f>
        <v/>
      </c>
      <c r="F53" s="83" t="str">
        <f>IF(PRELIM!AB53="","",$F$8*PRELIM!AB53)</f>
        <v/>
      </c>
      <c r="G53" s="83">
        <f>IF(PRELIM!AD53="","",$G$8*PRELIM!AD53)</f>
        <v>38.75</v>
      </c>
      <c r="H53" s="84">
        <f t="shared" si="6"/>
        <v>38.75</v>
      </c>
      <c r="I53" s="85">
        <f>IF(H53="","",VLOOKUP(H53,'INITIAL INPUT'!$P$4:$R$34,3))</f>
        <v>73</v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5">
      <c r="A54" s="90" t="s">
        <v>70</v>
      </c>
      <c r="B54" s="79" t="str">
        <f>IF(NAMES!B38="","",NAMES!B38)</f>
        <v/>
      </c>
      <c r="C54" s="104" t="str">
        <f>IF(NAMES!C38="","",NAMES!C38)</f>
        <v/>
      </c>
      <c r="D54" s="81" t="str">
        <f>IF(NAMES!D38="","",NAMES!D38)</f>
        <v/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5">
      <c r="A55" s="90" t="s">
        <v>71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5">
      <c r="A56" s="90" t="s">
        <v>72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5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127</v>
      </c>
    </row>
    <row r="67" spans="1:25" x14ac:dyDescent="0.2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 x14ac:dyDescent="0.2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 x14ac:dyDescent="0.2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 x14ac:dyDescent="0.2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 x14ac:dyDescent="0.2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 x14ac:dyDescent="0.2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 x14ac:dyDescent="0.2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 x14ac:dyDescent="0.2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 x14ac:dyDescent="0.2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 x14ac:dyDescent="0.2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 x14ac:dyDescent="0.2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 x14ac:dyDescent="0.2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 x14ac:dyDescent="0.2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 x14ac:dyDescent="0.2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tabSelected="1" view="pageLayout" zoomScaleNormal="100" workbookViewId="0">
      <selection activeCell="E5" sqref="E5:H8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50" t="str">
        <f>CRS!A1</f>
        <v>CITCS 3A  ICS6</v>
      </c>
      <c r="B1" s="351"/>
      <c r="C1" s="351"/>
      <c r="D1" s="351"/>
      <c r="E1" s="325" t="s">
        <v>97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8"/>
      <c r="AG1" s="63"/>
      <c r="AH1" s="55"/>
      <c r="AI1" s="55"/>
      <c r="AJ1" s="55"/>
      <c r="AK1" s="55"/>
    </row>
    <row r="2" spans="1:37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61" t="s">
        <v>99</v>
      </c>
      <c r="AF2" s="363" t="s">
        <v>100</v>
      </c>
      <c r="AG2" s="62"/>
      <c r="AH2" s="62"/>
      <c r="AI2" s="62"/>
      <c r="AJ2" s="62"/>
      <c r="AK2" s="62"/>
    </row>
    <row r="3" spans="1:37" ht="12.75" customHeight="1" x14ac:dyDescent="0.35">
      <c r="A3" s="339" t="str">
        <f>CRS!A3</f>
        <v>SPECIAL TOPICS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61"/>
      <c r="AF3" s="363"/>
      <c r="AG3" s="62"/>
      <c r="AH3" s="62"/>
      <c r="AI3" s="62"/>
      <c r="AJ3" s="62"/>
      <c r="AK3" s="62"/>
    </row>
    <row r="4" spans="1:37" ht="12.75" customHeight="1" x14ac:dyDescent="0.35">
      <c r="A4" s="334" t="str">
        <f>CRS!A4</f>
        <v xml:space="preserve">TTHSAT 5:30PM-6:45PM  </v>
      </c>
      <c r="B4" s="335"/>
      <c r="C4" s="336"/>
      <c r="D4" s="71" t="str">
        <f>CRS!D4</f>
        <v>M303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61"/>
      <c r="AF4" s="363"/>
      <c r="AG4" s="62"/>
      <c r="AH4" s="62"/>
      <c r="AI4" s="62"/>
      <c r="AJ4" s="62"/>
      <c r="AK4" s="62"/>
    </row>
    <row r="5" spans="1:37" ht="12.65" customHeight="1" x14ac:dyDescent="0.35">
      <c r="A5" s="334" t="str">
        <f>CRS!A5</f>
        <v>2nd Trimester SY 2017-2018</v>
      </c>
      <c r="B5" s="335"/>
      <c r="C5" s="336"/>
      <c r="D5" s="336"/>
      <c r="E5" s="108">
        <v>15</v>
      </c>
      <c r="F5" s="108">
        <v>15</v>
      </c>
      <c r="G5" s="108">
        <v>10</v>
      </c>
      <c r="H5" s="108">
        <v>15</v>
      </c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>
        <v>80</v>
      </c>
      <c r="AD5" s="322"/>
      <c r="AE5" s="361"/>
      <c r="AF5" s="363"/>
      <c r="AG5" s="62"/>
      <c r="AH5" s="62"/>
      <c r="AI5" s="62"/>
      <c r="AJ5" s="62"/>
      <c r="AK5" s="62"/>
    </row>
    <row r="6" spans="1:37" ht="12.75" customHeight="1" x14ac:dyDescent="0.35">
      <c r="A6" s="341" t="str">
        <f>CRS!A6</f>
        <v>Inst/Prof:Leonard Prim Francis G. Reyes</v>
      </c>
      <c r="B6" s="310"/>
      <c r="C6" s="311"/>
      <c r="D6" s="311"/>
      <c r="E6" s="313" t="s">
        <v>242</v>
      </c>
      <c r="F6" s="313" t="s">
        <v>243</v>
      </c>
      <c r="G6" s="313" t="s">
        <v>244</v>
      </c>
      <c r="H6" s="313" t="s">
        <v>245</v>
      </c>
      <c r="I6" s="313"/>
      <c r="J6" s="313"/>
      <c r="K6" s="313"/>
      <c r="L6" s="313"/>
      <c r="M6" s="313"/>
      <c r="N6" s="313"/>
      <c r="O6" s="331">
        <f>IF(SUM(E5:N5)=0,"",SUM(E5:N5))</f>
        <v>55</v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INPUT'!D20</f>
        <v>0</v>
      </c>
      <c r="AD6" s="323"/>
      <c r="AE6" s="361"/>
      <c r="AF6" s="363"/>
      <c r="AG6" s="62"/>
      <c r="AH6" s="62"/>
      <c r="AI6" s="62"/>
      <c r="AJ6" s="62"/>
      <c r="AK6" s="62"/>
    </row>
    <row r="7" spans="1:37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61"/>
      <c r="AF7" s="363"/>
      <c r="AG7" s="55"/>
      <c r="AH7" s="55"/>
      <c r="AI7" s="55"/>
      <c r="AJ7" s="55"/>
      <c r="AK7" s="55"/>
    </row>
    <row r="8" spans="1:37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62"/>
      <c r="AF8" s="364"/>
      <c r="AG8" s="55"/>
      <c r="AH8" s="55"/>
      <c r="AI8" s="55"/>
      <c r="AJ8" s="55"/>
      <c r="AK8" s="55"/>
    </row>
    <row r="9" spans="1:37" ht="12.75" customHeight="1" x14ac:dyDescent="0.35">
      <c r="A9" s="58" t="s">
        <v>34</v>
      </c>
      <c r="B9" s="59" t="str">
        <f>CRS!B9</f>
        <v xml:space="preserve">ABULENCIA, SAM JENVER B. </v>
      </c>
      <c r="C9" s="65" t="str">
        <f>CRS!C9</f>
        <v>M</v>
      </c>
      <c r="D9" s="70" t="str">
        <f>CRS!D9</f>
        <v>BSIT-WEB TRACK-3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>
        <v>54</v>
      </c>
      <c r="AD9" s="67">
        <f>IF(AC9="","",AC9/$AC$5*100)</f>
        <v>67.5</v>
      </c>
      <c r="AE9" s="66">
        <f>CRS!H9</f>
        <v>33.75</v>
      </c>
      <c r="AF9" s="64">
        <f>CRS!I9</f>
        <v>73</v>
      </c>
      <c r="AG9" s="61"/>
      <c r="AH9" s="61"/>
      <c r="AI9" s="61"/>
      <c r="AJ9" s="61"/>
      <c r="AK9" s="61"/>
    </row>
    <row r="10" spans="1:37" ht="12.75" customHeight="1" x14ac:dyDescent="0.35">
      <c r="A10" s="56" t="s">
        <v>35</v>
      </c>
      <c r="B10" s="59" t="str">
        <f>CRS!B10</f>
        <v xml:space="preserve">AL-OWAINI, ABDULRAHMAN A. </v>
      </c>
      <c r="C10" s="65" t="str">
        <f>CRS!C10</f>
        <v>M</v>
      </c>
      <c r="D10" s="70" t="str">
        <f>CRS!D10</f>
        <v>BSCS-MOBILE TECH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>
        <v>20</v>
      </c>
      <c r="AD10" s="67">
        <f t="shared" ref="AD10:AD40" si="4">IF(AC10="","",AC10/$AC$5*100)</f>
        <v>25</v>
      </c>
      <c r="AE10" s="66">
        <f>CRS!H10</f>
        <v>12.5</v>
      </c>
      <c r="AF10" s="64">
        <f>CRS!I10</f>
        <v>71</v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36</v>
      </c>
      <c r="B11" s="59" t="str">
        <f>CRS!B11</f>
        <v xml:space="preserve">AMADI, DANIEL C. </v>
      </c>
      <c r="C11" s="65" t="str">
        <f>CRS!C11</f>
        <v>M</v>
      </c>
      <c r="D11" s="70" t="str">
        <f>CRS!D11</f>
        <v>BSIT-NET SEC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>
        <v>38</v>
      </c>
      <c r="AD11" s="67">
        <f t="shared" si="4"/>
        <v>47.5</v>
      </c>
      <c r="AE11" s="66">
        <f>CRS!H11</f>
        <v>23.75</v>
      </c>
      <c r="AF11" s="64">
        <f>CRS!I11</f>
        <v>72</v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37</v>
      </c>
      <c r="B12" s="59" t="str">
        <f>CRS!B12</f>
        <v xml:space="preserve">AMANSEC, GUYLENE M. </v>
      </c>
      <c r="C12" s="65" t="str">
        <f>CRS!C12</f>
        <v>F</v>
      </c>
      <c r="D12" s="70" t="str">
        <f>CRS!D12</f>
        <v>BSIT-NET SEC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>
        <v>46</v>
      </c>
      <c r="AD12" s="67">
        <f t="shared" si="4"/>
        <v>57.499999999999993</v>
      </c>
      <c r="AE12" s="66">
        <f>CRS!H12</f>
        <v>28.749999999999996</v>
      </c>
      <c r="AF12" s="64">
        <f>CRS!I12</f>
        <v>72</v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38</v>
      </c>
      <c r="B13" s="59" t="str">
        <f>CRS!B13</f>
        <v xml:space="preserve">ARGUEZA, RAYMOND ALVIN JAY C. </v>
      </c>
      <c r="C13" s="65" t="str">
        <f>CRS!C13</f>
        <v>M</v>
      </c>
      <c r="D13" s="70" t="str">
        <f>CRS!D13</f>
        <v>BSIT-WEB TRACK-2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>
        <v>44</v>
      </c>
      <c r="AD13" s="67">
        <f t="shared" si="4"/>
        <v>55.000000000000007</v>
      </c>
      <c r="AE13" s="66">
        <f>CRS!H13</f>
        <v>27.500000000000004</v>
      </c>
      <c r="AF13" s="64">
        <f>CRS!I13</f>
        <v>72</v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39</v>
      </c>
      <c r="B14" s="59" t="str">
        <f>CRS!B14</f>
        <v xml:space="preserve">BACAYAN, PHILIP III B. </v>
      </c>
      <c r="C14" s="65" t="str">
        <f>CRS!C14</f>
        <v>M</v>
      </c>
      <c r="D14" s="70" t="str">
        <f>CRS!D14</f>
        <v>BSIT-NET SEC TRACK-3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>
        <v>53.8</v>
      </c>
      <c r="AD14" s="67">
        <f t="shared" si="4"/>
        <v>67.25</v>
      </c>
      <c r="AE14" s="66">
        <f>CRS!H14</f>
        <v>33.625</v>
      </c>
      <c r="AF14" s="64">
        <f>CRS!I14</f>
        <v>73</v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40</v>
      </c>
      <c r="B15" s="59" t="str">
        <f>CRS!B15</f>
        <v xml:space="preserve">BALINTAG, SHEILA T. </v>
      </c>
      <c r="C15" s="65" t="str">
        <f>CRS!C15</f>
        <v>F</v>
      </c>
      <c r="D15" s="70" t="str">
        <f>CRS!D15</f>
        <v>BSIT-NET SEC TRACK-3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>
        <v>50</v>
      </c>
      <c r="AD15" s="67">
        <f t="shared" si="4"/>
        <v>62.5</v>
      </c>
      <c r="AE15" s="66">
        <f>CRS!H15</f>
        <v>31.25</v>
      </c>
      <c r="AF15" s="64">
        <f>CRS!I15</f>
        <v>73</v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41</v>
      </c>
      <c r="B16" s="59" t="str">
        <f>CRS!B16</f>
        <v xml:space="preserve">BITOG, RUFFRED T. </v>
      </c>
      <c r="C16" s="65" t="str">
        <f>CRS!C16</f>
        <v>M</v>
      </c>
      <c r="D16" s="70" t="str">
        <f>CRS!D16</f>
        <v>BSCS-DIGITAL ARTS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>
        <v>52</v>
      </c>
      <c r="AD16" s="67">
        <f t="shared" si="4"/>
        <v>65</v>
      </c>
      <c r="AE16" s="66">
        <f>CRS!H16</f>
        <v>32.5</v>
      </c>
      <c r="AF16" s="64">
        <f>CRS!I16</f>
        <v>73</v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42</v>
      </c>
      <c r="B17" s="59" t="str">
        <f>CRS!B17</f>
        <v xml:space="preserve">BUYAGAWAN, SOPHIA KRISHA K. </v>
      </c>
      <c r="C17" s="65" t="str">
        <f>CRS!C17</f>
        <v>F</v>
      </c>
      <c r="D17" s="70" t="str">
        <f>CRS!D17</f>
        <v>BSIT-NET SEC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>
        <v>62</v>
      </c>
      <c r="AD17" s="67">
        <f t="shared" si="4"/>
        <v>77.5</v>
      </c>
      <c r="AE17" s="66">
        <f>CRS!H17</f>
        <v>38.75</v>
      </c>
      <c r="AF17" s="64">
        <f>CRS!I17</f>
        <v>73</v>
      </c>
      <c r="AG17" s="55"/>
      <c r="AH17" s="55"/>
    </row>
    <row r="18" spans="1:34" ht="12.75" customHeight="1" x14ac:dyDescent="0.35">
      <c r="A18" s="56" t="s">
        <v>43</v>
      </c>
      <c r="B18" s="59" t="str">
        <f>CRS!B18</f>
        <v xml:space="preserve">CACHERO, GIAN PAUL L. </v>
      </c>
      <c r="C18" s="65" t="str">
        <f>CRS!C18</f>
        <v>M</v>
      </c>
      <c r="D18" s="70" t="str">
        <f>CRS!D18</f>
        <v>BSIT-WEB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>
        <v>46</v>
      </c>
      <c r="AD18" s="67">
        <f t="shared" si="4"/>
        <v>57.499999999999993</v>
      </c>
      <c r="AE18" s="66">
        <f>CRS!H18</f>
        <v>28.749999999999996</v>
      </c>
      <c r="AF18" s="64">
        <f>CRS!I18</f>
        <v>72</v>
      </c>
      <c r="AG18" s="55"/>
      <c r="AH18" s="55"/>
    </row>
    <row r="19" spans="1:34" ht="12.75" customHeight="1" x14ac:dyDescent="0.35">
      <c r="A19" s="56" t="s">
        <v>44</v>
      </c>
      <c r="B19" s="59" t="str">
        <f>CRS!B19</f>
        <v xml:space="preserve">CADIAY, VIVIAN ESTRELLA K. </v>
      </c>
      <c r="C19" s="65" t="str">
        <f>CRS!C19</f>
        <v>F</v>
      </c>
      <c r="D19" s="70" t="str">
        <f>CRS!D19</f>
        <v>BSIT-NET SEC TRACK-3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>
        <v>36</v>
      </c>
      <c r="AD19" s="67">
        <f t="shared" si="4"/>
        <v>45</v>
      </c>
      <c r="AE19" s="66">
        <f>CRS!H19</f>
        <v>22.5</v>
      </c>
      <c r="AF19" s="64">
        <f>CRS!I19</f>
        <v>72</v>
      </c>
      <c r="AG19" s="55"/>
      <c r="AH19" s="55"/>
    </row>
    <row r="20" spans="1:34" ht="12.75" customHeight="1" x14ac:dyDescent="0.35">
      <c r="A20" s="56" t="s">
        <v>45</v>
      </c>
      <c r="B20" s="59" t="str">
        <f>CRS!B20</f>
        <v xml:space="preserve">CALALO, ERWIN B. </v>
      </c>
      <c r="C20" s="65" t="str">
        <f>CRS!C20</f>
        <v>M</v>
      </c>
      <c r="D20" s="70" t="str">
        <f>CRS!D20</f>
        <v>BSIT-WEB TRACK-3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>
        <v>44</v>
      </c>
      <c r="AD20" s="67">
        <f t="shared" si="4"/>
        <v>55.000000000000007</v>
      </c>
      <c r="AE20" s="66">
        <f>CRS!H20</f>
        <v>27.500000000000004</v>
      </c>
      <c r="AF20" s="64">
        <f>CRS!I20</f>
        <v>72</v>
      </c>
      <c r="AG20" s="55"/>
      <c r="AH20" s="55"/>
    </row>
    <row r="21" spans="1:34" ht="12.75" customHeight="1" x14ac:dyDescent="0.35">
      <c r="A21" s="56" t="s">
        <v>46</v>
      </c>
      <c r="B21" s="59" t="str">
        <f>CRS!B21</f>
        <v xml:space="preserve">CALPO, EUGENE J M. </v>
      </c>
      <c r="C21" s="65" t="str">
        <f>CRS!C21</f>
        <v>M</v>
      </c>
      <c r="D21" s="70" t="str">
        <f>CRS!D21</f>
        <v>BSIT-ERP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>
        <v>64</v>
      </c>
      <c r="AD21" s="67">
        <f t="shared" si="4"/>
        <v>80</v>
      </c>
      <c r="AE21" s="66">
        <f>CRS!H21</f>
        <v>40</v>
      </c>
      <c r="AF21" s="64">
        <f>CRS!I21</f>
        <v>73</v>
      </c>
      <c r="AG21" s="55"/>
      <c r="AH21" s="55"/>
    </row>
    <row r="22" spans="1:34" ht="12.75" customHeight="1" x14ac:dyDescent="0.35">
      <c r="A22" s="56" t="s">
        <v>47</v>
      </c>
      <c r="B22" s="59" t="str">
        <f>CRS!B22</f>
        <v xml:space="preserve">CASTILLO, RENZO PATRICK I. </v>
      </c>
      <c r="C22" s="65" t="str">
        <f>CRS!C22</f>
        <v>M</v>
      </c>
      <c r="D22" s="70" t="str">
        <f>CRS!D22</f>
        <v>BSIT-WEB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>
        <v>54.08</v>
      </c>
      <c r="AD22" s="67">
        <f t="shared" si="4"/>
        <v>67.599999999999994</v>
      </c>
      <c r="AE22" s="66">
        <f>CRS!H22</f>
        <v>33.799999999999997</v>
      </c>
      <c r="AF22" s="64">
        <f>CRS!I22</f>
        <v>73</v>
      </c>
      <c r="AG22" s="55"/>
      <c r="AH22" s="55"/>
    </row>
    <row r="23" spans="1:34" ht="12.75" customHeight="1" x14ac:dyDescent="0.35">
      <c r="A23" s="56" t="s">
        <v>48</v>
      </c>
      <c r="B23" s="59" t="str">
        <f>CRS!B23</f>
        <v xml:space="preserve">CHUN, JHEXER T. </v>
      </c>
      <c r="C23" s="65" t="str">
        <f>CRS!C23</f>
        <v>M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>
        <v>36</v>
      </c>
      <c r="AD23" s="67">
        <f t="shared" si="4"/>
        <v>45</v>
      </c>
      <c r="AE23" s="66">
        <f>CRS!H23</f>
        <v>22.5</v>
      </c>
      <c r="AF23" s="64">
        <f>CRS!I23</f>
        <v>72</v>
      </c>
      <c r="AG23" s="55"/>
      <c r="AH23" s="55"/>
    </row>
    <row r="24" spans="1:34" ht="12.75" customHeight="1" x14ac:dyDescent="0.35">
      <c r="A24" s="56" t="s">
        <v>49</v>
      </c>
      <c r="B24" s="59" t="str">
        <f>CRS!B24</f>
        <v xml:space="preserve">CRUZ, JAN DAVID D. </v>
      </c>
      <c r="C24" s="65" t="str">
        <f>CRS!C24</f>
        <v>M</v>
      </c>
      <c r="D24" s="70" t="str">
        <f>CRS!D24</f>
        <v>BSCS-DIGITAL ARTS TRACK-2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>
        <v>52</v>
      </c>
      <c r="AD24" s="67">
        <f t="shared" si="4"/>
        <v>65</v>
      </c>
      <c r="AE24" s="66">
        <f>CRS!H24</f>
        <v>32.5</v>
      </c>
      <c r="AF24" s="64">
        <f>CRS!I24</f>
        <v>73</v>
      </c>
      <c r="AG24" s="55"/>
      <c r="AH24" s="55"/>
    </row>
    <row r="25" spans="1:34" ht="12.75" customHeight="1" x14ac:dyDescent="0.35">
      <c r="A25" s="56" t="s">
        <v>50</v>
      </c>
      <c r="B25" s="59" t="str">
        <f>CRS!B25</f>
        <v xml:space="preserve">DAVID, RENZIE LHOR L. </v>
      </c>
      <c r="C25" s="65" t="str">
        <f>CRS!C25</f>
        <v>M</v>
      </c>
      <c r="D25" s="70" t="str">
        <f>CRS!D25</f>
        <v>BSIT-ERP TRACK-3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>
        <v>38</v>
      </c>
      <c r="AD25" s="67">
        <f t="shared" si="4"/>
        <v>47.5</v>
      </c>
      <c r="AE25" s="66">
        <f>CRS!H25</f>
        <v>23.75</v>
      </c>
      <c r="AF25" s="64">
        <f>CRS!I25</f>
        <v>72</v>
      </c>
      <c r="AG25" s="55"/>
      <c r="AH25" s="55"/>
    </row>
    <row r="26" spans="1:34" ht="12.75" customHeight="1" x14ac:dyDescent="0.35">
      <c r="A26" s="56" t="s">
        <v>51</v>
      </c>
      <c r="B26" s="59" t="str">
        <f>CRS!B26</f>
        <v xml:space="preserve">DE LOS REYES, MARY ANN A. </v>
      </c>
      <c r="C26" s="65" t="str">
        <f>CRS!C26</f>
        <v>F</v>
      </c>
      <c r="D26" s="70" t="str">
        <f>CRS!D26</f>
        <v>BSIT-NET SEC TRACK-3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>
        <v>70</v>
      </c>
      <c r="AD26" s="67">
        <f t="shared" si="4"/>
        <v>87.5</v>
      </c>
      <c r="AE26" s="66">
        <f>CRS!H26</f>
        <v>43.75</v>
      </c>
      <c r="AF26" s="64">
        <f>CRS!I26</f>
        <v>74</v>
      </c>
      <c r="AG26" s="300"/>
      <c r="AH26" s="298" t="s">
        <v>127</v>
      </c>
    </row>
    <row r="27" spans="1:34" ht="12.75" customHeight="1" x14ac:dyDescent="0.35">
      <c r="A27" s="56" t="s">
        <v>52</v>
      </c>
      <c r="B27" s="59" t="str">
        <f>CRS!B27</f>
        <v xml:space="preserve">ESTEBAN, MARISOL M. </v>
      </c>
      <c r="C27" s="65" t="str">
        <f>CRS!C27</f>
        <v>F</v>
      </c>
      <c r="D27" s="70" t="str">
        <f>CRS!D27</f>
        <v>BSIT-WEB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>
        <v>28</v>
      </c>
      <c r="AD27" s="67">
        <f t="shared" si="4"/>
        <v>35</v>
      </c>
      <c r="AE27" s="66">
        <f>CRS!H27</f>
        <v>17.5</v>
      </c>
      <c r="AF27" s="64">
        <f>CRS!I27</f>
        <v>71</v>
      </c>
      <c r="AG27" s="301"/>
      <c r="AH27" s="299"/>
    </row>
    <row r="28" spans="1:34" ht="12.75" customHeight="1" x14ac:dyDescent="0.35">
      <c r="A28" s="56" t="s">
        <v>53</v>
      </c>
      <c r="B28" s="59" t="str">
        <f>CRS!B28</f>
        <v xml:space="preserve">ESTRADA, NATHANIEL S. </v>
      </c>
      <c r="C28" s="65" t="str">
        <f>CRS!C28</f>
        <v>M</v>
      </c>
      <c r="D28" s="70" t="str">
        <f>CRS!D28</f>
        <v>BSIT-NET SEC TRACK-3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>
        <v>54</v>
      </c>
      <c r="AD28" s="67">
        <f t="shared" si="4"/>
        <v>67.5</v>
      </c>
      <c r="AE28" s="66">
        <f>CRS!H28</f>
        <v>33.75</v>
      </c>
      <c r="AF28" s="64">
        <f>CRS!I28</f>
        <v>73</v>
      </c>
      <c r="AG28" s="301"/>
      <c r="AH28" s="299"/>
    </row>
    <row r="29" spans="1:34" ht="12.75" customHeight="1" x14ac:dyDescent="0.35">
      <c r="A29" s="56" t="s">
        <v>54</v>
      </c>
      <c r="B29" s="59" t="str">
        <f>CRS!B29</f>
        <v xml:space="preserve">GAYOT, VANESSA ROSE N. </v>
      </c>
      <c r="C29" s="65" t="str">
        <f>CRS!C29</f>
        <v>F</v>
      </c>
      <c r="D29" s="70" t="str">
        <f>CRS!D29</f>
        <v>BSIT-WEB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>
        <v>36</v>
      </c>
      <c r="AD29" s="67">
        <f t="shared" si="4"/>
        <v>45</v>
      </c>
      <c r="AE29" s="66">
        <f>CRS!H29</f>
        <v>22.5</v>
      </c>
      <c r="AF29" s="64">
        <f>CRS!I29</f>
        <v>72</v>
      </c>
      <c r="AG29" s="301"/>
      <c r="AH29" s="299"/>
    </row>
    <row r="30" spans="1:34" ht="12.75" customHeight="1" x14ac:dyDescent="0.35">
      <c r="A30" s="56" t="s">
        <v>55</v>
      </c>
      <c r="B30" s="59" t="str">
        <f>CRS!B30</f>
        <v xml:space="preserve">GUMPAD, JERRYSEL Z. </v>
      </c>
      <c r="C30" s="65" t="str">
        <f>CRS!C30</f>
        <v>M</v>
      </c>
      <c r="D30" s="70" t="str">
        <f>CRS!D30</f>
        <v>BSIT-WEB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>
        <v>46</v>
      </c>
      <c r="AD30" s="67">
        <f t="shared" si="4"/>
        <v>57.499999999999993</v>
      </c>
      <c r="AE30" s="66">
        <f>CRS!H30</f>
        <v>28.749999999999996</v>
      </c>
      <c r="AF30" s="64">
        <f>CRS!I30</f>
        <v>72</v>
      </c>
      <c r="AG30" s="301"/>
      <c r="AH30" s="299"/>
    </row>
    <row r="31" spans="1:34" ht="12.75" customHeight="1" x14ac:dyDescent="0.35">
      <c r="A31" s="56" t="s">
        <v>56</v>
      </c>
      <c r="B31" s="59" t="str">
        <f>CRS!B31</f>
        <v xml:space="preserve">KIMPAY, GLEN H. </v>
      </c>
      <c r="C31" s="65" t="str">
        <f>CRS!C31</f>
        <v>M</v>
      </c>
      <c r="D31" s="70" t="str">
        <f>CRS!D31</f>
        <v>BSIT-NET SEC TRACK-3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>
        <v>48</v>
      </c>
      <c r="AD31" s="67">
        <f t="shared" si="4"/>
        <v>60</v>
      </c>
      <c r="AE31" s="66">
        <f>CRS!H31</f>
        <v>30</v>
      </c>
      <c r="AF31" s="64">
        <f>CRS!I31</f>
        <v>72</v>
      </c>
      <c r="AG31" s="301"/>
      <c r="AH31" s="299"/>
    </row>
    <row r="32" spans="1:34" ht="12.75" customHeight="1" x14ac:dyDescent="0.35">
      <c r="A32" s="56" t="s">
        <v>57</v>
      </c>
      <c r="B32" s="59" t="str">
        <f>CRS!B32</f>
        <v xml:space="preserve">LARANANG, JOREN EJAY E. </v>
      </c>
      <c r="C32" s="65" t="str">
        <f>CRS!C32</f>
        <v>M</v>
      </c>
      <c r="D32" s="70" t="str">
        <f>CRS!D32</f>
        <v>BSIT-WEB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>
        <v>28</v>
      </c>
      <c r="AD32" s="67">
        <f t="shared" si="4"/>
        <v>35</v>
      </c>
      <c r="AE32" s="66">
        <f>CRS!H32</f>
        <v>17.5</v>
      </c>
      <c r="AF32" s="64">
        <f>CRS!I32</f>
        <v>71</v>
      </c>
      <c r="AG32" s="301"/>
      <c r="AH32" s="299"/>
    </row>
    <row r="33" spans="1:37" ht="12.75" customHeight="1" x14ac:dyDescent="0.35">
      <c r="A33" s="56" t="s">
        <v>58</v>
      </c>
      <c r="B33" s="59" t="str">
        <f>CRS!B33</f>
        <v xml:space="preserve">MENESES, CHRISTIAN Q. </v>
      </c>
      <c r="C33" s="65" t="str">
        <f>CRS!C33</f>
        <v>M</v>
      </c>
      <c r="D33" s="70" t="str">
        <f>CRS!D33</f>
        <v>BSIT-WEB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>
        <v>44</v>
      </c>
      <c r="AD33" s="67">
        <f t="shared" si="4"/>
        <v>55.000000000000007</v>
      </c>
      <c r="AE33" s="66">
        <f>CRS!H33</f>
        <v>27.500000000000004</v>
      </c>
      <c r="AF33" s="64">
        <f>CRS!I33</f>
        <v>72</v>
      </c>
      <c r="AG33" s="301"/>
      <c r="AH33" s="299"/>
      <c r="AI33" s="55"/>
      <c r="AJ33" s="55"/>
      <c r="AK33" s="55"/>
    </row>
    <row r="34" spans="1:37" ht="12.75" customHeight="1" x14ac:dyDescent="0.35">
      <c r="A34" s="56" t="s">
        <v>59</v>
      </c>
      <c r="B34" s="59" t="str">
        <f>CRS!B34</f>
        <v xml:space="preserve">MUHYANG, HAM D. </v>
      </c>
      <c r="C34" s="65" t="str">
        <f>CRS!C34</f>
        <v>M</v>
      </c>
      <c r="D34" s="70" t="str">
        <f>CRS!D34</f>
        <v>BSIT-NET SEC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>
        <v>52</v>
      </c>
      <c r="AD34" s="67">
        <f t="shared" si="4"/>
        <v>65</v>
      </c>
      <c r="AE34" s="66">
        <f>CRS!H34</f>
        <v>32.5</v>
      </c>
      <c r="AF34" s="64">
        <f>CRS!I34</f>
        <v>73</v>
      </c>
      <c r="AG34" s="301"/>
      <c r="AH34" s="299"/>
      <c r="AI34" s="55"/>
      <c r="AJ34" s="55"/>
      <c r="AK34" s="55"/>
    </row>
    <row r="35" spans="1:37" ht="12.75" customHeight="1" x14ac:dyDescent="0.35">
      <c r="A35" s="56" t="s">
        <v>60</v>
      </c>
      <c r="B35" s="59" t="str">
        <f>CRS!B35</f>
        <v xml:space="preserve">NATIVIDAD, JENNYROSE A. </v>
      </c>
      <c r="C35" s="65" t="str">
        <f>CRS!C35</f>
        <v>F</v>
      </c>
      <c r="D35" s="70" t="str">
        <f>CRS!D35</f>
        <v>BSIT-WEB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>
        <v>28</v>
      </c>
      <c r="AD35" s="67">
        <f t="shared" si="4"/>
        <v>35</v>
      </c>
      <c r="AE35" s="66">
        <f>CRS!H35</f>
        <v>17.5</v>
      </c>
      <c r="AF35" s="64">
        <f>CRS!I35</f>
        <v>71</v>
      </c>
      <c r="AG35" s="301"/>
      <c r="AH35" s="299"/>
      <c r="AI35" s="55"/>
      <c r="AJ35" s="55"/>
      <c r="AK35" s="55"/>
    </row>
    <row r="36" spans="1:37" ht="12.75" customHeight="1" x14ac:dyDescent="0.35">
      <c r="A36" s="56" t="s">
        <v>61</v>
      </c>
      <c r="B36" s="59" t="str">
        <f>CRS!B36</f>
        <v xml:space="preserve">OLERMO, VENCER C. </v>
      </c>
      <c r="C36" s="65" t="str">
        <f>CRS!C36</f>
        <v>M</v>
      </c>
      <c r="D36" s="70" t="str">
        <f>CRS!D36</f>
        <v>BSIT-WEB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>
        <v>24</v>
      </c>
      <c r="AD36" s="67">
        <f t="shared" si="4"/>
        <v>30</v>
      </c>
      <c r="AE36" s="66">
        <f>CRS!H36</f>
        <v>15</v>
      </c>
      <c r="AF36" s="64">
        <f>CRS!I36</f>
        <v>71</v>
      </c>
      <c r="AG36" s="301"/>
      <c r="AH36" s="299"/>
      <c r="AI36" s="55"/>
      <c r="AJ36" s="55"/>
      <c r="AK36" s="55"/>
    </row>
    <row r="37" spans="1:37" ht="12.75" customHeight="1" x14ac:dyDescent="0.35">
      <c r="A37" s="56" t="s">
        <v>62</v>
      </c>
      <c r="B37" s="59" t="str">
        <f>CRS!B37</f>
        <v xml:space="preserve">PILAWEN, JORDAN C. </v>
      </c>
      <c r="C37" s="65" t="str">
        <f>CRS!C37</f>
        <v>M</v>
      </c>
      <c r="D37" s="70" t="str">
        <f>CRS!D37</f>
        <v>BSIT-NET SEC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>
        <v>48</v>
      </c>
      <c r="AD37" s="67">
        <f t="shared" si="4"/>
        <v>60</v>
      </c>
      <c r="AE37" s="66">
        <f>CRS!H37</f>
        <v>30</v>
      </c>
      <c r="AF37" s="64">
        <f>CRS!I37</f>
        <v>72</v>
      </c>
      <c r="AG37" s="301"/>
      <c r="AH37" s="299"/>
      <c r="AI37" s="55"/>
      <c r="AJ37" s="55"/>
      <c r="AK37" s="55"/>
    </row>
    <row r="38" spans="1:37" ht="12.75" customHeight="1" x14ac:dyDescent="0.35">
      <c r="A38" s="56" t="s">
        <v>63</v>
      </c>
      <c r="B38" s="59" t="str">
        <f>CRS!B38</f>
        <v xml:space="preserve">QUITA, STEPHANIE SHARMAINE R. </v>
      </c>
      <c r="C38" s="65" t="str">
        <f>CRS!C38</f>
        <v>F</v>
      </c>
      <c r="D38" s="70" t="str">
        <f>CRS!D38</f>
        <v>BSIT-WEB TRACK-3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>
        <v>66</v>
      </c>
      <c r="AD38" s="67">
        <f t="shared" si="4"/>
        <v>82.5</v>
      </c>
      <c r="AE38" s="66">
        <f>CRS!H38</f>
        <v>41.25</v>
      </c>
      <c r="AF38" s="64">
        <f>CRS!I38</f>
        <v>73</v>
      </c>
      <c r="AG38" s="301"/>
      <c r="AH38" s="299"/>
      <c r="AI38" s="55"/>
      <c r="AJ38" s="55"/>
      <c r="AK38" s="55"/>
    </row>
    <row r="39" spans="1:37" ht="12.75" customHeight="1" x14ac:dyDescent="0.35">
      <c r="A39" s="56" t="s">
        <v>64</v>
      </c>
      <c r="B39" s="59" t="str">
        <f>CRS!B39</f>
        <v xml:space="preserve">RADMAN, MOHAMMED MAHYOUB S. </v>
      </c>
      <c r="C39" s="65" t="str">
        <f>CRS!C39</f>
        <v>M</v>
      </c>
      <c r="D39" s="70" t="str">
        <f>CRS!D39</f>
        <v>BSIT-NET SEC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>
        <v>34</v>
      </c>
      <c r="AD39" s="67">
        <f t="shared" si="4"/>
        <v>42.5</v>
      </c>
      <c r="AE39" s="66">
        <f>CRS!H39</f>
        <v>21.25</v>
      </c>
      <c r="AF39" s="64">
        <f>CRS!I39</f>
        <v>72</v>
      </c>
      <c r="AG39" s="301"/>
      <c r="AH39" s="299"/>
      <c r="AI39" s="55"/>
      <c r="AJ39" s="55"/>
      <c r="AK39" s="55"/>
    </row>
    <row r="40" spans="1:37" ht="12.75" customHeight="1" x14ac:dyDescent="0.35">
      <c r="A40" s="56" t="s">
        <v>65</v>
      </c>
      <c r="B40" s="59" t="str">
        <f>CRS!B40</f>
        <v xml:space="preserve">RODRIGUEZ, KAREN L. </v>
      </c>
      <c r="C40" s="65" t="str">
        <f>CRS!C40</f>
        <v>F</v>
      </c>
      <c r="D40" s="70" t="str">
        <f>CRS!D40</f>
        <v>BSIT-NET SEC TRACK-3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>
        <v>50</v>
      </c>
      <c r="AD40" s="67">
        <f t="shared" si="4"/>
        <v>62.5</v>
      </c>
      <c r="AE40" s="66">
        <f>CRS!H40</f>
        <v>31.25</v>
      </c>
      <c r="AF40" s="64">
        <f>CRS!I40</f>
        <v>73</v>
      </c>
      <c r="AG40" s="301"/>
      <c r="AH40" s="299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54" t="str">
        <f>A1</f>
        <v>CITCS 3A  ICS6</v>
      </c>
      <c r="B42" s="355"/>
      <c r="C42" s="355"/>
      <c r="D42" s="355"/>
      <c r="E42" s="325" t="s">
        <v>97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8"/>
      <c r="AG42" s="55"/>
      <c r="AH42" s="55"/>
      <c r="AI42" s="55"/>
      <c r="AJ42" s="55"/>
      <c r="AK42" s="55"/>
    </row>
    <row r="43" spans="1:37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61" t="s">
        <v>99</v>
      </c>
      <c r="AF43" s="363" t="s">
        <v>100</v>
      </c>
      <c r="AG43" s="62"/>
      <c r="AH43" s="62"/>
      <c r="AI43" s="62"/>
      <c r="AJ43" s="62"/>
      <c r="AK43" s="62"/>
    </row>
    <row r="44" spans="1:37" ht="12.75" customHeight="1" x14ac:dyDescent="0.35">
      <c r="A44" s="339" t="str">
        <f>A3</f>
        <v>SPECIAL TOPICS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61"/>
      <c r="AF44" s="363"/>
      <c r="AG44" s="62"/>
      <c r="AH44" s="62"/>
      <c r="AI44" s="62"/>
      <c r="AJ44" s="62"/>
      <c r="AK44" s="62"/>
    </row>
    <row r="45" spans="1:37" ht="12.75" customHeight="1" x14ac:dyDescent="0.35">
      <c r="A45" s="334" t="str">
        <f>A4</f>
        <v xml:space="preserve">TTHSAT 5:30PM-6:45PM  </v>
      </c>
      <c r="B45" s="335"/>
      <c r="C45" s="336"/>
      <c r="D45" s="71" t="str">
        <f>D4</f>
        <v>M303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61"/>
      <c r="AF45" s="363"/>
      <c r="AG45" s="62"/>
      <c r="AH45" s="62"/>
      <c r="AI45" s="62"/>
      <c r="AJ45" s="62"/>
      <c r="AK45" s="62"/>
    </row>
    <row r="46" spans="1:37" ht="12.75" customHeight="1" x14ac:dyDescent="0.35">
      <c r="A46" s="334" t="str">
        <f>A5</f>
        <v>2nd Trimester SY 2017-2018</v>
      </c>
      <c r="B46" s="335"/>
      <c r="C46" s="336"/>
      <c r="D46" s="336"/>
      <c r="E46" s="57">
        <f t="shared" ref="E46:N46" si="5">IF(E5="","",E5)</f>
        <v>15</v>
      </c>
      <c r="F46" s="57">
        <f t="shared" si="5"/>
        <v>15</v>
      </c>
      <c r="G46" s="57">
        <f t="shared" si="5"/>
        <v>10</v>
      </c>
      <c r="H46" s="57">
        <f t="shared" si="5"/>
        <v>15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>
        <f>IF(AC5="","",AC5)</f>
        <v>80</v>
      </c>
      <c r="AD46" s="322"/>
      <c r="AE46" s="361"/>
      <c r="AF46" s="363"/>
      <c r="AG46" s="62"/>
      <c r="AH46" s="62"/>
      <c r="AI46" s="62"/>
      <c r="AJ46" s="62"/>
      <c r="AK46" s="62"/>
    </row>
    <row r="47" spans="1:37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>CH01</v>
      </c>
      <c r="F47" s="302" t="str">
        <f t="shared" ref="F47:N47" si="7">IF(F6="","",F6)</f>
        <v>CH02</v>
      </c>
      <c r="G47" s="302" t="str">
        <f t="shared" si="7"/>
        <v>CH03</v>
      </c>
      <c r="H47" s="302" t="str">
        <f t="shared" si="7"/>
        <v>CJ04</v>
      </c>
      <c r="I47" s="302" t="str">
        <f t="shared" si="7"/>
        <v/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>
        <f>O6</f>
        <v>55</v>
      </c>
      <c r="P47" s="306"/>
      <c r="Q47" s="302" t="str">
        <f t="shared" ref="Q47:Z47" si="8">IF(Q6="","",Q6)</f>
        <v/>
      </c>
      <c r="R47" s="302" t="str">
        <f t="shared" si="8"/>
        <v/>
      </c>
      <c r="S47" s="302" t="str">
        <f t="shared" si="8"/>
        <v/>
      </c>
      <c r="T47" s="302" t="str">
        <f t="shared" si="8"/>
        <v/>
      </c>
      <c r="U47" s="302" t="str">
        <f t="shared" si="8"/>
        <v/>
      </c>
      <c r="V47" s="302" t="str">
        <f t="shared" si="8"/>
        <v/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 t="str">
        <f>AA6</f>
        <v/>
      </c>
      <c r="AB47" s="307"/>
      <c r="AC47" s="371">
        <f>AC6</f>
        <v>0</v>
      </c>
      <c r="AD47" s="323"/>
      <c r="AE47" s="361"/>
      <c r="AF47" s="363"/>
      <c r="AG47" s="62"/>
      <c r="AH47" s="62"/>
      <c r="AI47" s="62"/>
      <c r="AJ47" s="62"/>
      <c r="AK47" s="62"/>
    </row>
    <row r="48" spans="1:37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61"/>
      <c r="AF48" s="363"/>
      <c r="AG48" s="55"/>
      <c r="AH48" s="55"/>
      <c r="AI48" s="55"/>
      <c r="AJ48" s="55"/>
      <c r="AK48" s="55"/>
    </row>
    <row r="49" spans="1:32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62"/>
      <c r="AF49" s="364"/>
    </row>
    <row r="50" spans="1:32" ht="12.75" customHeight="1" x14ac:dyDescent="0.35">
      <c r="A50" s="58" t="s">
        <v>66</v>
      </c>
      <c r="B50" s="59" t="str">
        <f>CRS!B50</f>
        <v xml:space="preserve">SAC JR., PAMPILO Z. </v>
      </c>
      <c r="C50" s="65" t="str">
        <f>CRS!C50</f>
        <v>M</v>
      </c>
      <c r="D50" s="70" t="str">
        <f>CRS!D50</f>
        <v>BSIT-WEB TRACK-3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>
        <v>48</v>
      </c>
      <c r="AD50" s="67">
        <f t="shared" ref="AD50:AD80" si="13">IF(AC50="","",AC50/$AC$5*100)</f>
        <v>60</v>
      </c>
      <c r="AE50" s="66">
        <f>CRS!H50</f>
        <v>30</v>
      </c>
      <c r="AF50" s="64">
        <f>CRS!I50</f>
        <v>72</v>
      </c>
    </row>
    <row r="51" spans="1:32" ht="12.75" customHeight="1" x14ac:dyDescent="0.35">
      <c r="A51" s="56" t="s">
        <v>67</v>
      </c>
      <c r="B51" s="59" t="str">
        <f>CRS!B51</f>
        <v xml:space="preserve">SOTELO, GRECIEL ANN JOY R. </v>
      </c>
      <c r="C51" s="65" t="str">
        <f>CRS!C51</f>
        <v>F</v>
      </c>
      <c r="D51" s="70" t="str">
        <f>CRS!D51</f>
        <v>BSIT-WEB TRACK-3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>
        <v>50</v>
      </c>
      <c r="AD51" s="67">
        <f t="shared" si="13"/>
        <v>62.5</v>
      </c>
      <c r="AE51" s="66">
        <f>CRS!H51</f>
        <v>31.25</v>
      </c>
      <c r="AF51" s="64">
        <f>CRS!I51</f>
        <v>73</v>
      </c>
    </row>
    <row r="52" spans="1:32" ht="12.75" customHeight="1" x14ac:dyDescent="0.35">
      <c r="A52" s="56" t="s">
        <v>68</v>
      </c>
      <c r="B52" s="59" t="str">
        <f>CRS!B52</f>
        <v xml:space="preserve">UDANGA, LORRAINE A. </v>
      </c>
      <c r="C52" s="65" t="str">
        <f>CRS!C52</f>
        <v>F</v>
      </c>
      <c r="D52" s="70" t="str">
        <f>CRS!D52</f>
        <v>BSIT-NET SEC TRACK-3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>
        <v>34</v>
      </c>
      <c r="AD52" s="67">
        <f t="shared" si="13"/>
        <v>42.5</v>
      </c>
      <c r="AE52" s="66">
        <f>CRS!H52</f>
        <v>21.25</v>
      </c>
      <c r="AF52" s="64">
        <f>CRS!I52</f>
        <v>72</v>
      </c>
    </row>
    <row r="53" spans="1:32" ht="12.75" customHeight="1" x14ac:dyDescent="0.35">
      <c r="A53" s="56" t="s">
        <v>69</v>
      </c>
      <c r="B53" s="59" t="str">
        <f>CRS!B53</f>
        <v xml:space="preserve">VISPERAS, ABIGAIL B. </v>
      </c>
      <c r="C53" s="65" t="str">
        <f>CRS!C53</f>
        <v>F</v>
      </c>
      <c r="D53" s="70" t="str">
        <f>CRS!D53</f>
        <v>BSIT-WEB TRACK-2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>
        <v>62</v>
      </c>
      <c r="AD53" s="67">
        <f t="shared" si="13"/>
        <v>77.5</v>
      </c>
      <c r="AE53" s="66">
        <f>CRS!H53</f>
        <v>38.75</v>
      </c>
      <c r="AF53" s="64">
        <f>CRS!I53</f>
        <v>73</v>
      </c>
    </row>
    <row r="54" spans="1:32" ht="12.75" customHeight="1" x14ac:dyDescent="0.3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3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127</v>
      </c>
    </row>
    <row r="67" spans="1:34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zoomScaleNormal="100" workbookViewId="0">
      <selection activeCell="G6" sqref="G6:G8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0" t="str">
        <f>CRS!A1</f>
        <v>CITCS 3A  ICS6</v>
      </c>
      <c r="B1" s="351"/>
      <c r="C1" s="351"/>
      <c r="D1" s="351"/>
      <c r="E1" s="325" t="s">
        <v>135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39" t="str">
        <f>CRS!A3</f>
        <v>SPECIAL TOPICS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35">
      <c r="A4" s="334" t="str">
        <f>CRS!A4</f>
        <v xml:space="preserve">TTHSAT 5:30PM-6:45PM  </v>
      </c>
      <c r="B4" s="335"/>
      <c r="C4" s="336"/>
      <c r="D4" s="71" t="str">
        <f>CRS!D4</f>
        <v>M303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5" customHeight="1" x14ac:dyDescent="0.35">
      <c r="A5" s="334" t="str">
        <f>CRS!A5</f>
        <v>2nd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3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INPUT'!D22</f>
        <v>0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ABULENCIA, SAM JENVER B. </v>
      </c>
      <c r="C9" s="65" t="str">
        <f>CRS!C9</f>
        <v>M</v>
      </c>
      <c r="D9" s="70" t="str">
        <f>CRS!D9</f>
        <v>BSIT-WEB TRACK-3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AL-OWAINI, ABDULRAHMAN A. </v>
      </c>
      <c r="C10" s="65" t="str">
        <f>CRS!C10</f>
        <v>M</v>
      </c>
      <c r="D10" s="70" t="str">
        <f>CRS!D10</f>
        <v>BSCS-MOBILE TECH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AMADI, DANIEL C. </v>
      </c>
      <c r="C11" s="65" t="str">
        <f>CRS!C11</f>
        <v>M</v>
      </c>
      <c r="D11" s="70" t="str">
        <f>CRS!D11</f>
        <v>BSIT-NET SEC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AMANSEC, GUYLENE M. </v>
      </c>
      <c r="C12" s="65" t="str">
        <f>CRS!C12</f>
        <v>F</v>
      </c>
      <c r="D12" s="70" t="str">
        <f>CRS!D12</f>
        <v>BSIT-NET SEC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ARGUEZA, RAYMOND ALVIN JAY C. </v>
      </c>
      <c r="C13" s="65" t="str">
        <f>CRS!C13</f>
        <v>M</v>
      </c>
      <c r="D13" s="70" t="str">
        <f>CRS!D13</f>
        <v>BSIT-WEB TRACK-2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BACAYAN, PHILIP III B. </v>
      </c>
      <c r="C14" s="65" t="str">
        <f>CRS!C14</f>
        <v>M</v>
      </c>
      <c r="D14" s="70" t="str">
        <f>CRS!D14</f>
        <v>BSIT-NET SEC TRACK-3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BALINTAG, SHEILA T. </v>
      </c>
      <c r="C15" s="65" t="str">
        <f>CRS!C15</f>
        <v>F</v>
      </c>
      <c r="D15" s="70" t="str">
        <f>CRS!D15</f>
        <v>BSIT-NET SEC TRACK-3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BITOG, RUFFRED T. </v>
      </c>
      <c r="C16" s="65" t="str">
        <f>CRS!C16</f>
        <v>M</v>
      </c>
      <c r="D16" s="70" t="str">
        <f>CRS!D16</f>
        <v>BSCS-DIGITAL ARTS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BUYAGAWAN, SOPHIA KRISHA K. </v>
      </c>
      <c r="C17" s="65" t="str">
        <f>CRS!C17</f>
        <v>F</v>
      </c>
      <c r="D17" s="70" t="str">
        <f>CRS!D17</f>
        <v>BSIT-NET SEC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CACHERO, GIAN PAUL L. </v>
      </c>
      <c r="C18" s="65" t="str">
        <f>CRS!C18</f>
        <v>M</v>
      </c>
      <c r="D18" s="70" t="str">
        <f>CRS!D18</f>
        <v>BSIT-WEB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CADIAY, VIVIAN ESTRELLA K. </v>
      </c>
      <c r="C19" s="65" t="str">
        <f>CRS!C19</f>
        <v>F</v>
      </c>
      <c r="D19" s="70" t="str">
        <f>CRS!D19</f>
        <v>BSIT-NET SEC TRACK-3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CALALO, ERWIN B. </v>
      </c>
      <c r="C20" s="65" t="str">
        <f>CRS!C20</f>
        <v>M</v>
      </c>
      <c r="D20" s="70" t="str">
        <f>CRS!D20</f>
        <v>BSIT-WEB TRACK-3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CALPO, EUGENE J M. </v>
      </c>
      <c r="C21" s="65" t="str">
        <f>CRS!C21</f>
        <v>M</v>
      </c>
      <c r="D21" s="70" t="str">
        <f>CRS!D21</f>
        <v>BSIT-ERP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CASTILLO, RENZO PATRICK I. </v>
      </c>
      <c r="C22" s="65" t="str">
        <f>CRS!C22</f>
        <v>M</v>
      </c>
      <c r="D22" s="70" t="str">
        <f>CRS!D22</f>
        <v>BSIT-WEB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CHUN, JHEXER T. </v>
      </c>
      <c r="C23" s="65" t="str">
        <f>CRS!C23</f>
        <v>M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CRUZ, JAN DAVID D. </v>
      </c>
      <c r="C24" s="65" t="str">
        <f>CRS!C24</f>
        <v>M</v>
      </c>
      <c r="D24" s="70" t="str">
        <f>CRS!D24</f>
        <v>BSCS-DIGITAL ARTS TRACK-2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DAVID, RENZIE LHOR L. </v>
      </c>
      <c r="C25" s="65" t="str">
        <f>CRS!C25</f>
        <v>M</v>
      </c>
      <c r="D25" s="70" t="str">
        <f>CRS!D25</f>
        <v>BSIT-ERP TRACK-3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DE LOS REYES, MARY ANN A. </v>
      </c>
      <c r="C26" s="65" t="str">
        <f>CRS!C26</f>
        <v>F</v>
      </c>
      <c r="D26" s="70" t="str">
        <f>CRS!D26</f>
        <v>BSIT-NET SEC TRACK-3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00"/>
      <c r="AI26" s="298" t="s">
        <v>127</v>
      </c>
    </row>
    <row r="27" spans="1:35" ht="12.75" customHeight="1" x14ac:dyDescent="0.35">
      <c r="A27" s="56" t="s">
        <v>52</v>
      </c>
      <c r="B27" s="59" t="str">
        <f>CRS!B27</f>
        <v xml:space="preserve">ESTEBAN, MARISOL M. </v>
      </c>
      <c r="C27" s="65" t="str">
        <f>CRS!C27</f>
        <v>F</v>
      </c>
      <c r="D27" s="70" t="str">
        <f>CRS!D27</f>
        <v>BSIT-WEB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01"/>
      <c r="AI27" s="299"/>
    </row>
    <row r="28" spans="1:35" ht="12.75" customHeight="1" x14ac:dyDescent="0.35">
      <c r="A28" s="56" t="s">
        <v>53</v>
      </c>
      <c r="B28" s="59" t="str">
        <f>CRS!B28</f>
        <v xml:space="preserve">ESTRADA, NATHANIEL S. </v>
      </c>
      <c r="C28" s="65" t="str">
        <f>CRS!C28</f>
        <v>M</v>
      </c>
      <c r="D28" s="70" t="str">
        <f>CRS!D28</f>
        <v>BSIT-NET SEC TRACK-3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01"/>
      <c r="AI28" s="299"/>
    </row>
    <row r="29" spans="1:35" ht="12.75" customHeight="1" x14ac:dyDescent="0.35">
      <c r="A29" s="56" t="s">
        <v>54</v>
      </c>
      <c r="B29" s="59" t="str">
        <f>CRS!B29</f>
        <v xml:space="preserve">GAYOT, VANESSA ROSE N. </v>
      </c>
      <c r="C29" s="65" t="str">
        <f>CRS!C29</f>
        <v>F</v>
      </c>
      <c r="D29" s="70" t="str">
        <f>CRS!D29</f>
        <v>BSIT-WEB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01"/>
      <c r="AI29" s="299"/>
    </row>
    <row r="30" spans="1:35" ht="12.75" customHeight="1" x14ac:dyDescent="0.35">
      <c r="A30" s="56" t="s">
        <v>55</v>
      </c>
      <c r="B30" s="59" t="str">
        <f>CRS!B30</f>
        <v xml:space="preserve">GUMPAD, JERRYSEL Z. </v>
      </c>
      <c r="C30" s="65" t="str">
        <f>CRS!C30</f>
        <v>M</v>
      </c>
      <c r="D30" s="70" t="str">
        <f>CRS!D30</f>
        <v>BSIT-WEB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01"/>
      <c r="AI30" s="299"/>
    </row>
    <row r="31" spans="1:35" ht="12.75" customHeight="1" x14ac:dyDescent="0.35">
      <c r="A31" s="56" t="s">
        <v>56</v>
      </c>
      <c r="B31" s="59" t="str">
        <f>CRS!B31</f>
        <v xml:space="preserve">KIMPAY, GLEN H. </v>
      </c>
      <c r="C31" s="65" t="str">
        <f>CRS!C31</f>
        <v>M</v>
      </c>
      <c r="D31" s="70" t="str">
        <f>CRS!D31</f>
        <v>BSIT-NET SEC TRACK-3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01"/>
      <c r="AI31" s="299"/>
    </row>
    <row r="32" spans="1:35" ht="12.75" customHeight="1" x14ac:dyDescent="0.35">
      <c r="A32" s="56" t="s">
        <v>57</v>
      </c>
      <c r="B32" s="59" t="str">
        <f>CRS!B32</f>
        <v xml:space="preserve">LARANANG, JOREN EJAY E. </v>
      </c>
      <c r="C32" s="65" t="str">
        <f>CRS!C32</f>
        <v>M</v>
      </c>
      <c r="D32" s="70" t="str">
        <f>CRS!D32</f>
        <v>BSIT-WEB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01"/>
      <c r="AI32" s="299"/>
    </row>
    <row r="33" spans="1:38" ht="12.75" customHeight="1" x14ac:dyDescent="0.35">
      <c r="A33" s="56" t="s">
        <v>58</v>
      </c>
      <c r="B33" s="59" t="str">
        <f>CRS!B33</f>
        <v xml:space="preserve">MENESES, CHRISTIAN Q. </v>
      </c>
      <c r="C33" s="65" t="str">
        <f>CRS!C33</f>
        <v>M</v>
      </c>
      <c r="D33" s="70" t="str">
        <f>CRS!D33</f>
        <v>BSIT-WEB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MUHYANG, HAM D. </v>
      </c>
      <c r="C34" s="65" t="str">
        <f>CRS!C34</f>
        <v>M</v>
      </c>
      <c r="D34" s="70" t="str">
        <f>CRS!D34</f>
        <v>BSIT-NET SEC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NATIVIDAD, JENNYROSE A. </v>
      </c>
      <c r="C35" s="65" t="str">
        <f>CRS!C35</f>
        <v>F</v>
      </c>
      <c r="D35" s="70" t="str">
        <f>CRS!D35</f>
        <v>BSIT-WEB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OLERMO, VENCER C. </v>
      </c>
      <c r="C36" s="65" t="str">
        <f>CRS!C36</f>
        <v>M</v>
      </c>
      <c r="D36" s="70" t="str">
        <f>CRS!D36</f>
        <v>BSIT-WEB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PILAWEN, JORDAN C. </v>
      </c>
      <c r="C37" s="65" t="str">
        <f>CRS!C37</f>
        <v>M</v>
      </c>
      <c r="D37" s="70" t="str">
        <f>CRS!D37</f>
        <v>BSIT-NET SEC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QUITA, STEPHANIE SHARMAINE R. </v>
      </c>
      <c r="C38" s="65" t="str">
        <f>CRS!C38</f>
        <v>F</v>
      </c>
      <c r="D38" s="70" t="str">
        <f>CRS!D38</f>
        <v>BSIT-WEB TRACK-3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RADMAN, MOHAMMED MAHYOUB S. </v>
      </c>
      <c r="C39" s="65" t="str">
        <f>CRS!C39</f>
        <v>M</v>
      </c>
      <c r="D39" s="70" t="str">
        <f>CRS!D39</f>
        <v>BSIT-NET SEC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RODRIGUEZ, KAREN L. </v>
      </c>
      <c r="C40" s="65" t="str">
        <f>CRS!C40</f>
        <v>F</v>
      </c>
      <c r="D40" s="70" t="str">
        <f>CRS!D40</f>
        <v>BSIT-NET SEC TRACK-3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4" t="str">
        <f>A1</f>
        <v>CITCS 3A  ICS6</v>
      </c>
      <c r="B42" s="355"/>
      <c r="C42" s="355"/>
      <c r="D42" s="355"/>
      <c r="E42" s="325" t="s">
        <v>135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39" t="str">
        <f>A3</f>
        <v>SPECIAL TOPICS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35">
      <c r="A45" s="334" t="str">
        <f>A4</f>
        <v xml:space="preserve">TTHSAT 5:30PM-6:45PM  </v>
      </c>
      <c r="B45" s="335"/>
      <c r="C45" s="336"/>
      <c r="D45" s="71" t="str">
        <f>D4</f>
        <v>M303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35">
      <c r="A46" s="334" t="str">
        <f>A5</f>
        <v>2nd Trimester SY 2017-2018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0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35">
      <c r="A50" s="58" t="s">
        <v>66</v>
      </c>
      <c r="B50" s="59" t="str">
        <f>CRS!B50</f>
        <v xml:space="preserve">SAC JR., PAMPILO Z. </v>
      </c>
      <c r="C50" s="65" t="str">
        <f>CRS!C50</f>
        <v>M</v>
      </c>
      <c r="D50" s="70" t="str">
        <f>CRS!D50</f>
        <v>BSIT-WEB TRACK-3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35">
      <c r="A51" s="56" t="s">
        <v>67</v>
      </c>
      <c r="B51" s="59" t="str">
        <f>CRS!B51</f>
        <v xml:space="preserve">SOTELO, GRECIEL ANN JOY R. </v>
      </c>
      <c r="C51" s="65" t="str">
        <f>CRS!C51</f>
        <v>F</v>
      </c>
      <c r="D51" s="70" t="str">
        <f>CRS!D51</f>
        <v>BSIT-WEB TRACK-3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35">
      <c r="A52" s="56" t="s">
        <v>68</v>
      </c>
      <c r="B52" s="59" t="str">
        <f>CRS!B52</f>
        <v xml:space="preserve">UDANGA, LORRAINE A. </v>
      </c>
      <c r="C52" s="65" t="str">
        <f>CRS!C52</f>
        <v>F</v>
      </c>
      <c r="D52" s="70" t="str">
        <f>CRS!D52</f>
        <v>BSIT-NET SEC TRACK-3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35">
      <c r="A53" s="56" t="s">
        <v>69</v>
      </c>
      <c r="B53" s="59" t="str">
        <f>CRS!B53</f>
        <v xml:space="preserve">VISPERAS, ABIGAIL B. </v>
      </c>
      <c r="C53" s="65" t="str">
        <f>CRS!C53</f>
        <v>F</v>
      </c>
      <c r="D53" s="70" t="str">
        <f>CRS!D53</f>
        <v>BSIT-WEB TRACK-2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3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3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disablePrompts="1"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view="pageLayout" topLeftCell="A10" zoomScaleNormal="100" workbookViewId="0">
      <selection activeCell="N20" sqref="N2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0" t="str">
        <f>CRS!A1</f>
        <v>CITCS 3A  ICS6</v>
      </c>
      <c r="B1" s="351"/>
      <c r="C1" s="351"/>
      <c r="D1" s="351"/>
      <c r="E1" s="325" t="s">
        <v>137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39" t="str">
        <f>CRS!A3</f>
        <v>SPECIAL TOPICS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35">
      <c r="A4" s="334" t="str">
        <f>CRS!A4</f>
        <v xml:space="preserve">TTHSAT 5:30PM-6:45PM  </v>
      </c>
      <c r="B4" s="335"/>
      <c r="C4" s="336"/>
      <c r="D4" s="71" t="str">
        <f>CRS!D4</f>
        <v>M303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5" customHeight="1" x14ac:dyDescent="0.35">
      <c r="A5" s="334" t="str">
        <f>CRS!A5</f>
        <v>2nd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3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INPUT'!D24</f>
        <v>0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ABULENCIA, SAM JENVER B. </v>
      </c>
      <c r="C9" s="65" t="str">
        <f>CRS!C9</f>
        <v>M</v>
      </c>
      <c r="D9" s="70" t="str">
        <f>CRS!D9</f>
        <v>BSIT-WEB TRACK-3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AL-OWAINI, ABDULRAHMAN A. </v>
      </c>
      <c r="C10" s="65" t="str">
        <f>CRS!C10</f>
        <v>M</v>
      </c>
      <c r="D10" s="70" t="str">
        <f>CRS!D10</f>
        <v>BSCS-MOBILE TECH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AMADI, DANIEL C. </v>
      </c>
      <c r="C11" s="65" t="str">
        <f>CRS!C11</f>
        <v>M</v>
      </c>
      <c r="D11" s="70" t="str">
        <f>CRS!D11</f>
        <v>BSIT-NET SEC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AMANSEC, GUYLENE M. </v>
      </c>
      <c r="C12" s="65" t="str">
        <f>CRS!C12</f>
        <v>F</v>
      </c>
      <c r="D12" s="70" t="str">
        <f>CRS!D12</f>
        <v>BSIT-NET SEC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ARGUEZA, RAYMOND ALVIN JAY C. </v>
      </c>
      <c r="C13" s="65" t="str">
        <f>CRS!C13</f>
        <v>M</v>
      </c>
      <c r="D13" s="70" t="str">
        <f>CRS!D13</f>
        <v>BSIT-WEB TRACK-2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BACAYAN, PHILIP III B. </v>
      </c>
      <c r="C14" s="65" t="str">
        <f>CRS!C14</f>
        <v>M</v>
      </c>
      <c r="D14" s="70" t="str">
        <f>CRS!D14</f>
        <v>BSIT-NET SEC TRACK-3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BALINTAG, SHEILA T. </v>
      </c>
      <c r="C15" s="65" t="str">
        <f>CRS!C15</f>
        <v>F</v>
      </c>
      <c r="D15" s="70" t="str">
        <f>CRS!D15</f>
        <v>BSIT-NET SEC TRACK-3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BITOG, RUFFRED T. </v>
      </c>
      <c r="C16" s="65" t="str">
        <f>CRS!C16</f>
        <v>M</v>
      </c>
      <c r="D16" s="70" t="str">
        <f>CRS!D16</f>
        <v>BSCS-DIGITAL ARTS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BUYAGAWAN, SOPHIA KRISHA K. </v>
      </c>
      <c r="C17" s="65" t="str">
        <f>CRS!C17</f>
        <v>F</v>
      </c>
      <c r="D17" s="70" t="str">
        <f>CRS!D17</f>
        <v>BSIT-NET SEC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CACHERO, GIAN PAUL L. </v>
      </c>
      <c r="C18" s="65" t="str">
        <f>CRS!C18</f>
        <v>M</v>
      </c>
      <c r="D18" s="70" t="str">
        <f>CRS!D18</f>
        <v>BSIT-WEB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CADIAY, VIVIAN ESTRELLA K. </v>
      </c>
      <c r="C19" s="65" t="str">
        <f>CRS!C19</f>
        <v>F</v>
      </c>
      <c r="D19" s="70" t="str">
        <f>CRS!D19</f>
        <v>BSIT-NET SEC TRACK-3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CALALO, ERWIN B. </v>
      </c>
      <c r="C20" s="65" t="str">
        <f>CRS!C20</f>
        <v>M</v>
      </c>
      <c r="D20" s="70" t="str">
        <f>CRS!D20</f>
        <v>BSIT-WEB TRACK-3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CALPO, EUGENE J M. </v>
      </c>
      <c r="C21" s="65" t="str">
        <f>CRS!C21</f>
        <v>M</v>
      </c>
      <c r="D21" s="70" t="str">
        <f>CRS!D21</f>
        <v>BSIT-ERP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CASTILLO, RENZO PATRICK I. </v>
      </c>
      <c r="C22" s="65" t="str">
        <f>CRS!C22</f>
        <v>M</v>
      </c>
      <c r="D22" s="70" t="str">
        <f>CRS!D22</f>
        <v>BSIT-WEB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CHUN, JHEXER T. </v>
      </c>
      <c r="C23" s="65" t="str">
        <f>CRS!C23</f>
        <v>M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CRUZ, JAN DAVID D. </v>
      </c>
      <c r="C24" s="65" t="str">
        <f>CRS!C24</f>
        <v>M</v>
      </c>
      <c r="D24" s="70" t="str">
        <f>CRS!D24</f>
        <v>BSCS-DIGITAL ARTS TRACK-2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DAVID, RENZIE LHOR L. </v>
      </c>
      <c r="C25" s="65" t="str">
        <f>CRS!C25</f>
        <v>M</v>
      </c>
      <c r="D25" s="70" t="str">
        <f>CRS!D25</f>
        <v>BSIT-ERP TRACK-3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DE LOS REYES, MARY ANN A. </v>
      </c>
      <c r="C26" s="65" t="str">
        <f>CRS!C26</f>
        <v>F</v>
      </c>
      <c r="D26" s="70" t="str">
        <f>CRS!D26</f>
        <v>BSIT-NET SEC TRACK-3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00"/>
      <c r="AI26" s="298" t="s">
        <v>127</v>
      </c>
    </row>
    <row r="27" spans="1:35" ht="12.75" customHeight="1" x14ac:dyDescent="0.35">
      <c r="A27" s="56" t="s">
        <v>52</v>
      </c>
      <c r="B27" s="59" t="str">
        <f>CRS!B27</f>
        <v xml:space="preserve">ESTEBAN, MARISOL M. </v>
      </c>
      <c r="C27" s="65" t="str">
        <f>CRS!C27</f>
        <v>F</v>
      </c>
      <c r="D27" s="70" t="str">
        <f>CRS!D27</f>
        <v>BSIT-WEB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01"/>
      <c r="AI27" s="299"/>
    </row>
    <row r="28" spans="1:35" ht="12.75" customHeight="1" x14ac:dyDescent="0.35">
      <c r="A28" s="56" t="s">
        <v>53</v>
      </c>
      <c r="B28" s="59" t="str">
        <f>CRS!B28</f>
        <v xml:space="preserve">ESTRADA, NATHANIEL S. </v>
      </c>
      <c r="C28" s="65" t="str">
        <f>CRS!C28</f>
        <v>M</v>
      </c>
      <c r="D28" s="70" t="str">
        <f>CRS!D28</f>
        <v>BSIT-NET SEC TRACK-3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01"/>
      <c r="AI28" s="299"/>
    </row>
    <row r="29" spans="1:35" ht="12.75" customHeight="1" x14ac:dyDescent="0.35">
      <c r="A29" s="56" t="s">
        <v>54</v>
      </c>
      <c r="B29" s="59" t="str">
        <f>CRS!B29</f>
        <v xml:space="preserve">GAYOT, VANESSA ROSE N. </v>
      </c>
      <c r="C29" s="65" t="str">
        <f>CRS!C29</f>
        <v>F</v>
      </c>
      <c r="D29" s="70" t="str">
        <f>CRS!D29</f>
        <v>BSIT-WEB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01"/>
      <c r="AI29" s="299"/>
    </row>
    <row r="30" spans="1:35" ht="12.75" customHeight="1" x14ac:dyDescent="0.35">
      <c r="A30" s="56" t="s">
        <v>55</v>
      </c>
      <c r="B30" s="59" t="str">
        <f>CRS!B30</f>
        <v xml:space="preserve">GUMPAD, JERRYSEL Z. </v>
      </c>
      <c r="C30" s="65" t="str">
        <f>CRS!C30</f>
        <v>M</v>
      </c>
      <c r="D30" s="70" t="str">
        <f>CRS!D30</f>
        <v>BSIT-WEB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1"/>
      <c r="AI30" s="299"/>
    </row>
    <row r="31" spans="1:35" ht="12.75" customHeight="1" x14ac:dyDescent="0.35">
      <c r="A31" s="56" t="s">
        <v>56</v>
      </c>
      <c r="B31" s="59" t="str">
        <f>CRS!B31</f>
        <v xml:space="preserve">KIMPAY, GLEN H. </v>
      </c>
      <c r="C31" s="65" t="str">
        <f>CRS!C31</f>
        <v>M</v>
      </c>
      <c r="D31" s="70" t="str">
        <f>CRS!D31</f>
        <v>BSIT-NET SEC TRACK-3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01"/>
      <c r="AI31" s="299"/>
    </row>
    <row r="32" spans="1:35" ht="12.75" customHeight="1" x14ac:dyDescent="0.35">
      <c r="A32" s="56" t="s">
        <v>57</v>
      </c>
      <c r="B32" s="59" t="str">
        <f>CRS!B32</f>
        <v xml:space="preserve">LARANANG, JOREN EJAY E. </v>
      </c>
      <c r="C32" s="65" t="str">
        <f>CRS!C32</f>
        <v>M</v>
      </c>
      <c r="D32" s="70" t="str">
        <f>CRS!D32</f>
        <v>BSIT-WEB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01"/>
      <c r="AI32" s="299"/>
    </row>
    <row r="33" spans="1:38" ht="12.75" customHeight="1" x14ac:dyDescent="0.35">
      <c r="A33" s="56" t="s">
        <v>58</v>
      </c>
      <c r="B33" s="59" t="str">
        <f>CRS!B33</f>
        <v xml:space="preserve">MENESES, CHRISTIAN Q. </v>
      </c>
      <c r="C33" s="65" t="str">
        <f>CRS!C33</f>
        <v>M</v>
      </c>
      <c r="D33" s="70" t="str">
        <f>CRS!D33</f>
        <v>BSIT-WEB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MUHYANG, HAM D. </v>
      </c>
      <c r="C34" s="65" t="str">
        <f>CRS!C34</f>
        <v>M</v>
      </c>
      <c r="D34" s="70" t="str">
        <f>CRS!D34</f>
        <v>BSIT-NET SEC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NATIVIDAD, JENNYROSE A. </v>
      </c>
      <c r="C35" s="65" t="str">
        <f>CRS!C35</f>
        <v>F</v>
      </c>
      <c r="D35" s="70" t="str">
        <f>CRS!D35</f>
        <v>BSIT-WEB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OLERMO, VENCER C. </v>
      </c>
      <c r="C36" s="65" t="str">
        <f>CRS!C36</f>
        <v>M</v>
      </c>
      <c r="D36" s="70" t="str">
        <f>CRS!D36</f>
        <v>BSIT-WEB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PILAWEN, JORDAN C. </v>
      </c>
      <c r="C37" s="65" t="str">
        <f>CRS!C37</f>
        <v>M</v>
      </c>
      <c r="D37" s="70" t="str">
        <f>CRS!D37</f>
        <v>BSIT-NET SEC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QUITA, STEPHANIE SHARMAINE R. </v>
      </c>
      <c r="C38" s="65" t="str">
        <f>CRS!C38</f>
        <v>F</v>
      </c>
      <c r="D38" s="70" t="str">
        <f>CRS!D38</f>
        <v>BSIT-WEB TRACK-3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RADMAN, MOHAMMED MAHYOUB S. </v>
      </c>
      <c r="C39" s="65" t="str">
        <f>CRS!C39</f>
        <v>M</v>
      </c>
      <c r="D39" s="70" t="str">
        <f>CRS!D39</f>
        <v>BSIT-NET SEC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RODRIGUEZ, KAREN L. </v>
      </c>
      <c r="C40" s="65" t="str">
        <f>CRS!C40</f>
        <v>F</v>
      </c>
      <c r="D40" s="70" t="str">
        <f>CRS!D40</f>
        <v>BSIT-NET SEC TRACK-3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4" t="str">
        <f>A1</f>
        <v>CITCS 3A  ICS6</v>
      </c>
      <c r="B42" s="355"/>
      <c r="C42" s="355"/>
      <c r="D42" s="355"/>
      <c r="E42" s="325" t="s">
        <v>137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39" t="str">
        <f>A3</f>
        <v>SPECIAL TOPICS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35">
      <c r="A45" s="334" t="str">
        <f>A4</f>
        <v xml:space="preserve">TTHSAT 5:30PM-6:45PM  </v>
      </c>
      <c r="B45" s="335"/>
      <c r="C45" s="336"/>
      <c r="D45" s="71" t="str">
        <f>D4</f>
        <v>M303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35">
      <c r="A46" s="334" t="str">
        <f>A5</f>
        <v>2nd Trimester SY 2017-2018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0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35">
      <c r="A50" s="58" t="s">
        <v>66</v>
      </c>
      <c r="B50" s="59" t="str">
        <f>CRS!B50</f>
        <v xml:space="preserve">SAC JR., PAMPILO Z. </v>
      </c>
      <c r="C50" s="65" t="str">
        <f>CRS!C50</f>
        <v>M</v>
      </c>
      <c r="D50" s="70" t="str">
        <f>CRS!D50</f>
        <v>BSIT-WEB TRACK-3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35">
      <c r="A51" s="56" t="s">
        <v>67</v>
      </c>
      <c r="B51" s="59" t="str">
        <f>CRS!B51</f>
        <v xml:space="preserve">SOTELO, GRECIEL ANN JOY R. </v>
      </c>
      <c r="C51" s="65" t="str">
        <f>CRS!C51</f>
        <v>F</v>
      </c>
      <c r="D51" s="70" t="str">
        <f>CRS!D51</f>
        <v>BSIT-WEB TRACK-3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35">
      <c r="A52" s="56" t="s">
        <v>68</v>
      </c>
      <c r="B52" s="59" t="str">
        <f>CRS!B52</f>
        <v xml:space="preserve">UDANGA, LORRAINE A. </v>
      </c>
      <c r="C52" s="65" t="str">
        <f>CRS!C52</f>
        <v>F</v>
      </c>
      <c r="D52" s="70" t="str">
        <f>CRS!D52</f>
        <v>BSIT-NET SEC TRACK-3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35">
      <c r="A53" s="56" t="s">
        <v>69</v>
      </c>
      <c r="B53" s="59" t="str">
        <f>CRS!B53</f>
        <v xml:space="preserve">VISPERAS, ABIGAIL B. </v>
      </c>
      <c r="C53" s="65" t="str">
        <f>CRS!C53</f>
        <v>F</v>
      </c>
      <c r="D53" s="70" t="str">
        <f>CRS!D53</f>
        <v>BSIT-WEB TRACK-2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3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3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Z9:Z40 Z50:Z80" xr:uid="{00000000-0002-0000-0500-00000A000000}">
      <formula1>$Z$5</formula1>
    </dataValidation>
    <dataValidation type="whole" operator="lessThanOrEqual" allowBlank="1" showErrorMessage="1" errorTitle="Data Entry Error" error="Invalid Score" sqref="Q9:Q40 Q50:Q80" xr:uid="{00000000-0002-0000-0500-00000B000000}">
      <formula1>$Q$5</formula1>
    </dataValidation>
    <dataValidation type="whole" operator="lessThanOrEqual" allowBlank="1" showErrorMessage="1" errorTitle="Data Entry Error" error="Invalid Score" sqref="R9:R40 R50:R80" xr:uid="{00000000-0002-0000-0500-00000C000000}">
      <formula1>$R$5</formula1>
    </dataValidation>
    <dataValidation type="whole" operator="lessThanOrEqual" allowBlank="1" showErrorMessage="1" errorTitle="Data Entry Error" error="Invalid Score" sqref="S9:S40 S50:S80" xr:uid="{00000000-0002-0000-0500-00000D000000}">
      <formula1>$S$5</formula1>
    </dataValidation>
    <dataValidation type="whole" operator="lessThanOrEqual" allowBlank="1" showErrorMessage="1" errorTitle="Data Entry Error" error="Invalid Score" sqref="T9:T40 T50:T80" xr:uid="{00000000-0002-0000-0500-00000E000000}">
      <formula1>$T$5</formula1>
    </dataValidation>
    <dataValidation type="whole" operator="lessThanOrEqual" allowBlank="1" showErrorMessage="1" errorTitle="Data Entry Error" error="Invalid Score" sqref="U9:U40 U50:U80" xr:uid="{00000000-0002-0000-0500-00000F000000}">
      <formula1>$U$5</formula1>
    </dataValidation>
    <dataValidation type="whole" operator="lessThanOrEqual" allowBlank="1" showErrorMessage="1" errorTitle="Data Entry Error" error="Invalid Score" sqref="V9:V40 V50:V80" xr:uid="{00000000-0002-0000-0500-000010000000}">
      <formula1>$V$5</formula1>
    </dataValidation>
    <dataValidation type="whole" operator="lessThanOrEqual" allowBlank="1" showErrorMessage="1" errorTitle="Data Entry Error" error="Invalid Score" sqref="W9:W40 W50:W80" xr:uid="{00000000-0002-0000-0500-000011000000}">
      <formula1>$W$5</formula1>
    </dataValidation>
    <dataValidation type="whole" operator="lessThanOrEqual" allowBlank="1" showErrorMessage="1" errorTitle="Data Entry Error" error="Invalid Score" sqref="X9:X40 X50:X80" xr:uid="{00000000-0002-0000-0500-000012000000}">
      <formula1>$X$5</formula1>
    </dataValidation>
    <dataValidation type="whole" operator="lessThanOrEqual" allowBlank="1" showErrorMessage="1" errorTitle="Data Entry Error" error="Invalid Score" sqref="Y9:Y40 Y50:Y80" xr:uid="{00000000-0002-0000-0500-000013000000}">
      <formula1>$Y$5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138</v>
      </c>
      <c r="I4" s="116"/>
      <c r="L4" s="117"/>
    </row>
    <row r="5" spans="1:34" ht="14" x14ac:dyDescent="0.3">
      <c r="E5" s="118" t="s">
        <v>139</v>
      </c>
      <c r="I5" s="118"/>
      <c r="L5" s="119"/>
    </row>
    <row r="7" spans="1:34" x14ac:dyDescent="0.25">
      <c r="A7" s="120" t="str">
        <f>IF(OR(E15&lt;&gt;"M",E15&lt;&gt;"m"),"female","male")</f>
        <v>male</v>
      </c>
    </row>
    <row r="8" spans="1:34" ht="15.5" x14ac:dyDescent="0.3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CITCS 3A</v>
      </c>
      <c r="C11" s="381" t="str">
        <f>'INITIAL INPUT'!G12</f>
        <v>ICS6</v>
      </c>
      <c r="D11" s="382"/>
      <c r="E11" s="382"/>
      <c r="F11" s="163"/>
      <c r="G11" s="383" t="str">
        <f>CRS!A4</f>
        <v xml:space="preserve">TTHSAT 5:30PM-6:45PM  </v>
      </c>
      <c r="H11" s="384"/>
      <c r="I11" s="384"/>
      <c r="J11" s="384"/>
      <c r="K11" s="384"/>
      <c r="L11" s="384"/>
      <c r="M11" s="384"/>
      <c r="N11" s="164"/>
      <c r="O11" s="385" t="str">
        <f>CONCATENATE('INITIAL INPUT'!G16," Trimester")</f>
        <v>2nd Trimester</v>
      </c>
      <c r="P11" s="382"/>
    </row>
    <row r="12" spans="1:34" s="127" customFormat="1" ht="15" customHeight="1" x14ac:dyDescent="0.3">
      <c r="A12" s="126" t="s">
        <v>14</v>
      </c>
      <c r="C12" s="386" t="s">
        <v>15</v>
      </c>
      <c r="D12" s="299"/>
      <c r="E12" s="299"/>
      <c r="F12" s="163"/>
      <c r="G12" s="387" t="s">
        <v>141</v>
      </c>
      <c r="H12" s="299"/>
      <c r="I12" s="299"/>
      <c r="J12" s="299"/>
      <c r="K12" s="299"/>
      <c r="L12" s="299"/>
      <c r="M12" s="299"/>
      <c r="N12" s="106"/>
      <c r="O12" s="388" t="str">
        <f>CONCATENATE("SY ",'INITIAL INPUT'!D16)</f>
        <v>SY 2017-2018</v>
      </c>
      <c r="P12" s="389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79" t="s">
        <v>133</v>
      </c>
      <c r="P14" s="38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15-0878-317</v>
      </c>
      <c r="C15" s="139" t="str">
        <f>IF(NAMES!B2="","",NAMES!B2)</f>
        <v xml:space="preserve">ABULENCIA, SAM JENVER B. </v>
      </c>
      <c r="D15" s="140"/>
      <c r="E15" s="141" t="str">
        <f>IF(NAMES!C2="","",NAMES!C2)</f>
        <v>M</v>
      </c>
      <c r="F15" s="142"/>
      <c r="G15" s="143" t="str">
        <f>IF(NAMES!D2="","",NAMES!D2)</f>
        <v>BSIT-WEB TRACK-3</v>
      </c>
      <c r="H15" s="133"/>
      <c r="I15" s="144">
        <f>IF(CRS!I9="","",CRS!I9)</f>
        <v>73</v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15-4643-285</v>
      </c>
      <c r="C16" s="139" t="str">
        <f>IF(NAMES!B3="","",NAMES!B3)</f>
        <v xml:space="preserve">AL-OWAINI, ABDULRAHMAN A. </v>
      </c>
      <c r="D16" s="140"/>
      <c r="E16" s="141" t="str">
        <f>IF(NAMES!C3="","",NAMES!C3)</f>
        <v>M</v>
      </c>
      <c r="F16" s="142"/>
      <c r="G16" s="143" t="str">
        <f>IF(NAMES!D3="","",NAMES!D3)</f>
        <v>BSCS-MOBILE TECH TRACK-1</v>
      </c>
      <c r="H16" s="133"/>
      <c r="I16" s="144">
        <f>IF(CRS!I10="","",CRS!I10)</f>
        <v>71</v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14-5516-128</v>
      </c>
      <c r="C17" s="139" t="str">
        <f>IF(NAMES!B4="","",NAMES!B4)</f>
        <v xml:space="preserve">AMADI, DANIEL C. </v>
      </c>
      <c r="D17" s="140"/>
      <c r="E17" s="141" t="str">
        <f>IF(NAMES!C4="","",NAMES!C4)</f>
        <v>M</v>
      </c>
      <c r="F17" s="142"/>
      <c r="G17" s="143" t="str">
        <f>IF(NAMES!D4="","",NAMES!D4)</f>
        <v>BSIT-NET SEC TRACK-2</v>
      </c>
      <c r="H17" s="133"/>
      <c r="I17" s="144">
        <f>IF(CRS!I11="","",CRS!I11)</f>
        <v>72</v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15-2615-742</v>
      </c>
      <c r="C18" s="139" t="str">
        <f>IF(NAMES!B5="","",NAMES!B5)</f>
        <v xml:space="preserve">AMANSEC, GUYLENE M. </v>
      </c>
      <c r="D18" s="140"/>
      <c r="E18" s="141" t="str">
        <f>IF(NAMES!C5="","",NAMES!C5)</f>
        <v>F</v>
      </c>
      <c r="F18" s="142"/>
      <c r="G18" s="143" t="str">
        <f>IF(NAMES!D5="","",NAMES!D5)</f>
        <v>BSIT-NET SEC TRACK-2</v>
      </c>
      <c r="H18" s="133"/>
      <c r="I18" s="144">
        <f>IF(CRS!I12="","",CRS!I12)</f>
        <v>72</v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15-4675-368</v>
      </c>
      <c r="C19" s="139" t="str">
        <f>IF(NAMES!B6="","",NAMES!B6)</f>
        <v xml:space="preserve">ARGUEZA, RAYMOND ALVIN JAY C. </v>
      </c>
      <c r="D19" s="140"/>
      <c r="E19" s="141" t="str">
        <f>IF(NAMES!C6="","",NAMES!C6)</f>
        <v>M</v>
      </c>
      <c r="F19" s="142"/>
      <c r="G19" s="143" t="str">
        <f>IF(NAMES!D6="","",NAMES!D6)</f>
        <v>BSIT-WEB TRACK-2</v>
      </c>
      <c r="H19" s="133"/>
      <c r="I19" s="144">
        <f>IF(CRS!I13="","",CRS!I13)</f>
        <v>72</v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15-4414-542</v>
      </c>
      <c r="C20" s="139" t="str">
        <f>IF(NAMES!B7="","",NAMES!B7)</f>
        <v xml:space="preserve">BACAYAN, PHILIP III B. </v>
      </c>
      <c r="D20" s="140"/>
      <c r="E20" s="141" t="str">
        <f>IF(NAMES!C7="","",NAMES!C7)</f>
        <v>M</v>
      </c>
      <c r="F20" s="142"/>
      <c r="G20" s="143" t="str">
        <f>IF(NAMES!D7="","",NAMES!D7)</f>
        <v>BSIT-NET SEC TRACK-3</v>
      </c>
      <c r="H20" s="133"/>
      <c r="I20" s="144">
        <f>IF(CRS!I14="","",CRS!I14)</f>
        <v>73</v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15-0178-715</v>
      </c>
      <c r="C21" s="139" t="str">
        <f>IF(NAMES!B8="","",NAMES!B8)</f>
        <v xml:space="preserve">BALINTAG, SHEILA T. </v>
      </c>
      <c r="D21" s="140"/>
      <c r="E21" s="141" t="str">
        <f>IF(NAMES!C8="","",NAMES!C8)</f>
        <v>F</v>
      </c>
      <c r="F21" s="142"/>
      <c r="G21" s="143" t="str">
        <f>IF(NAMES!D8="","",NAMES!D8)</f>
        <v>BSIT-NET SEC TRACK-3</v>
      </c>
      <c r="H21" s="133"/>
      <c r="I21" s="144">
        <f>IF(CRS!I15="","",CRS!I15)</f>
        <v>73</v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14-0842-809</v>
      </c>
      <c r="C22" s="139" t="str">
        <f>IF(NAMES!B9="","",NAMES!B9)</f>
        <v xml:space="preserve">BITOG, RUFFRED T. </v>
      </c>
      <c r="D22" s="140"/>
      <c r="E22" s="141" t="str">
        <f>IF(NAMES!C9="","",NAMES!C9)</f>
        <v>M</v>
      </c>
      <c r="F22" s="142"/>
      <c r="G22" s="143" t="str">
        <f>IF(NAMES!D9="","",NAMES!D9)</f>
        <v>BSCS-DIGITAL ARTS TRACK-2</v>
      </c>
      <c r="H22" s="133"/>
      <c r="I22" s="144">
        <f>IF(CRS!I16="","",CRS!I16)</f>
        <v>73</v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14-1279-341</v>
      </c>
      <c r="C23" s="139" t="str">
        <f>IF(NAMES!B10="","",NAMES!B10)</f>
        <v xml:space="preserve">BUYAGAWAN, SOPHIA KRISHA K. </v>
      </c>
      <c r="D23" s="140"/>
      <c r="E23" s="141" t="str">
        <f>IF(NAMES!C10="","",NAMES!C10)</f>
        <v>F</v>
      </c>
      <c r="F23" s="142"/>
      <c r="G23" s="143" t="str">
        <f>IF(NAMES!D10="","",NAMES!D10)</f>
        <v>BSIT-NET SEC TRACK-2</v>
      </c>
      <c r="H23" s="133"/>
      <c r="I23" s="144">
        <f>IF(CRS!I17="","",CRS!I17)</f>
        <v>73</v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14-4262-944</v>
      </c>
      <c r="C24" s="139" t="str">
        <f>IF(NAMES!B11="","",NAMES!B11)</f>
        <v xml:space="preserve">CACHERO, GIAN PAUL L. </v>
      </c>
      <c r="D24" s="140"/>
      <c r="E24" s="141" t="str">
        <f>IF(NAMES!C11="","",NAMES!C11)</f>
        <v>M</v>
      </c>
      <c r="F24" s="142"/>
      <c r="G24" s="143" t="str">
        <f>IF(NAMES!D11="","",NAMES!D11)</f>
        <v>BSIT-WEB TRACK-2</v>
      </c>
      <c r="H24" s="133"/>
      <c r="I24" s="144">
        <f>IF(CRS!I18="","",CRS!I18)</f>
        <v>72</v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15-2002-370</v>
      </c>
      <c r="C25" s="139" t="str">
        <f>IF(NAMES!B12="","",NAMES!B12)</f>
        <v xml:space="preserve">CADIAY, VIVIAN ESTRELLA K. </v>
      </c>
      <c r="D25" s="140"/>
      <c r="E25" s="141" t="str">
        <f>IF(NAMES!C12="","",NAMES!C12)</f>
        <v>F</v>
      </c>
      <c r="F25" s="142"/>
      <c r="G25" s="143" t="str">
        <f>IF(NAMES!D12="","",NAMES!D12)</f>
        <v>BSIT-NET SEC TRACK-3</v>
      </c>
      <c r="H25" s="133"/>
      <c r="I25" s="144">
        <f>IF(CRS!I19="","",CRS!I19)</f>
        <v>72</v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15-3904-109</v>
      </c>
      <c r="C26" s="139" t="str">
        <f>IF(NAMES!B13="","",NAMES!B13)</f>
        <v xml:space="preserve">CALALO, ERWIN B. </v>
      </c>
      <c r="D26" s="140"/>
      <c r="E26" s="141" t="str">
        <f>IF(NAMES!C13="","",NAMES!C13)</f>
        <v>M</v>
      </c>
      <c r="F26" s="142"/>
      <c r="G26" s="143" t="str">
        <f>IF(NAMES!D13="","",NAMES!D13)</f>
        <v>BSIT-WEB TRACK-3</v>
      </c>
      <c r="H26" s="133"/>
      <c r="I26" s="144">
        <f>IF(CRS!I20="","",CRS!I20)</f>
        <v>72</v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16-3797-665</v>
      </c>
      <c r="C27" s="139" t="str">
        <f>IF(NAMES!B14="","",NAMES!B14)</f>
        <v xml:space="preserve">CALPO, EUGENE J M. </v>
      </c>
      <c r="D27" s="140"/>
      <c r="E27" s="141" t="str">
        <f>IF(NAMES!C14="","",NAMES!C14)</f>
        <v>M</v>
      </c>
      <c r="F27" s="142"/>
      <c r="G27" s="143" t="str">
        <f>IF(NAMES!D14="","",NAMES!D14)</f>
        <v>BSIT-ERP TRACK-2</v>
      </c>
      <c r="H27" s="133"/>
      <c r="I27" s="144">
        <f>IF(CRS!I21="","",CRS!I21)</f>
        <v>73</v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13-1434-144</v>
      </c>
      <c r="C28" s="139" t="str">
        <f>IF(NAMES!B15="","",NAMES!B15)</f>
        <v xml:space="preserve">CASTILLO, RENZO PATRICK I.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TRACK-2</v>
      </c>
      <c r="H28" s="133"/>
      <c r="I28" s="144">
        <f>IF(CRS!I22="","",CRS!I22)</f>
        <v>73</v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14-0245-938</v>
      </c>
      <c r="C29" s="139" t="str">
        <f>IF(NAMES!B16="","",NAMES!B16)</f>
        <v xml:space="preserve">CHUN, JHEXER T. </v>
      </c>
      <c r="D29" s="140"/>
      <c r="E29" s="141" t="str">
        <f>IF(NAMES!C16="","",NAMES!C16)</f>
        <v>M</v>
      </c>
      <c r="F29" s="142"/>
      <c r="G29" s="143" t="str">
        <f>IF(NAMES!D16="","",NAMES!D16)</f>
        <v>BSIT-WEB TRACK-2</v>
      </c>
      <c r="H29" s="133"/>
      <c r="I29" s="144">
        <f>IF(CRS!I23="","",CRS!I23)</f>
        <v>72</v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15-2632-559</v>
      </c>
      <c r="C30" s="139" t="str">
        <f>IF(NAMES!B17="","",NAMES!B17)</f>
        <v xml:space="preserve">CRUZ, JAN DAVID D. </v>
      </c>
      <c r="D30" s="140"/>
      <c r="E30" s="141" t="str">
        <f>IF(NAMES!C17="","",NAMES!C17)</f>
        <v>M</v>
      </c>
      <c r="F30" s="142"/>
      <c r="G30" s="143" t="str">
        <f>IF(NAMES!D17="","",NAMES!D17)</f>
        <v>BSCS-DIGITAL ARTS TRACK-2</v>
      </c>
      <c r="H30" s="133"/>
      <c r="I30" s="144">
        <f>IF(CRS!I24="","",CRS!I24)</f>
        <v>73</v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15-2506-649</v>
      </c>
      <c r="C31" s="139" t="str">
        <f>IF(NAMES!B18="","",NAMES!B18)</f>
        <v xml:space="preserve">DAVID, RENZIE LHOR L. </v>
      </c>
      <c r="D31" s="140"/>
      <c r="E31" s="141" t="str">
        <f>IF(NAMES!C18="","",NAMES!C18)</f>
        <v>M</v>
      </c>
      <c r="F31" s="142"/>
      <c r="G31" s="143" t="str">
        <f>IF(NAMES!D18="","",NAMES!D18)</f>
        <v>BSIT-ERP TRACK-3</v>
      </c>
      <c r="H31" s="133"/>
      <c r="I31" s="144">
        <f>IF(CRS!I25="","",CRS!I25)</f>
        <v>72</v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15-0376-586</v>
      </c>
      <c r="C32" s="139" t="str">
        <f>IF(NAMES!B19="","",NAMES!B19)</f>
        <v xml:space="preserve">DE LOS REYES, MARY ANN A. </v>
      </c>
      <c r="D32" s="140"/>
      <c r="E32" s="141" t="str">
        <f>IF(NAMES!C19="","",NAMES!C19)</f>
        <v>F</v>
      </c>
      <c r="F32" s="142"/>
      <c r="G32" s="143" t="str">
        <f>IF(NAMES!D19="","",NAMES!D19)</f>
        <v>BSIT-NET SEC TRACK-3</v>
      </c>
      <c r="H32" s="133"/>
      <c r="I32" s="144">
        <f>IF(CRS!I26="","",CRS!I26)</f>
        <v>74</v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14-4597-685</v>
      </c>
      <c r="C33" s="139" t="str">
        <f>IF(NAMES!B20="","",NAMES!B20)</f>
        <v xml:space="preserve">ESTEBAN, MARISOL M. </v>
      </c>
      <c r="D33" s="140"/>
      <c r="E33" s="141" t="str">
        <f>IF(NAMES!C20="","",NAMES!C20)</f>
        <v>F</v>
      </c>
      <c r="F33" s="142"/>
      <c r="G33" s="143" t="str">
        <f>IF(NAMES!D20="","",NAMES!D20)</f>
        <v>BSIT-WEB TRACK-2</v>
      </c>
      <c r="H33" s="133"/>
      <c r="I33" s="144">
        <f>IF(CRS!I27="","",CRS!I27)</f>
        <v>71</v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15-2738-768</v>
      </c>
      <c r="C34" s="139" t="str">
        <f>IF(NAMES!B21="","",NAMES!B21)</f>
        <v xml:space="preserve">ESTRADA, NATHANIEL S. </v>
      </c>
      <c r="D34" s="140"/>
      <c r="E34" s="141" t="str">
        <f>IF(NAMES!C21="","",NAMES!C21)</f>
        <v>M</v>
      </c>
      <c r="F34" s="142"/>
      <c r="G34" s="143" t="str">
        <f>IF(NAMES!D21="","",NAMES!D21)</f>
        <v>BSIT-NET SEC TRACK-3</v>
      </c>
      <c r="H34" s="133"/>
      <c r="I34" s="144">
        <f>IF(CRS!I28="","",CRS!I28)</f>
        <v>73</v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15-2672-621</v>
      </c>
      <c r="C35" s="139" t="str">
        <f>IF(NAMES!B22="","",NAMES!B22)</f>
        <v xml:space="preserve">GAYOT, VANESSA ROSE N. </v>
      </c>
      <c r="D35" s="140"/>
      <c r="E35" s="141" t="str">
        <f>IF(NAMES!C22="","",NAMES!C22)</f>
        <v>F</v>
      </c>
      <c r="F35" s="142"/>
      <c r="G35" s="143" t="str">
        <f>IF(NAMES!D22="","",NAMES!D22)</f>
        <v>BSIT-WEB TRACK-2</v>
      </c>
      <c r="H35" s="133"/>
      <c r="I35" s="144">
        <f>IF(CRS!I29="","",CRS!I29)</f>
        <v>72</v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15-3877-637</v>
      </c>
      <c r="C36" s="139" t="str">
        <f>IF(NAMES!B23="","",NAMES!B23)</f>
        <v xml:space="preserve">GUMPAD, JERRYSEL Z. </v>
      </c>
      <c r="D36" s="140"/>
      <c r="E36" s="141" t="str">
        <f>IF(NAMES!C23="","",NAMES!C23)</f>
        <v>M</v>
      </c>
      <c r="F36" s="142"/>
      <c r="G36" s="143" t="str">
        <f>IF(NAMES!D23="","",NAMES!D23)</f>
        <v>BSIT-WEB TRACK-2</v>
      </c>
      <c r="H36" s="133"/>
      <c r="I36" s="144">
        <f>IF(CRS!I30="","",CRS!I30)</f>
        <v>72</v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14-1396-625</v>
      </c>
      <c r="C37" s="139" t="str">
        <f>IF(NAMES!B24="","",NAMES!B24)</f>
        <v xml:space="preserve">KIMPAY, GLEN H. </v>
      </c>
      <c r="D37" s="140"/>
      <c r="E37" s="141" t="str">
        <f>IF(NAMES!C24="","",NAMES!C24)</f>
        <v>M</v>
      </c>
      <c r="F37" s="142"/>
      <c r="G37" s="143" t="str">
        <f>IF(NAMES!D24="","",NAMES!D24)</f>
        <v>BSIT-NET SEC TRACK-3</v>
      </c>
      <c r="H37" s="133"/>
      <c r="I37" s="144">
        <f>IF(CRS!I31="","",CRS!I31)</f>
        <v>72</v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>15-0145-162</v>
      </c>
      <c r="C38" s="139" t="str">
        <f>IF(NAMES!B25="","",NAMES!B25)</f>
        <v xml:space="preserve">LARANANG, JOREN EJAY E. </v>
      </c>
      <c r="D38" s="140"/>
      <c r="E38" s="141" t="str">
        <f>IF(NAMES!C25="","",NAMES!C25)</f>
        <v>M</v>
      </c>
      <c r="F38" s="142"/>
      <c r="G38" s="143" t="str">
        <f>IF(NAMES!D25="","",NAMES!D25)</f>
        <v>BSIT-WEB TRACK-2</v>
      </c>
      <c r="H38" s="133"/>
      <c r="I38" s="144">
        <f>IF(CRS!I32="","",CRS!I32)</f>
        <v>71</v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>15-2426-966</v>
      </c>
      <c r="C39" s="139" t="str">
        <f>IF(NAMES!B26="","",NAMES!B26)</f>
        <v xml:space="preserve">MENESES, CHRISTIAN Q. </v>
      </c>
      <c r="D39" s="140"/>
      <c r="E39" s="141" t="str">
        <f>IF(NAMES!C26="","",NAMES!C26)</f>
        <v>M</v>
      </c>
      <c r="F39" s="142"/>
      <c r="G39" s="143" t="str">
        <f>IF(NAMES!D26="","",NAMES!D26)</f>
        <v>BSIT-WEB TRACK-2</v>
      </c>
      <c r="H39" s="133"/>
      <c r="I39" s="144">
        <f>IF(CRS!I33="","",CRS!I33)</f>
        <v>72</v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>15-3091-774</v>
      </c>
      <c r="C40" s="139" t="str">
        <f>IF(NAMES!B27="","",NAMES!B27)</f>
        <v xml:space="preserve">MUHYANG, HAM D. </v>
      </c>
      <c r="D40" s="140"/>
      <c r="E40" s="141" t="str">
        <f>IF(NAMES!C27="","",NAMES!C27)</f>
        <v>M</v>
      </c>
      <c r="F40" s="142"/>
      <c r="G40" s="143" t="str">
        <f>IF(NAMES!D27="","",NAMES!D27)</f>
        <v>BSIT-NET SEC TRACK-2</v>
      </c>
      <c r="H40" s="133"/>
      <c r="I40" s="144">
        <f>IF(CRS!I34="","",CRS!I34)</f>
        <v>73</v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>15-2241-788</v>
      </c>
      <c r="C41" s="139" t="str">
        <f>IF(NAMES!B28="","",NAMES!B28)</f>
        <v xml:space="preserve">NATIVIDAD, JENNYROSE A. </v>
      </c>
      <c r="D41" s="140"/>
      <c r="E41" s="141" t="str">
        <f>IF(NAMES!C28="","",NAMES!C28)</f>
        <v>F</v>
      </c>
      <c r="F41" s="142"/>
      <c r="G41" s="143" t="str">
        <f>IF(NAMES!D28="","",NAMES!D28)</f>
        <v>BSIT-WEB TRACK-2</v>
      </c>
      <c r="H41" s="133"/>
      <c r="I41" s="144">
        <f>IF(CRS!I35="","",CRS!I35)</f>
        <v>71</v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>15-0389-143</v>
      </c>
      <c r="C42" s="139" t="str">
        <f>IF(NAMES!B29="","",NAMES!B29)</f>
        <v xml:space="preserve">OLERMO, VENCER C. </v>
      </c>
      <c r="D42" s="140"/>
      <c r="E42" s="141" t="str">
        <f>IF(NAMES!C29="","",NAMES!C29)</f>
        <v>M</v>
      </c>
      <c r="F42" s="142"/>
      <c r="G42" s="143" t="str">
        <f>IF(NAMES!D29="","",NAMES!D29)</f>
        <v>BSIT-WEB TRACK-2</v>
      </c>
      <c r="H42" s="133"/>
      <c r="I42" s="144">
        <f>IF(CRS!I36="","",CRS!I36)</f>
        <v>71</v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>15-4210-989</v>
      </c>
      <c r="C43" s="139" t="str">
        <f>IF(NAMES!B30="","",NAMES!B30)</f>
        <v xml:space="preserve">PILAWEN, JORDAN C. </v>
      </c>
      <c r="D43" s="140"/>
      <c r="E43" s="141" t="str">
        <f>IF(NAMES!C30="","",NAMES!C30)</f>
        <v>M</v>
      </c>
      <c r="F43" s="142"/>
      <c r="G43" s="143" t="str">
        <f>IF(NAMES!D30="","",NAMES!D30)</f>
        <v>BSIT-NET SEC TRACK-2</v>
      </c>
      <c r="H43" s="133"/>
      <c r="I43" s="144">
        <f>IF(CRS!I37="","",CRS!I37)</f>
        <v>72</v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>16-3685-615</v>
      </c>
      <c r="C44" s="139" t="str">
        <f>IF(NAMES!B31="","",NAMES!B31)</f>
        <v xml:space="preserve">QUITA, STEPHANIE SHARMAINE R. </v>
      </c>
      <c r="D44" s="140"/>
      <c r="E44" s="141" t="str">
        <f>IF(NAMES!C31="","",NAMES!C31)</f>
        <v>F</v>
      </c>
      <c r="F44" s="142"/>
      <c r="G44" s="143" t="str">
        <f>IF(NAMES!D31="","",NAMES!D31)</f>
        <v>BSIT-WEB TRACK-3</v>
      </c>
      <c r="H44" s="133"/>
      <c r="I44" s="144">
        <f>IF(CRS!I38="","",CRS!I38)</f>
        <v>73</v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>15-4893-949</v>
      </c>
      <c r="C45" s="139" t="str">
        <f>IF(NAMES!B32="","",NAMES!B32)</f>
        <v xml:space="preserve">RADMAN, MOHAMMED MAHYOUB S. </v>
      </c>
      <c r="D45" s="140"/>
      <c r="E45" s="141" t="str">
        <f>IF(NAMES!C32="","",NAMES!C32)</f>
        <v>M</v>
      </c>
      <c r="F45" s="142"/>
      <c r="G45" s="143" t="str">
        <f>IF(NAMES!D32="","",NAMES!D32)</f>
        <v>BSIT-NET SEC TRACK-2</v>
      </c>
      <c r="H45" s="133"/>
      <c r="I45" s="144">
        <f>IF(CRS!I39="","",CRS!I39)</f>
        <v>72</v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>15-0032-374</v>
      </c>
      <c r="C46" s="139" t="str">
        <f>IF(NAMES!B33="","",NAMES!B33)</f>
        <v xml:space="preserve">RODRIGUEZ, KAREN L. </v>
      </c>
      <c r="D46" s="140"/>
      <c r="E46" s="141" t="str">
        <f>IF(NAMES!C33="","",NAMES!C33)</f>
        <v>F</v>
      </c>
      <c r="F46" s="142"/>
      <c r="G46" s="143" t="str">
        <f>IF(NAMES!D33="","",NAMES!D33)</f>
        <v>BSIT-NET SEC TRACK-3</v>
      </c>
      <c r="H46" s="133"/>
      <c r="I46" s="144">
        <f>IF(CRS!I40="","",CRS!I40)</f>
        <v>73</v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153</v>
      </c>
      <c r="D47" s="150" t="str">
        <f>'INITIAL INPUT'!J12</f>
        <v>SPECIAL TOPICS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138</v>
      </c>
      <c r="I65" s="116"/>
      <c r="L65" s="117"/>
    </row>
    <row r="66" spans="1:34" ht="14" x14ac:dyDescent="0.3">
      <c r="E66" s="118" t="s">
        <v>139</v>
      </c>
      <c r="I66" s="118"/>
      <c r="L66" s="119"/>
    </row>
    <row r="69" spans="1:34" ht="15.5" x14ac:dyDescent="0.35">
      <c r="E69" s="121" t="s">
        <v>140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CITCS 3A</v>
      </c>
      <c r="C72" s="381" t="str">
        <f>C11</f>
        <v>ICS6</v>
      </c>
      <c r="D72" s="382"/>
      <c r="E72" s="382"/>
      <c r="F72" s="163"/>
      <c r="G72" s="383" t="str">
        <f>G11</f>
        <v xml:space="preserve">TTHSAT 5:30PM-6:45PM  </v>
      </c>
      <c r="H72" s="384"/>
      <c r="I72" s="384"/>
      <c r="J72" s="384"/>
      <c r="K72" s="384"/>
      <c r="L72" s="384"/>
      <c r="M72" s="384"/>
      <c r="N72" s="164"/>
      <c r="O72" s="385" t="str">
        <f>O11</f>
        <v>2nd Trimester</v>
      </c>
      <c r="P72" s="382"/>
    </row>
    <row r="73" spans="1:34" s="127" customFormat="1" ht="15" customHeight="1" x14ac:dyDescent="0.3">
      <c r="A73" s="126" t="s">
        <v>14</v>
      </c>
      <c r="C73" s="386" t="s">
        <v>15</v>
      </c>
      <c r="D73" s="299"/>
      <c r="E73" s="299"/>
      <c r="F73" s="163"/>
      <c r="G73" s="387" t="s">
        <v>141</v>
      </c>
      <c r="H73" s="299"/>
      <c r="I73" s="299"/>
      <c r="J73" s="299"/>
      <c r="K73" s="299"/>
      <c r="L73" s="299"/>
      <c r="M73" s="299"/>
      <c r="N73" s="106"/>
      <c r="O73" s="388" t="str">
        <f>O12</f>
        <v>SY 2017-2018</v>
      </c>
      <c r="P73" s="389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79" t="s">
        <v>133</v>
      </c>
      <c r="P75" s="380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>12009008</v>
      </c>
      <c r="C76" s="139" t="str">
        <f>IF(NAMES!B34="","",NAMES!B34)</f>
        <v xml:space="preserve">SAC JR., PAMPILO Z. </v>
      </c>
      <c r="D76" s="140"/>
      <c r="E76" s="141" t="str">
        <f>IF(NAMES!C34="","",NAMES!C34)</f>
        <v>M</v>
      </c>
      <c r="F76" s="142"/>
      <c r="G76" s="143" t="str">
        <f>IF(NAMES!D34="","",NAMES!D34)</f>
        <v>BSIT-WEB TRACK-3</v>
      </c>
      <c r="H76" s="133"/>
      <c r="I76" s="144">
        <f>IF(CRS!I50="","",CRS!I50)</f>
        <v>72</v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>16-4533-125</v>
      </c>
      <c r="C77" s="139" t="str">
        <f>IF(NAMES!B35="","",NAMES!B35)</f>
        <v xml:space="preserve">SOTELO, GRECIEL ANN JOY R. </v>
      </c>
      <c r="D77" s="140"/>
      <c r="E77" s="141" t="str">
        <f>IF(NAMES!C35="","",NAMES!C35)</f>
        <v>F</v>
      </c>
      <c r="F77" s="142"/>
      <c r="G77" s="143" t="str">
        <f>IF(NAMES!D35="","",NAMES!D35)</f>
        <v>BSIT-WEB TRACK-3</v>
      </c>
      <c r="H77" s="133"/>
      <c r="I77" s="144">
        <f>IF(CRS!I51="","",CRS!I51)</f>
        <v>73</v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>14-4892-381</v>
      </c>
      <c r="C78" s="139" t="str">
        <f>IF(NAMES!B36="","",NAMES!B36)</f>
        <v xml:space="preserve">UDANGA, LORRAINE A. </v>
      </c>
      <c r="D78" s="140"/>
      <c r="E78" s="141" t="str">
        <f>IF(NAMES!C36="","",NAMES!C36)</f>
        <v>F</v>
      </c>
      <c r="F78" s="142"/>
      <c r="G78" s="143" t="str">
        <f>IF(NAMES!D36="","",NAMES!D36)</f>
        <v>BSIT-NET SEC TRACK-3</v>
      </c>
      <c r="H78" s="133"/>
      <c r="I78" s="144">
        <f>IF(CRS!I52="","",CRS!I52)</f>
        <v>72</v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>16-3677-891</v>
      </c>
      <c r="C79" s="139" t="str">
        <f>IF(NAMES!B37="","",NAMES!B37)</f>
        <v xml:space="preserve">VISPERAS, ABIGAIL B. </v>
      </c>
      <c r="D79" s="140"/>
      <c r="E79" s="141" t="str">
        <f>IF(NAMES!C37="","",NAMES!C37)</f>
        <v>F</v>
      </c>
      <c r="F79" s="142"/>
      <c r="G79" s="143" t="str">
        <f>IF(NAMES!D37="","",NAMES!D37)</f>
        <v>BSIT-WEB TRACK-2</v>
      </c>
      <c r="H79" s="133"/>
      <c r="I79" s="144">
        <f>IF(CRS!I53="","",CRS!I53)</f>
        <v>73</v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/>
      </c>
      <c r="C80" s="139" t="str">
        <f>IF(NAMES!B38="","",NAMES!B38)</f>
        <v/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153</v>
      </c>
      <c r="D108" s="150" t="str">
        <f>D47</f>
        <v>SPECIAL TOPICS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11011</cp:lastModifiedBy>
  <cp:lastPrinted>2015-02-09T05:59:58Z</cp:lastPrinted>
  <dcterms:created xsi:type="dcterms:W3CDTF">2012-02-22T03:18:44Z</dcterms:created>
  <dcterms:modified xsi:type="dcterms:W3CDTF">2018-02-26T01:38:19Z</dcterms:modified>
</cp:coreProperties>
</file>