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O13" i="3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2" i="7"/>
  <c r="D12" i="7"/>
  <c r="B13" i="7"/>
  <c r="D16" i="7"/>
  <c r="B17" i="7"/>
  <c r="B18" i="7"/>
  <c r="B19" i="7"/>
  <c r="D19" i="7"/>
  <c r="B20" i="7"/>
  <c r="D20" i="7"/>
  <c r="D21" i="7"/>
  <c r="B22" i="7"/>
  <c r="C23" i="7"/>
  <c r="C25" i="7"/>
  <c r="C26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4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 s="1"/>
  <c r="E16" i="4"/>
  <c r="P20" i="3"/>
  <c r="E20" i="4" s="1"/>
  <c r="P22" i="3"/>
  <c r="E22" i="4" s="1"/>
  <c r="P24" i="3"/>
  <c r="E24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P13" i="3"/>
  <c r="E13" i="4" s="1"/>
  <c r="E19" i="4"/>
  <c r="P21" i="3"/>
  <c r="E21" i="4" s="1"/>
  <c r="P27" i="3"/>
  <c r="E27" i="4" s="1"/>
  <c r="P29" i="3"/>
  <c r="E29" i="4" s="1"/>
  <c r="P31" i="3"/>
  <c r="E31" i="4" s="1"/>
  <c r="P37" i="3"/>
  <c r="E37" i="4" s="1"/>
  <c r="E52" i="4"/>
  <c r="P54" i="3"/>
  <c r="E54" i="4" s="1"/>
  <c r="E56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B10" i="7" l="1"/>
  <c r="G11" i="8"/>
  <c r="G72" i="8" s="1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G61" i="6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U51" i="4"/>
  <c r="AF72" i="7"/>
  <c r="U69" i="4"/>
  <c r="AG15" i="7"/>
  <c r="V29" i="4"/>
  <c r="U14" i="4"/>
  <c r="AG34" i="7"/>
  <c r="U32" i="4"/>
  <c r="V11" i="4"/>
  <c r="U70" i="4"/>
  <c r="AF34" i="7"/>
  <c r="O27" i="4"/>
  <c r="AG62" i="7"/>
  <c r="AG29" i="6"/>
  <c r="M105" i="8"/>
  <c r="O105" i="8"/>
  <c r="O16" i="8"/>
  <c r="M16" i="8"/>
  <c r="M37" i="8"/>
  <c r="O37" i="8"/>
  <c r="K43" i="8"/>
  <c r="O89" i="8"/>
  <c r="V61" i="4"/>
  <c r="W61" i="4" s="1"/>
  <c r="AG10" i="7"/>
  <c r="AG30" i="6"/>
  <c r="U80" i="4"/>
  <c r="M40" i="8"/>
  <c r="O40" i="8"/>
  <c r="U12" i="4"/>
  <c r="AF13" i="6"/>
  <c r="O13" i="4"/>
  <c r="AE27" i="3"/>
  <c r="M39" i="8"/>
  <c r="O86" i="8"/>
  <c r="AG79" i="7"/>
  <c r="AG60" i="7"/>
  <c r="AF60" i="7"/>
  <c r="AF66" i="7"/>
  <c r="U52" i="4"/>
  <c r="M91" i="8"/>
  <c r="AG24" i="7"/>
  <c r="K32" i="8"/>
  <c r="AG26" i="6"/>
  <c r="M19" i="8"/>
  <c r="AF10" i="7"/>
  <c r="AF30" i="7"/>
  <c r="U30" i="4"/>
  <c r="AF31" i="6"/>
  <c r="O30" i="8"/>
  <c r="M30" i="8"/>
  <c r="AG66" i="7"/>
  <c r="AF27" i="7"/>
  <c r="U27" i="4"/>
  <c r="AF37" i="6" l="1"/>
  <c r="U39" i="4"/>
  <c r="AG39" i="7" s="1"/>
  <c r="K87" i="8"/>
  <c r="AF52" i="3"/>
  <c r="AF69" i="6"/>
  <c r="AF61" i="6"/>
  <c r="AE11" i="3"/>
  <c r="M29" i="8"/>
  <c r="AG23" i="7"/>
  <c r="O39" i="4"/>
  <c r="AG24" i="6"/>
  <c r="AG69" i="6"/>
  <c r="AG28" i="7"/>
  <c r="AG63" i="7"/>
  <c r="M34" i="8"/>
  <c r="AF11" i="3"/>
  <c r="AF63" i="7"/>
  <c r="M89" i="8"/>
  <c r="AG19" i="7"/>
  <c r="O20" i="4"/>
  <c r="AG20" i="6" s="1"/>
  <c r="I31" i="4"/>
  <c r="I37" i="8" s="1"/>
  <c r="O56" i="4"/>
  <c r="K82" i="8" s="1"/>
  <c r="AF19" i="7"/>
  <c r="AF13" i="7"/>
  <c r="U22" i="4"/>
  <c r="V22" i="4" s="1"/>
  <c r="W22" i="4" s="1"/>
  <c r="AG13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K105" i="8" s="1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E15" i="3"/>
  <c r="O32" i="8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AF79" i="3"/>
  <c r="I105" i="8"/>
  <c r="O15" i="8"/>
  <c r="M15" i="8"/>
  <c r="K20" i="8"/>
  <c r="V18" i="4"/>
  <c r="W18" i="4" s="1"/>
  <c r="I33" i="8"/>
  <c r="AF27" i="3"/>
  <c r="V27" i="4"/>
  <c r="W27" i="4" s="1"/>
  <c r="AG27" i="7"/>
  <c r="AF62" i="3"/>
  <c r="AG52" i="7"/>
  <c r="V52" i="4"/>
  <c r="W52" i="4" s="1"/>
  <c r="AF15" i="3"/>
  <c r="I21" i="8"/>
  <c r="V39" i="4"/>
  <c r="W39" i="4" s="1"/>
  <c r="I38" i="8"/>
  <c r="AF32" i="3"/>
  <c r="I77" i="8" l="1"/>
  <c r="I42" i="8"/>
  <c r="K45" i="8"/>
  <c r="AG39" i="6"/>
  <c r="K23" i="8"/>
  <c r="AG56" i="6"/>
  <c r="K94" i="8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O18" i="8"/>
  <c r="M18" i="8"/>
  <c r="M42" i="8" l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<sst xmlns="http://schemas.openxmlformats.org/spreadsheetml/2006/main" count="650" uniqueCount="178">
  <si>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</si>
  <si>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</si>
  <si>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</si>
  <si>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</si>
  <si>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</si>
  <si>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</si>
  <si>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</si>
  <si>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</si>
  <si>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</si>
  <si>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</si>
  <si>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</si>
  <si>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</si>
  <si>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</si>
  <si>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</si>
  <si>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</si>
  <si>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</si>
  <si>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</si>
  <si>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</si>
  <si>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</si>
  <si>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</si>
  <si>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</si>
  <si>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</si>
  <si>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</si>
  <si>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</si>
  <si>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</si>
  <si>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</si>
  <si>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</si>
  <si>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</si>
  <si>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</si>
  <si>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</si>
  <si>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</si>
  <si>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</si>
  <si>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</si>
  <si>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</si>
  <si>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</si>
  <si>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</si>
  <si>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</si>
  <si>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</si>
  <si>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</si>
  <si>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</si>
  <si>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</si>
  <si>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</si>
  <si>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</si>
  <si>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</si>
  <si>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</si>
  <si>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</si>
  <si>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</si>
  <si>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</si>
  <si>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</si>
  <si>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</si>
  <si>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</si>
  <si>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</si>
  <si>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</si>
  <si>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</si>
  <si>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</si>
  <si>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</si>
  <si>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</si>
  <si>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</si>
  <si>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</si>
  <si>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</si>
  <si>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</si>
  <si>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</si>
  <si>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</si>
  <si>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</si>
  <si>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</si>
  <si>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</si>
  <si>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</si>
  <si>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</si>
  <si>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</si>
  <si>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</si>
  <si>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</si>
  <si>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</si>
  <si>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</si>
  <si>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</si>
  <si>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</si>
  <si>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</si>
  <si>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</si>
  <si>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</si>
  <si>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</si>
  <si>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</si>
  <si>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</si>
  <si>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</si>
  <si>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</si>
  <si>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</si>
  <si>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</si>
  <si>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</si>
  <si>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</si>
  <si>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</si>
  <si>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</si>
  <si>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</si>
  <si>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</si>
  <si>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</si>
  <si>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</si>
  <si>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</si>
  <si>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</si>
  <si>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</si>
  <si>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</si>
  <si>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</si>
  <si>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</si>
  <si>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</si>
  <si>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</si>
  <si>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</si>
  <si>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</si>
  <si>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</si>
  <si>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</si>
  <si>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</si>
  <si>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</si>
  <si>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</si>
  <si>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</si>
  <si>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</si>
  <si>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</si>
  <si>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</si>
  <si>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</si>
  <si>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</si>
  <si>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</si>
  <si>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</si>
  <si>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</si>
  <si>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</si>
  <si>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</si>
  <si>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</si>
  <si>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</si>
  <si>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</si>
  <si>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</si>
  <si>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</si>
  <si>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</si>
  <si>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</si>
  <si>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</si>
  <si>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</si>
  <si>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</si>
  <si>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</si>
  <si>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</si>
  <si>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</si>
  <si>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</si>
  <si>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</si>
  <si>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</si>
  <si>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</si>
  <si>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</si>
  <si>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</si>
  <si>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</si>
  <si>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</si>
  <si>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</si>
  <si>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</si>
  <si>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</si>
  <si>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</si>
  <si>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</si>
  <si>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</si>
  <si>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</si>
  <si>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</si>
  <si>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</si>
  <si>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</si>
  <si>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</si>
  <si>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</si>
  <si>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</si>
  <si>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</si>
  <si>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</si>
  <si>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</si>
  <si>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</si>
  <si>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CSE12</t>
  </si>
  <si>
    <t>CITCS INTL</t>
  </si>
  <si>
    <t>MOBILE APPLICATION DESIGN AND DEVELOPMENT</t>
  </si>
  <si>
    <t>THSAT 12:30PM-1:45PM</t>
  </si>
  <si>
    <t>M307</t>
  </si>
  <si>
    <t>MWF 4:15PM-5:30PM</t>
  </si>
  <si>
    <t xml:space="preserve">KIM, JEONGWOO </t>
  </si>
  <si>
    <t>BSCS-MOBILE TECH TRACK-2</t>
  </si>
  <si>
    <t>14-5020-682</t>
  </si>
  <si>
    <t xml:space="preserve">VENTURA, BRYNEL JAMES D. </t>
  </si>
  <si>
    <t>13-3983-371</t>
  </si>
  <si>
    <t>QCH01</t>
  </si>
  <si>
    <t>QCH02</t>
  </si>
  <si>
    <t>CB</t>
  </si>
  <si>
    <t>PS01</t>
  </si>
  <si>
    <t>PS02</t>
  </si>
  <si>
    <t>PS03</t>
  </si>
  <si>
    <t>PS04</t>
  </si>
  <si>
    <t>PS05</t>
  </si>
  <si>
    <t>PS06</t>
  </si>
  <si>
    <t>PS07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</si>
</sst>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6" sqref="G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158</v>
      </c>
      <c r="E12" s="194"/>
      <c r="F12" s="1"/>
      <c r="G12" s="189" t="s">
        <v>157</v>
      </c>
      <c r="H12" s="192"/>
      <c r="I12" s="2"/>
      <c r="J12" s="189" t="s">
        <v>159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160</v>
      </c>
      <c r="E14" s="192"/>
      <c r="F14" s="4"/>
      <c r="G14" s="189" t="s">
        <v>162</v>
      </c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3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 CSE12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MOBILE APPLICATION DESIGN AND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THSAT 12:30PM-1:45PM  MWF 4:15PM-5:30PM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KIM, JEONGWOO </v>
      </c>
      <c r="C9" s="104" t="str">
        <f>IF(NAMES!C2="","",NAMES!C2)</f>
        <v>M</v>
      </c>
      <c r="D9" s="81" t="str">
        <f>IF(NAMES!D2="","",NAMES!D2)</f>
        <v>BSCS-MOBILE TECH TRACK-2</v>
      </c>
      <c r="E9" s="82">
        <f>IF(PRELIM!P9="","",$E$8*PRELIM!P9)</f>
        <v>6.6000000000000005</v>
      </c>
      <c r="F9" s="83">
        <f>IF(PRELIM!AB9="","",$F$8*PRELIM!AB9)</f>
        <v>28.359375</v>
      </c>
      <c r="G9" s="83">
        <f>IF(PRELIM!AD9="","",$G$8*PRELIM!AD9)</f>
        <v>17.68</v>
      </c>
      <c r="H9" s="84">
        <f t="shared" ref="H9:H40" si="0">IF(SUM(E9:G9)=0,"",SUM(E9:G9))</f>
        <v>52.639375000000001</v>
      </c>
      <c r="I9" s="85">
        <f>IF(H9="","",VLOOKUP(H9,'INITIAL INPUT'!$P$4:$R$34,3))</f>
        <v>76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VENTURA, BRYNEL JAMES D. </v>
      </c>
      <c r="C10" s="104" t="str">
        <f>IF(NAMES!C3="","",NAMES!C3)</f>
        <v>M</v>
      </c>
      <c r="D10" s="81" t="str">
        <f>IF(NAMES!D3="","",NAMES!D3)</f>
        <v>BSCS-MOBILE TECH TRACK-2</v>
      </c>
      <c r="E10" s="82">
        <f>IF(PRELIM!P10="","",$E$8*PRELIM!P10)</f>
        <v>18.7</v>
      </c>
      <c r="F10" s="83">
        <f>IF(PRELIM!AB10="","",$F$8*PRELIM!AB10)</f>
        <v>33</v>
      </c>
      <c r="G10" s="83">
        <f>IF(PRELIM!AD10="","",$G$8*PRELIM!AD10)</f>
        <v>21.76</v>
      </c>
      <c r="H10" s="84">
        <f t="shared" si="0"/>
        <v>73.460000000000008</v>
      </c>
      <c r="I10" s="85">
        <f>IF(H10="","",VLOOKUP(H10,'INITIAL INPUT'!$P$4:$R$34,3))</f>
        <v>87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 CSE12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MOBILE APPLICATION DESIGN AND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THSAT 12:30PM-1:45PM  MWF 4:15PM-5:30PM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AC9" sqref="AC9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INTL  CSE12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MOBILE APPLICATION DESIGN AND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2017-2018</v>
      </c>
      <c r="B5" s="324"/>
      <c r="C5" s="325"/>
      <c r="D5" s="325"/>
      <c r="E5" s="108">
        <v>15</v>
      </c>
      <c r="F5" s="108">
        <v>15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>
        <v>40</v>
      </c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168</v>
      </c>
      <c r="F6" s="305" t="s">
        <v>169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30</v>
      </c>
      <c r="P6" s="312"/>
      <c r="Q6" s="305" t="s">
        <v>170</v>
      </c>
      <c r="R6" s="305" t="s">
        <v>171</v>
      </c>
      <c r="S6" s="305" t="s">
        <v>172</v>
      </c>
      <c r="T6" s="305" t="s">
        <v>173</v>
      </c>
      <c r="U6" s="305" t="s">
        <v>174</v>
      </c>
      <c r="V6" s="305" t="s">
        <v>175</v>
      </c>
      <c r="W6" s="305" t="s">
        <v>176</v>
      </c>
      <c r="X6" s="305" t="s">
        <v>177</v>
      </c>
      <c r="Y6" s="305"/>
      <c r="Z6" s="305"/>
      <c r="AA6" s="342">
        <f>IF(SUM(Q5:Z5)=0,"",SUM(Q5:Z5))</f>
        <v>320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KIM, JEONGWOO </v>
      </c>
      <c r="C9" s="65" t="str">
        <f>CRS!C9</f>
        <v>M</v>
      </c>
      <c r="D9" s="70" t="str">
        <f>CRS!D9</f>
        <v>BSCS-MOBILE TECH TRACK-2</v>
      </c>
      <c r="E9" s="109">
        <v>0</v>
      </c>
      <c r="F9" s="109">
        <v>6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6</v>
      </c>
      <c r="P9" s="67">
        <f>IF(O9="","",O9/$O$6*100)</f>
        <v>20</v>
      </c>
      <c r="Q9" s="109">
        <v>35</v>
      </c>
      <c r="R9" s="109">
        <v>35</v>
      </c>
      <c r="S9" s="109">
        <v>40</v>
      </c>
      <c r="T9" s="109">
        <v>40</v>
      </c>
      <c r="U9" s="109">
        <v>35</v>
      </c>
      <c r="V9" s="109">
        <v>40</v>
      </c>
      <c r="W9" s="109">
        <v>40</v>
      </c>
      <c r="X9" s="109">
        <v>10</v>
      </c>
      <c r="Y9" s="109"/>
      <c r="Z9" s="109"/>
      <c r="AA9" s="60">
        <f>IF(SUM(Q9:Z9)=0,"",SUM(Q9:Z9))</f>
        <v>275</v>
      </c>
      <c r="AB9" s="67">
        <f>IF(AA9="","",AA9/$AA$6*100)</f>
        <v>85.9375</v>
      </c>
      <c r="AC9" s="111">
        <v>52</v>
      </c>
      <c r="AD9" s="67">
        <f>IF(AC9="","",AC9/$AC$5*100)</f>
        <v>52</v>
      </c>
      <c r="AE9" s="66">
        <f>CRS!H9</f>
        <v>52.639375000000001</v>
      </c>
      <c r="AF9" s="64">
        <f>CRS!I9</f>
        <v>76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VENTURA, BRYNEL JAMES D. </v>
      </c>
      <c r="C10" s="65" t="str">
        <f>CRS!C10</f>
        <v>M</v>
      </c>
      <c r="D10" s="70" t="str">
        <f>CRS!D10</f>
        <v>BSCS-MOBILE TECH TRACK-2</v>
      </c>
      <c r="E10" s="109">
        <v>9</v>
      </c>
      <c r="F10" s="109">
        <v>8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17</v>
      </c>
      <c r="P10" s="67">
        <f t="shared" ref="P10:P40" si="1">IF(O10="","",O10/$O$6*100)</f>
        <v>56.666666666666664</v>
      </c>
      <c r="Q10" s="109">
        <v>40</v>
      </c>
      <c r="R10" s="109">
        <v>40</v>
      </c>
      <c r="S10" s="109">
        <v>40</v>
      </c>
      <c r="T10" s="109">
        <v>40</v>
      </c>
      <c r="U10" s="109">
        <v>40</v>
      </c>
      <c r="V10" s="109">
        <v>40</v>
      </c>
      <c r="W10" s="109">
        <v>40</v>
      </c>
      <c r="X10" s="109">
        <v>40</v>
      </c>
      <c r="Y10" s="109"/>
      <c r="Z10" s="109"/>
      <c r="AA10" s="60">
        <f t="shared" ref="AA10:AA40" si="2">IF(SUM(Q10:Z10)=0,"",SUM(Q10:Z10))</f>
        <v>320</v>
      </c>
      <c r="AB10" s="67">
        <f t="shared" ref="AB10:AB40" si="3">IF(AA10="","",AA10/$AA$6*100)</f>
        <v>100</v>
      </c>
      <c r="AC10" s="111">
        <v>64</v>
      </c>
      <c r="AD10" s="67">
        <f t="shared" ref="AD10:AD40" si="4">IF(AC10="","",AC10/$AC$5*100)</f>
        <v>64</v>
      </c>
      <c r="AE10" s="66">
        <f>CRS!H10</f>
        <v>73.460000000000008</v>
      </c>
      <c r="AF10" s="64">
        <f>CRS!I10</f>
        <v>87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INTL  CSE12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MOBILE APPLICATION DESIGN AND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2017-2018</v>
      </c>
      <c r="B46" s="324"/>
      <c r="C46" s="325"/>
      <c r="D46" s="325"/>
      <c r="E46" s="57">
        <f t="shared" ref="E46:N46" si="5">IF(E5="","",E5)</f>
        <v>15</v>
      </c>
      <c r="F46" s="57">
        <f t="shared" si="5"/>
        <v>15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>
        <f t="shared" si="6"/>
        <v>40</v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QCH01</v>
      </c>
      <c r="F47" s="317" t="str">
        <f t="shared" ref="F47:N47" si="7">IF(F6="","",F6)</f>
        <v>QCH02</v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30</v>
      </c>
      <c r="P47" s="311"/>
      <c r="Q47" s="317" t="str">
        <f t="shared" ref="Q47:Z47" si="8">IF(Q6="","",Q6)</f>
        <v>CB</v>
      </c>
      <c r="R47" s="317" t="str">
        <f t="shared" si="8"/>
        <v>PS01</v>
      </c>
      <c r="S47" s="317" t="str">
        <f t="shared" si="8"/>
        <v>PS02</v>
      </c>
      <c r="T47" s="317" t="str">
        <f t="shared" si="8"/>
        <v>PS03</v>
      </c>
      <c r="U47" s="317" t="str">
        <f t="shared" si="8"/>
        <v>PS04</v>
      </c>
      <c r="V47" s="317" t="str">
        <f t="shared" si="8"/>
        <v>PS05</v>
      </c>
      <c r="W47" s="317" t="str">
        <f t="shared" si="8"/>
        <v>PS06</v>
      </c>
      <c r="X47" s="317" t="str">
        <f t="shared" si="8"/>
        <v>PS07</v>
      </c>
      <c r="Y47" s="317" t="str">
        <f t="shared" si="8"/>
        <v/>
      </c>
      <c r="Z47" s="317" t="str">
        <f t="shared" si="8"/>
        <v/>
      </c>
      <c r="AA47" s="369">
        <f>AA6</f>
        <v>320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CSE12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MOBILE APPLICATION DESIGN AND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KIM, JEONGWOO </v>
      </c>
      <c r="C9" s="65" t="str">
        <f>CRS!C9</f>
        <v>M</v>
      </c>
      <c r="D9" s="70" t="str">
        <f>CRS!D9</f>
        <v>BSCS-MOBILE TECH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VENTURA, BRYNEL JAMES D. </v>
      </c>
      <c r="C10" s="65" t="str">
        <f>CRS!C10</f>
        <v>M</v>
      </c>
      <c r="D10" s="70" t="str">
        <f>CRS!D10</f>
        <v>BSCS-MOBILE TECH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CSE12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MOBILE APPLICATION DESIGN AND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CSE12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MOBILE APPLICATION DESIGN AND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KIM, JEONGWOO </v>
      </c>
      <c r="C9" s="65" t="str">
        <f>CRS!C9</f>
        <v>M</v>
      </c>
      <c r="D9" s="70" t="str">
        <f>CRS!D9</f>
        <v>BSCS-MOBILE TECH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VENTURA, BRYNEL JAMES D. </v>
      </c>
      <c r="C10" s="65" t="str">
        <f>CRS!C10</f>
        <v>M</v>
      </c>
      <c r="D10" s="70" t="str">
        <f>CRS!D10</f>
        <v>BSCS-MOBILE TECH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CSE12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MOBILE APPLICATION DESIGN AND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385" t="str">
        <f>'INITIAL INPUT'!G12</f>
        <v>CSE12</v>
      </c>
      <c r="D11" s="386"/>
      <c r="E11" s="386"/>
      <c r="F11" s="163"/>
      <c r="G11" s="387" t="str">
        <f>CRS!A4</f>
        <v>THSAT 12:30PM-1:45PM  MWF 4:15PM-5:30PM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14-5020-682</v>
      </c>
      <c r="C15" s="139" t="str">
        <f>IF(NAMES!B2="","",NAMES!B2)</f>
        <v xml:space="preserve">KIM, JEONGWOO </v>
      </c>
      <c r="D15" s="140"/>
      <c r="E15" s="141" t="str">
        <f>IF(NAMES!C2="","",NAMES!C2)</f>
        <v>M</v>
      </c>
      <c r="F15" s="142"/>
      <c r="G15" s="143" t="str">
        <f>IF(NAMES!D2="","",NAMES!D2)</f>
        <v>BSCS-MOBILE TECH TRACK-2</v>
      </c>
      <c r="H15" s="133"/>
      <c r="I15" s="144">
        <f>IF(CRS!I9="","",CRS!I9)</f>
        <v>76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13-3983-371</v>
      </c>
      <c r="C16" s="139" t="str">
        <f>IF(NAMES!B3="","",NAMES!B3)</f>
        <v xml:space="preserve">VENTURA, BRYNEL JAMES D. </v>
      </c>
      <c r="D16" s="140"/>
      <c r="E16" s="141" t="str">
        <f>IF(NAMES!C3="","",NAMES!C3)</f>
        <v>M</v>
      </c>
      <c r="F16" s="142"/>
      <c r="G16" s="143" t="str">
        <f>IF(NAMES!D3="","",NAMES!D3)</f>
        <v>BSCS-MOBILE TECH TRACK-2</v>
      </c>
      <c r="H16" s="133"/>
      <c r="I16" s="144">
        <f>IF(CRS!I10="","",CRS!I10)</f>
        <v>87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MOBILE APPLICATION DESIGN AND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385" t="str">
        <f>C11</f>
        <v>CSE12</v>
      </c>
      <c r="D72" s="386"/>
      <c r="E72" s="386"/>
      <c r="F72" s="163"/>
      <c r="G72" s="387" t="str">
        <f>G11</f>
        <v>THSAT 12:30PM-1:45PM  MWF 4:15PM-5:30PM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MOBILE APPLICATION DESIGN AND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2018-03-02T06:58:00Z</dcterms:modified>
</cp:coreProperties>
</file>