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"/>
    </mc:Choice>
  </mc:AlternateContent>
  <bookViews>
    <workbookView xWindow="0" yWindow="0" windowWidth="20490" windowHeight="7755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Q80" i="4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AA57" i="7"/>
  <c r="AB57" i="7" s="1"/>
  <c r="Q57" i="4" s="1"/>
  <c r="O57" i="7"/>
  <c r="AD56" i="7"/>
  <c r="R56" i="4"/>
  <c r="AA56" i="7"/>
  <c r="AB56" i="7" s="1"/>
  <c r="Q56" i="4" s="1"/>
  <c r="O56" i="7"/>
  <c r="AD55" i="7"/>
  <c r="R55" i="4"/>
  <c r="AA55" i="7"/>
  <c r="AB55" i="7" s="1"/>
  <c r="Q55" i="4" s="1"/>
  <c r="O55" i="7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P53" i="7" s="1"/>
  <c r="P53" i="4" s="1"/>
  <c r="AD52" i="7"/>
  <c r="R52" i="4" s="1"/>
  <c r="AA52" i="7"/>
  <c r="AB52" i="7" s="1"/>
  <c r="Q52" i="4" s="1"/>
  <c r="O52" i="7"/>
  <c r="AD51" i="7"/>
  <c r="R51" i="4" s="1"/>
  <c r="AA51" i="7"/>
  <c r="AB51" i="7"/>
  <c r="Q51" i="4" s="1"/>
  <c r="O51" i="7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P40" i="7" s="1"/>
  <c r="P40" i="4" s="1"/>
  <c r="AD39" i="7"/>
  <c r="R39" i="4" s="1"/>
  <c r="AA39" i="7"/>
  <c r="O39" i="7"/>
  <c r="AD38" i="7"/>
  <c r="R38" i="4" s="1"/>
  <c r="AA38" i="7"/>
  <c r="O38" i="7"/>
  <c r="AD37" i="7"/>
  <c r="R37" i="4"/>
  <c r="AA37" i="7"/>
  <c r="O37" i="7"/>
  <c r="AD36" i="7"/>
  <c r="R36" i="4"/>
  <c r="AA36" i="7"/>
  <c r="O36" i="7"/>
  <c r="AD35" i="7"/>
  <c r="R35" i="4"/>
  <c r="S35" i="4" s="1"/>
  <c r="AA35" i="7"/>
  <c r="AB35" i="7" s="1"/>
  <c r="Q35" i="4" s="1"/>
  <c r="O35" i="7"/>
  <c r="P35" i="7" s="1"/>
  <c r="P35" i="4" s="1"/>
  <c r="AD34" i="7"/>
  <c r="R34" i="4" s="1"/>
  <c r="AA34" i="7"/>
  <c r="O34" i="7"/>
  <c r="P34" i="7" s="1"/>
  <c r="P34" i="4" s="1"/>
  <c r="AD33" i="7"/>
  <c r="R33" i="4" s="1"/>
  <c r="AA33" i="7"/>
  <c r="O33" i="7"/>
  <c r="AD32" i="7"/>
  <c r="R32" i="4" s="1"/>
  <c r="AA32" i="7"/>
  <c r="O32" i="7"/>
  <c r="P32" i="7" s="1"/>
  <c r="P32" i="4" s="1"/>
  <c r="AD31" i="7"/>
  <c r="R31" i="4" s="1"/>
  <c r="AA31" i="7"/>
  <c r="O31" i="7"/>
  <c r="AD30" i="7"/>
  <c r="R30" i="4" s="1"/>
  <c r="AA30" i="7"/>
  <c r="O30" i="7"/>
  <c r="AD29" i="7"/>
  <c r="R29" i="4" s="1"/>
  <c r="AA29" i="7"/>
  <c r="O29" i="7"/>
  <c r="AD28" i="7"/>
  <c r="R28" i="4" s="1"/>
  <c r="AA28" i="7"/>
  <c r="O28" i="7"/>
  <c r="AD27" i="7"/>
  <c r="R27" i="4" s="1"/>
  <c r="AA27" i="7"/>
  <c r="O27" i="7"/>
  <c r="AD26" i="7"/>
  <c r="R26" i="4" s="1"/>
  <c r="AA26" i="7"/>
  <c r="O26" i="7"/>
  <c r="AD25" i="7"/>
  <c r="R25" i="4" s="1"/>
  <c r="AA25" i="7"/>
  <c r="O25" i="7"/>
  <c r="AD24" i="7"/>
  <c r="R24" i="4" s="1"/>
  <c r="AA24" i="7"/>
  <c r="O24" i="7"/>
  <c r="AD23" i="7"/>
  <c r="R23" i="4" s="1"/>
  <c r="AA23" i="7"/>
  <c r="O23" i="7"/>
  <c r="AD22" i="7"/>
  <c r="R22" i="4" s="1"/>
  <c r="AA22" i="7"/>
  <c r="O22" i="7"/>
  <c r="AD21" i="7"/>
  <c r="R21" i="4" s="1"/>
  <c r="AA21" i="7"/>
  <c r="O21" i="7"/>
  <c r="P21" i="7" s="1"/>
  <c r="P21" i="4" s="1"/>
  <c r="AD20" i="7"/>
  <c r="R20" i="4" s="1"/>
  <c r="AA20" i="7"/>
  <c r="O20" i="7"/>
  <c r="AD19" i="7"/>
  <c r="R19" i="4" s="1"/>
  <c r="AA19" i="7"/>
  <c r="O19" i="7"/>
  <c r="P19" i="7" s="1"/>
  <c r="P19" i="4" s="1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O15" i="7"/>
  <c r="P15" i="7" s="1"/>
  <c r="P15" i="4" s="1"/>
  <c r="AD14" i="7"/>
  <c r="R14" i="4" s="1"/>
  <c r="AA14" i="7"/>
  <c r="O14" i="7"/>
  <c r="AD13" i="7"/>
  <c r="R13" i="4" s="1"/>
  <c r="AA13" i="7"/>
  <c r="O13" i="7"/>
  <c r="AD12" i="7"/>
  <c r="R12" i="4" s="1"/>
  <c r="S12" i="4" s="1"/>
  <c r="AE12" i="7" s="1"/>
  <c r="AA12" i="7"/>
  <c r="AB12" i="7"/>
  <c r="Q12" i="4" s="1"/>
  <c r="O12" i="7"/>
  <c r="P12" i="7" s="1"/>
  <c r="P12" i="4" s="1"/>
  <c r="AD11" i="7"/>
  <c r="R11" i="4" s="1"/>
  <c r="AA11" i="7"/>
  <c r="O11" i="7"/>
  <c r="AD10" i="7"/>
  <c r="R10" i="4" s="1"/>
  <c r="AA10" i="7"/>
  <c r="O10" i="7"/>
  <c r="AD9" i="7"/>
  <c r="R9" i="4" s="1"/>
  <c r="AA9" i="7"/>
  <c r="O9" i="7"/>
  <c r="AC47" i="7"/>
  <c r="AA6" i="7"/>
  <c r="AB23" i="7" s="1"/>
  <c r="Q23" i="4" s="1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AD56" i="6"/>
  <c r="L56" i="4" s="1"/>
  <c r="AA56" i="6"/>
  <c r="O56" i="6"/>
  <c r="P56" i="6" s="1"/>
  <c r="J56" i="4" s="1"/>
  <c r="AD55" i="6"/>
  <c r="L55" i="4" s="1"/>
  <c r="AA55" i="6"/>
  <c r="O55" i="6"/>
  <c r="AD54" i="6"/>
  <c r="L54" i="4" s="1"/>
  <c r="AA54" i="6"/>
  <c r="O54" i="6"/>
  <c r="P54" i="6" s="1"/>
  <c r="J54" i="4" s="1"/>
  <c r="AD53" i="6"/>
  <c r="L53" i="4" s="1"/>
  <c r="AA53" i="6"/>
  <c r="O53" i="6"/>
  <c r="AD52" i="6"/>
  <c r="L52" i="4" s="1"/>
  <c r="AA52" i="6"/>
  <c r="O52" i="6"/>
  <c r="P52" i="6" s="1"/>
  <c r="AD51" i="6"/>
  <c r="L51" i="4" s="1"/>
  <c r="AA51" i="6"/>
  <c r="O51" i="6"/>
  <c r="AD50" i="6"/>
  <c r="L50" i="4" s="1"/>
  <c r="AA50" i="6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P40" i="6" s="1"/>
  <c r="J40" i="4" s="1"/>
  <c r="AD39" i="6"/>
  <c r="L39" i="4" s="1"/>
  <c r="AA39" i="6"/>
  <c r="O39" i="6"/>
  <c r="AD38" i="6"/>
  <c r="L38" i="4" s="1"/>
  <c r="AA38" i="6"/>
  <c r="O38" i="6"/>
  <c r="P38" i="6" s="1"/>
  <c r="J38" i="4" s="1"/>
  <c r="AD37" i="6"/>
  <c r="L37" i="4" s="1"/>
  <c r="AA37" i="6"/>
  <c r="O37" i="6"/>
  <c r="AD36" i="6"/>
  <c r="L36" i="4" s="1"/>
  <c r="AA36" i="6"/>
  <c r="O36" i="6"/>
  <c r="P36" i="6" s="1"/>
  <c r="J36" i="4" s="1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O34" i="6"/>
  <c r="P34" i="6" s="1"/>
  <c r="J34" i="4" s="1"/>
  <c r="AD33" i="6"/>
  <c r="L33" i="4" s="1"/>
  <c r="AA33" i="6"/>
  <c r="O33" i="6"/>
  <c r="AD32" i="6"/>
  <c r="L32" i="4" s="1"/>
  <c r="AA32" i="6"/>
  <c r="O32" i="6"/>
  <c r="AD31" i="6"/>
  <c r="L31" i="4" s="1"/>
  <c r="AA31" i="6"/>
  <c r="O31" i="6"/>
  <c r="AD30" i="6"/>
  <c r="L30" i="4" s="1"/>
  <c r="AA30" i="6"/>
  <c r="O30" i="6"/>
  <c r="P30" i="6" s="1"/>
  <c r="J30" i="4" s="1"/>
  <c r="AD29" i="6"/>
  <c r="L29" i="4" s="1"/>
  <c r="AA29" i="6"/>
  <c r="O29" i="6"/>
  <c r="AD28" i="6"/>
  <c r="L28" i="4" s="1"/>
  <c r="AA28" i="6"/>
  <c r="O28" i="6"/>
  <c r="P28" i="6" s="1"/>
  <c r="J28" i="4" s="1"/>
  <c r="AD27" i="6"/>
  <c r="L27" i="4" s="1"/>
  <c r="AA27" i="6"/>
  <c r="O27" i="6"/>
  <c r="AD26" i="6"/>
  <c r="L26" i="4" s="1"/>
  <c r="AA26" i="6"/>
  <c r="O26" i="6"/>
  <c r="P26" i="6" s="1"/>
  <c r="J26" i="4" s="1"/>
  <c r="AD25" i="6"/>
  <c r="L25" i="4" s="1"/>
  <c r="AA25" i="6"/>
  <c r="O25" i="6"/>
  <c r="AD24" i="6"/>
  <c r="L24" i="4" s="1"/>
  <c r="AA24" i="6"/>
  <c r="O24" i="6"/>
  <c r="AD23" i="6"/>
  <c r="L23" i="4" s="1"/>
  <c r="AA23" i="6"/>
  <c r="O23" i="6"/>
  <c r="AD22" i="6"/>
  <c r="L22" i="4" s="1"/>
  <c r="AA22" i="6"/>
  <c r="O22" i="6"/>
  <c r="P22" i="6" s="1"/>
  <c r="J22" i="4" s="1"/>
  <c r="AD21" i="6"/>
  <c r="L21" i="4" s="1"/>
  <c r="AA21" i="6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O18" i="6"/>
  <c r="P18" i="6" s="1"/>
  <c r="J18" i="4" s="1"/>
  <c r="AD17" i="6"/>
  <c r="L17" i="4" s="1"/>
  <c r="AA17" i="6"/>
  <c r="O17" i="6"/>
  <c r="AD16" i="6"/>
  <c r="L16" i="4" s="1"/>
  <c r="AA16" i="6"/>
  <c r="AB16" i="6" s="1"/>
  <c r="K16" i="4" s="1"/>
  <c r="O16" i="6"/>
  <c r="AD15" i="6"/>
  <c r="L15" i="4" s="1"/>
  <c r="AA15" i="6"/>
  <c r="O15" i="6"/>
  <c r="AD14" i="6"/>
  <c r="L14" i="4" s="1"/>
  <c r="AA14" i="6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O11" i="6"/>
  <c r="AD10" i="6"/>
  <c r="L10" i="4" s="1"/>
  <c r="AA10" i="6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P56" i="3" s="1"/>
  <c r="E56" i="4" s="1"/>
  <c r="O55" i="3"/>
  <c r="O54" i="3"/>
  <c r="P54" i="3" s="1"/>
  <c r="E54" i="4" s="1"/>
  <c r="O53" i="3"/>
  <c r="O52" i="3"/>
  <c r="P52" i="3" s="1"/>
  <c r="E52" i="4" s="1"/>
  <c r="O51" i="3"/>
  <c r="O50" i="3"/>
  <c r="P50" i="3" s="1"/>
  <c r="E50" i="4" s="1"/>
  <c r="O40" i="3"/>
  <c r="O39" i="3"/>
  <c r="P39" i="3" s="1"/>
  <c r="E39" i="4" s="1"/>
  <c r="O38" i="3"/>
  <c r="P38" i="3" s="1"/>
  <c r="E38" i="4" s="1"/>
  <c r="O37" i="3"/>
  <c r="P37" i="3" s="1"/>
  <c r="E37" i="4" s="1"/>
  <c r="O36" i="3"/>
  <c r="O35" i="3"/>
  <c r="P35" i="3" s="1"/>
  <c r="E35" i="4" s="1"/>
  <c r="O34" i="3"/>
  <c r="O33" i="3"/>
  <c r="P33" i="3" s="1"/>
  <c r="E33" i="4" s="1"/>
  <c r="O32" i="3"/>
  <c r="O31" i="3"/>
  <c r="P31" i="3" s="1"/>
  <c r="E31" i="4" s="1"/>
  <c r="O30" i="3"/>
  <c r="O29" i="3"/>
  <c r="P29" i="3" s="1"/>
  <c r="E29" i="4" s="1"/>
  <c r="O28" i="3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E9" i="4" s="1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8" i="7"/>
  <c r="Q18" i="4" s="1"/>
  <c r="AB22" i="7"/>
  <c r="Q22" i="4" s="1"/>
  <c r="P39" i="7"/>
  <c r="P39" i="4" s="1"/>
  <c r="P33" i="7"/>
  <c r="P33" i="4" s="1"/>
  <c r="C12" i="6"/>
  <c r="C18" i="6"/>
  <c r="C19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2" i="7"/>
  <c r="B13" i="7"/>
  <c r="B17" i="7"/>
  <c r="B19" i="7"/>
  <c r="B20" i="7"/>
  <c r="D20" i="7"/>
  <c r="D21" i="7"/>
  <c r="C23" i="7"/>
  <c r="C25" i="7"/>
  <c r="C26" i="7"/>
  <c r="C28" i="7"/>
  <c r="C30" i="7"/>
  <c r="B31" i="7"/>
  <c r="B32" i="7"/>
  <c r="B35" i="7"/>
  <c r="D36" i="7"/>
  <c r="B38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1" i="6"/>
  <c r="B12" i="6"/>
  <c r="D12" i="6"/>
  <c r="B15" i="6"/>
  <c r="B16" i="6"/>
  <c r="B17" i="6"/>
  <c r="D18" i="6"/>
  <c r="D19" i="6"/>
  <c r="D20" i="6"/>
  <c r="B22" i="6"/>
  <c r="B24" i="6"/>
  <c r="B26" i="6"/>
  <c r="B28" i="6"/>
  <c r="D30" i="6"/>
  <c r="B31" i="6"/>
  <c r="B32" i="6"/>
  <c r="B33" i="6"/>
  <c r="B34" i="6"/>
  <c r="B35" i="6"/>
  <c r="D36" i="6"/>
  <c r="D39" i="6"/>
  <c r="C50" i="6"/>
  <c r="C57" i="6"/>
  <c r="C59" i="6"/>
  <c r="C64" i="6"/>
  <c r="C65" i="6"/>
  <c r="C66" i="6"/>
  <c r="C70" i="6"/>
  <c r="C72" i="6"/>
  <c r="C75" i="6"/>
  <c r="C76" i="6"/>
  <c r="C77" i="6"/>
  <c r="C80" i="6"/>
  <c r="C12" i="7"/>
  <c r="C18" i="7"/>
  <c r="C21" i="7"/>
  <c r="D24" i="7"/>
  <c r="B26" i="7"/>
  <c r="B29" i="7"/>
  <c r="D30" i="7"/>
  <c r="C34" i="7"/>
  <c r="C36" i="7"/>
  <c r="C37" i="7"/>
  <c r="D39" i="7"/>
  <c r="D4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24" i="6"/>
  <c r="K24" i="4" s="1"/>
  <c r="J52" i="4"/>
  <c r="P58" i="6"/>
  <c r="J58" i="4" s="1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2" i="6"/>
  <c r="J12" i="4" s="1"/>
  <c r="P16" i="6"/>
  <c r="J16" i="4" s="1"/>
  <c r="P20" i="6"/>
  <c r="J20" i="4" s="1"/>
  <c r="P24" i="6"/>
  <c r="J24" i="4" s="1"/>
  <c r="P32" i="6"/>
  <c r="J32" i="4" s="1"/>
  <c r="AB11" i="3"/>
  <c r="F11" i="4" s="1"/>
  <c r="AB17" i="3"/>
  <c r="F17" i="4" s="1"/>
  <c r="AB23" i="3"/>
  <c r="F23" i="4" s="1"/>
  <c r="AB31" i="3"/>
  <c r="F31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P76" i="7"/>
  <c r="P76" i="4" s="1"/>
  <c r="P78" i="7"/>
  <c r="P78" i="4" s="1"/>
  <c r="P80" i="7"/>
  <c r="P80" i="4" s="1"/>
  <c r="Q2" i="4"/>
  <c r="V2" i="4"/>
  <c r="V43" i="4" s="1"/>
  <c r="U43" i="4"/>
  <c r="I2" i="4"/>
  <c r="I43" i="4" s="1"/>
  <c r="P20" i="3"/>
  <c r="E20" i="4" s="1"/>
  <c r="P30" i="3"/>
  <c r="E30" i="4" s="1"/>
  <c r="P36" i="3"/>
  <c r="E36" i="4" s="1"/>
  <c r="P40" i="3"/>
  <c r="E40" i="4" s="1"/>
  <c r="P55" i="3"/>
  <c r="E55" i="4" s="1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62" i="3"/>
  <c r="E62" i="4" s="1"/>
  <c r="P68" i="3"/>
  <c r="E68" i="4" s="1"/>
  <c r="P70" i="3"/>
  <c r="E70" i="4" s="1"/>
  <c r="P72" i="3"/>
  <c r="E72" i="4" s="1"/>
  <c r="P78" i="3"/>
  <c r="E78" i="4" s="1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AB9" i="7" l="1"/>
  <c r="Q9" i="4" s="1"/>
  <c r="S52" i="4"/>
  <c r="T52" i="4" s="1"/>
  <c r="AF52" i="7" s="1"/>
  <c r="AA47" i="7"/>
  <c r="AB37" i="7"/>
  <c r="Q37" i="4" s="1"/>
  <c r="AB15" i="7"/>
  <c r="Q15" i="4" s="1"/>
  <c r="S15" i="4" s="1"/>
  <c r="AE15" i="7" s="1"/>
  <c r="AB29" i="7"/>
  <c r="Q29" i="4" s="1"/>
  <c r="AB27" i="7"/>
  <c r="Q27" i="4" s="1"/>
  <c r="AB31" i="7"/>
  <c r="Q31" i="4" s="1"/>
  <c r="AB33" i="7"/>
  <c r="Q33" i="4" s="1"/>
  <c r="S33" i="4" s="1"/>
  <c r="AB36" i="7"/>
  <c r="Q36" i="4" s="1"/>
  <c r="AB38" i="7"/>
  <c r="Q38" i="4" s="1"/>
  <c r="AB40" i="7"/>
  <c r="Q40" i="4" s="1"/>
  <c r="AB11" i="7"/>
  <c r="Q11" i="4" s="1"/>
  <c r="S11" i="4" s="1"/>
  <c r="AE11" i="7" s="1"/>
  <c r="AB39" i="7"/>
  <c r="Q39" i="4" s="1"/>
  <c r="S39" i="4" s="1"/>
  <c r="AB25" i="7"/>
  <c r="Q25" i="4" s="1"/>
  <c r="AB16" i="7"/>
  <c r="Q16" i="4" s="1"/>
  <c r="AB14" i="7"/>
  <c r="Q14" i="4" s="1"/>
  <c r="AB20" i="7"/>
  <c r="Q20" i="4" s="1"/>
  <c r="S20" i="4" s="1"/>
  <c r="AE20" i="7" s="1"/>
  <c r="AB10" i="7"/>
  <c r="Q10" i="4" s="1"/>
  <c r="AB13" i="7"/>
  <c r="Q13" i="4" s="1"/>
  <c r="AB17" i="7"/>
  <c r="Q17" i="4" s="1"/>
  <c r="AB19" i="7"/>
  <c r="Q19" i="4" s="1"/>
  <c r="AB21" i="7"/>
  <c r="Q21" i="4" s="1"/>
  <c r="S21" i="4" s="1"/>
  <c r="T21" i="4" s="1"/>
  <c r="U21" i="4" s="1"/>
  <c r="V21" i="4" s="1"/>
  <c r="W21" i="4" s="1"/>
  <c r="O27" i="8" s="1"/>
  <c r="AB24" i="7"/>
  <c r="Q24" i="4" s="1"/>
  <c r="AB26" i="7"/>
  <c r="Q26" i="4" s="1"/>
  <c r="AB28" i="7"/>
  <c r="Q28" i="4" s="1"/>
  <c r="AB30" i="7"/>
  <c r="Q30" i="4" s="1"/>
  <c r="AB32" i="7"/>
  <c r="Q32" i="4" s="1"/>
  <c r="AB34" i="7"/>
  <c r="Q34" i="4" s="1"/>
  <c r="S34" i="4" s="1"/>
  <c r="S19" i="4"/>
  <c r="AE19" i="7" s="1"/>
  <c r="S53" i="4"/>
  <c r="T53" i="4" s="1"/>
  <c r="U53" i="4" s="1"/>
  <c r="AG53" i="7" s="1"/>
  <c r="S55" i="4"/>
  <c r="T55" i="4" s="1"/>
  <c r="U55" i="4" s="1"/>
  <c r="AG55" i="7" s="1"/>
  <c r="P11" i="7"/>
  <c r="P11" i="4" s="1"/>
  <c r="P16" i="7"/>
  <c r="P16" i="4" s="1"/>
  <c r="S16" i="4" s="1"/>
  <c r="AE16" i="7" s="1"/>
  <c r="P20" i="7"/>
  <c r="P20" i="4" s="1"/>
  <c r="S40" i="4"/>
  <c r="AE40" i="7" s="1"/>
  <c r="T62" i="4"/>
  <c r="U62" i="4" s="1"/>
  <c r="V62" i="4" s="1"/>
  <c r="W62" i="4" s="1"/>
  <c r="O88" i="8" s="1"/>
  <c r="S32" i="4"/>
  <c r="AE32" i="7" s="1"/>
  <c r="S54" i="4"/>
  <c r="T35" i="4"/>
  <c r="AF35" i="7" s="1"/>
  <c r="AE35" i="7"/>
  <c r="AE59" i="7"/>
  <c r="T59" i="4"/>
  <c r="U59" i="4" s="1"/>
  <c r="AG59" i="7" s="1"/>
  <c r="AE64" i="7"/>
  <c r="T64" i="4"/>
  <c r="AF64" i="7" s="1"/>
  <c r="T61" i="4"/>
  <c r="U61" i="4" s="1"/>
  <c r="AG61" i="7" s="1"/>
  <c r="AE75" i="7"/>
  <c r="T69" i="4"/>
  <c r="AF69" i="7" s="1"/>
  <c r="P14" i="7"/>
  <c r="P14" i="4" s="1"/>
  <c r="P18" i="7"/>
  <c r="P18" i="4" s="1"/>
  <c r="S18" i="4" s="1"/>
  <c r="P22" i="7"/>
  <c r="P22" i="4" s="1"/>
  <c r="S22" i="4" s="1"/>
  <c r="P23" i="7"/>
  <c r="P23" i="4" s="1"/>
  <c r="S23" i="4" s="1"/>
  <c r="P24" i="7"/>
  <c r="P24" i="4" s="1"/>
  <c r="P27" i="7"/>
  <c r="P27" i="4" s="1"/>
  <c r="P29" i="7"/>
  <c r="P29" i="4" s="1"/>
  <c r="P30" i="7"/>
  <c r="P30" i="4" s="1"/>
  <c r="P36" i="7"/>
  <c r="P36" i="4" s="1"/>
  <c r="P37" i="7"/>
  <c r="P37" i="4" s="1"/>
  <c r="S37" i="4" s="1"/>
  <c r="T37" i="4" s="1"/>
  <c r="U37" i="4" s="1"/>
  <c r="V37" i="4" s="1"/>
  <c r="W37" i="4" s="1"/>
  <c r="P38" i="7"/>
  <c r="P38" i="4" s="1"/>
  <c r="P50" i="7"/>
  <c r="P50" i="4" s="1"/>
  <c r="S50" i="4" s="1"/>
  <c r="P55" i="7"/>
  <c r="P55" i="4" s="1"/>
  <c r="T12" i="4"/>
  <c r="AF12" i="7" s="1"/>
  <c r="T71" i="4"/>
  <c r="U71" i="4" s="1"/>
  <c r="V71" i="4" s="1"/>
  <c r="AE72" i="7"/>
  <c r="AE60" i="7"/>
  <c r="P28" i="7"/>
  <c r="P28" i="4" s="1"/>
  <c r="S28" i="4" s="1"/>
  <c r="P17" i="7"/>
  <c r="P17" i="4" s="1"/>
  <c r="P9" i="7"/>
  <c r="P9" i="4" s="1"/>
  <c r="S9" i="4" s="1"/>
  <c r="P10" i="7"/>
  <c r="P10" i="4" s="1"/>
  <c r="P13" i="7"/>
  <c r="P13" i="4" s="1"/>
  <c r="S13" i="4" s="1"/>
  <c r="P25" i="7"/>
  <c r="P25" i="4" s="1"/>
  <c r="P26" i="7"/>
  <c r="P26" i="4" s="1"/>
  <c r="P31" i="7"/>
  <c r="P31" i="4" s="1"/>
  <c r="P51" i="7"/>
  <c r="P51" i="4" s="1"/>
  <c r="S51" i="4" s="1"/>
  <c r="P56" i="7"/>
  <c r="P56" i="4" s="1"/>
  <c r="S56" i="4" s="1"/>
  <c r="P57" i="7"/>
  <c r="P57" i="4" s="1"/>
  <c r="S57" i="4" s="1"/>
  <c r="T65" i="4"/>
  <c r="U65" i="4" s="1"/>
  <c r="V65" i="4" s="1"/>
  <c r="W65" i="4" s="1"/>
  <c r="O91" i="8" s="1"/>
  <c r="T77" i="4"/>
  <c r="AF77" i="7" s="1"/>
  <c r="T79" i="4"/>
  <c r="U79" i="4" s="1"/>
  <c r="V79" i="4" s="1"/>
  <c r="W79" i="4" s="1"/>
  <c r="O105" i="8" s="1"/>
  <c r="T70" i="4"/>
  <c r="AF70" i="7" s="1"/>
  <c r="AE53" i="7"/>
  <c r="P15" i="6"/>
  <c r="J15" i="4" s="1"/>
  <c r="P9" i="6"/>
  <c r="J9" i="4" s="1"/>
  <c r="P11" i="6"/>
  <c r="J11" i="4" s="1"/>
  <c r="P13" i="6"/>
  <c r="J13" i="4" s="1"/>
  <c r="P17" i="6"/>
  <c r="J17" i="4" s="1"/>
  <c r="P19" i="6"/>
  <c r="J19" i="4" s="1"/>
  <c r="P21" i="6"/>
  <c r="J21" i="4" s="1"/>
  <c r="P23" i="6"/>
  <c r="J23" i="4" s="1"/>
  <c r="P25" i="6"/>
  <c r="J25" i="4" s="1"/>
  <c r="P27" i="6"/>
  <c r="J27" i="4" s="1"/>
  <c r="P29" i="6"/>
  <c r="J29" i="4" s="1"/>
  <c r="M29" i="4" s="1"/>
  <c r="N29" i="4" s="1"/>
  <c r="O29" i="4" s="1"/>
  <c r="K35" i="8" s="1"/>
  <c r="P31" i="6"/>
  <c r="J31" i="4" s="1"/>
  <c r="P33" i="6"/>
  <c r="J33" i="4" s="1"/>
  <c r="P37" i="6"/>
  <c r="J37" i="4" s="1"/>
  <c r="P39" i="6"/>
  <c r="J39" i="4" s="1"/>
  <c r="P51" i="6"/>
  <c r="J51" i="4" s="1"/>
  <c r="P53" i="6"/>
  <c r="J53" i="4" s="1"/>
  <c r="P55" i="6"/>
  <c r="J55" i="4" s="1"/>
  <c r="M55" i="4" s="1"/>
  <c r="AE55" i="6" s="1"/>
  <c r="P57" i="6"/>
  <c r="J57" i="4" s="1"/>
  <c r="AB38" i="6"/>
  <c r="K38" i="4" s="1"/>
  <c r="AB20" i="6"/>
  <c r="K20" i="4" s="1"/>
  <c r="M20" i="4" s="1"/>
  <c r="N20" i="4" s="1"/>
  <c r="AF20" i="6" s="1"/>
  <c r="AB51" i="6"/>
  <c r="K51" i="4" s="1"/>
  <c r="AB11" i="6"/>
  <c r="K11" i="4" s="1"/>
  <c r="M11" i="4" s="1"/>
  <c r="AB33" i="6"/>
  <c r="K33" i="4" s="1"/>
  <c r="AB53" i="6"/>
  <c r="K53" i="4" s="1"/>
  <c r="M53" i="4" s="1"/>
  <c r="AB55" i="6"/>
  <c r="K55" i="4" s="1"/>
  <c r="AB57" i="6"/>
  <c r="K57" i="4" s="1"/>
  <c r="M57" i="4" s="1"/>
  <c r="N57" i="4" s="1"/>
  <c r="AB22" i="6"/>
  <c r="K22" i="4" s="1"/>
  <c r="AB36" i="6"/>
  <c r="K36" i="4" s="1"/>
  <c r="M36" i="4" s="1"/>
  <c r="AB50" i="6"/>
  <c r="K50" i="4" s="1"/>
  <c r="M50" i="4" s="1"/>
  <c r="AE50" i="6" s="1"/>
  <c r="AB52" i="6"/>
  <c r="K52" i="4" s="1"/>
  <c r="M52" i="4" s="1"/>
  <c r="AB54" i="6"/>
  <c r="K54" i="4" s="1"/>
  <c r="AB56" i="6"/>
  <c r="K56" i="4" s="1"/>
  <c r="M56" i="4" s="1"/>
  <c r="N56" i="4" s="1"/>
  <c r="AF56" i="6" s="1"/>
  <c r="AB9" i="6"/>
  <c r="K9" i="4" s="1"/>
  <c r="M9" i="4" s="1"/>
  <c r="AB15" i="6"/>
  <c r="K15" i="4" s="1"/>
  <c r="M15" i="4" s="1"/>
  <c r="AE15" i="6" s="1"/>
  <c r="AB17" i="6"/>
  <c r="K17" i="4" s="1"/>
  <c r="AB21" i="6"/>
  <c r="K21" i="4" s="1"/>
  <c r="M21" i="4" s="1"/>
  <c r="N21" i="4" s="1"/>
  <c r="O21" i="4" s="1"/>
  <c r="AG21" i="6" s="1"/>
  <c r="AB23" i="6"/>
  <c r="K23" i="4" s="1"/>
  <c r="M23" i="4" s="1"/>
  <c r="N23" i="4" s="1"/>
  <c r="AF23" i="6" s="1"/>
  <c r="AB25" i="6"/>
  <c r="K25" i="4" s="1"/>
  <c r="M25" i="4" s="1"/>
  <c r="N25" i="4" s="1"/>
  <c r="O25" i="4" s="1"/>
  <c r="AG25" i="6" s="1"/>
  <c r="AB27" i="6"/>
  <c r="K27" i="4" s="1"/>
  <c r="M27" i="4" s="1"/>
  <c r="N27" i="4" s="1"/>
  <c r="AF27" i="6" s="1"/>
  <c r="AB31" i="6"/>
  <c r="K31" i="4" s="1"/>
  <c r="AB37" i="6"/>
  <c r="K37" i="4" s="1"/>
  <c r="M37" i="4" s="1"/>
  <c r="N37" i="4" s="1"/>
  <c r="O37" i="4" s="1"/>
  <c r="K43" i="8" s="1"/>
  <c r="AB39" i="6"/>
  <c r="K39" i="4" s="1"/>
  <c r="M39" i="4" s="1"/>
  <c r="AB29" i="6"/>
  <c r="K29" i="4" s="1"/>
  <c r="AB13" i="6"/>
  <c r="K13" i="4" s="1"/>
  <c r="AB10" i="6"/>
  <c r="K10" i="4" s="1"/>
  <c r="M10" i="4" s="1"/>
  <c r="AE10" i="6" s="1"/>
  <c r="AB14" i="6"/>
  <c r="K14" i="4" s="1"/>
  <c r="M14" i="4" s="1"/>
  <c r="AE14" i="6" s="1"/>
  <c r="AB18" i="6"/>
  <c r="K18" i="4" s="1"/>
  <c r="AB26" i="6"/>
  <c r="K26" i="4" s="1"/>
  <c r="M26" i="4" s="1"/>
  <c r="AB28" i="6"/>
  <c r="K28" i="4" s="1"/>
  <c r="M28" i="4" s="1"/>
  <c r="AE28" i="6" s="1"/>
  <c r="AB30" i="6"/>
  <c r="K30" i="4" s="1"/>
  <c r="M30" i="4" s="1"/>
  <c r="AE30" i="6" s="1"/>
  <c r="AB32" i="6"/>
  <c r="K32" i="4" s="1"/>
  <c r="M32" i="4" s="1"/>
  <c r="N32" i="4" s="1"/>
  <c r="AF32" i="6" s="1"/>
  <c r="AB34" i="6"/>
  <c r="K34" i="4" s="1"/>
  <c r="M34" i="4" s="1"/>
  <c r="M61" i="4"/>
  <c r="AE61" i="6" s="1"/>
  <c r="M77" i="4"/>
  <c r="N77" i="4" s="1"/>
  <c r="M69" i="4"/>
  <c r="AE69" i="6" s="1"/>
  <c r="M59" i="4"/>
  <c r="AE59" i="6" s="1"/>
  <c r="M72" i="4"/>
  <c r="AE72" i="6" s="1"/>
  <c r="P24" i="3"/>
  <c r="E24" i="4" s="1"/>
  <c r="P12" i="3"/>
  <c r="E12" i="4" s="1"/>
  <c r="H12" i="4" s="1"/>
  <c r="AE12" i="3" s="1"/>
  <c r="P14" i="3"/>
  <c r="E14" i="4" s="1"/>
  <c r="H14" i="4" s="1"/>
  <c r="I14" i="4" s="1"/>
  <c r="AF14" i="3" s="1"/>
  <c r="P22" i="3"/>
  <c r="E22" i="4" s="1"/>
  <c r="H22" i="4" s="1"/>
  <c r="I22" i="4" s="1"/>
  <c r="I28" i="8" s="1"/>
  <c r="P51" i="3"/>
  <c r="E51" i="4" s="1"/>
  <c r="H51" i="4" s="1"/>
  <c r="AE51" i="3" s="1"/>
  <c r="P53" i="3"/>
  <c r="E53" i="4" s="1"/>
  <c r="H53" i="4" s="1"/>
  <c r="I53" i="4" s="1"/>
  <c r="I79" i="8" s="1"/>
  <c r="P57" i="3"/>
  <c r="E57" i="4" s="1"/>
  <c r="H57" i="4" s="1"/>
  <c r="I57" i="4" s="1"/>
  <c r="P10" i="3"/>
  <c r="E10" i="4" s="1"/>
  <c r="P16" i="3"/>
  <c r="E16" i="4" s="1"/>
  <c r="H16" i="4" s="1"/>
  <c r="AE16" i="3" s="1"/>
  <c r="P18" i="3"/>
  <c r="E18" i="4" s="1"/>
  <c r="H18" i="4" s="1"/>
  <c r="AE18" i="3" s="1"/>
  <c r="P26" i="3"/>
  <c r="E26" i="4" s="1"/>
  <c r="H26" i="4" s="1"/>
  <c r="AE26" i="3" s="1"/>
  <c r="P28" i="3"/>
  <c r="E28" i="4" s="1"/>
  <c r="H28" i="4" s="1"/>
  <c r="AE28" i="3" s="1"/>
  <c r="P32" i="3"/>
  <c r="E32" i="4" s="1"/>
  <c r="H32" i="4" s="1"/>
  <c r="I32" i="4" s="1"/>
  <c r="P34" i="3"/>
  <c r="E34" i="4" s="1"/>
  <c r="C50" i="7"/>
  <c r="B40" i="7"/>
  <c r="B28" i="7"/>
  <c r="B23" i="7"/>
  <c r="C20" i="7"/>
  <c r="C10" i="7"/>
  <c r="C51" i="6"/>
  <c r="B40" i="6"/>
  <c r="B38" i="6"/>
  <c r="D35" i="6"/>
  <c r="B27" i="6"/>
  <c r="B23" i="6"/>
  <c r="D21" i="6"/>
  <c r="B20" i="6"/>
  <c r="B19" i="6"/>
  <c r="B18" i="6"/>
  <c r="B13" i="6"/>
  <c r="D9" i="6"/>
  <c r="C39" i="7"/>
  <c r="D37" i="7"/>
  <c r="D35" i="7"/>
  <c r="B33" i="7"/>
  <c r="B22" i="7"/>
  <c r="D19" i="7"/>
  <c r="B18" i="7"/>
  <c r="D16" i="7"/>
  <c r="D12" i="7"/>
  <c r="B10" i="7"/>
  <c r="C20" i="6"/>
  <c r="C10" i="6"/>
  <c r="B27" i="3"/>
  <c r="C23" i="3"/>
  <c r="C51" i="3"/>
  <c r="D16" i="3"/>
  <c r="D37" i="3"/>
  <c r="D40" i="3"/>
  <c r="D51" i="3"/>
  <c r="D56" i="3"/>
  <c r="G11" i="8"/>
  <c r="G72" i="8" s="1"/>
  <c r="A4" i="7"/>
  <c r="A45" i="7" s="1"/>
  <c r="A1" i="6"/>
  <c r="A42" i="6" s="1"/>
  <c r="A1" i="3"/>
  <c r="A42" i="3" s="1"/>
  <c r="A1" i="7"/>
  <c r="A42" i="7" s="1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H31" i="4"/>
  <c r="AE31" i="3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40" i="4"/>
  <c r="N40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1" i="4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B50" i="7"/>
  <c r="B14" i="7"/>
  <c r="C19" i="3"/>
  <c r="C19" i="7"/>
  <c r="M35" i="4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24" i="4"/>
  <c r="N24" i="4" s="1"/>
  <c r="M16" i="4"/>
  <c r="N16" i="4" s="1"/>
  <c r="M74" i="4"/>
  <c r="N74" i="4" s="1"/>
  <c r="M66" i="4"/>
  <c r="N66" i="4" s="1"/>
  <c r="O66" i="4" s="1"/>
  <c r="AG66" i="6" s="1"/>
  <c r="M58" i="4"/>
  <c r="AE58" i="6" s="1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22" i="4"/>
  <c r="AE22" i="6" s="1"/>
  <c r="M79" i="4"/>
  <c r="AE79" i="6" s="1"/>
  <c r="M73" i="4"/>
  <c r="N73" i="4" s="1"/>
  <c r="AF73" i="6" s="1"/>
  <c r="M65" i="4"/>
  <c r="AE65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H27" i="4"/>
  <c r="I27" i="4" s="1"/>
  <c r="H76" i="4"/>
  <c r="I76" i="4" s="1"/>
  <c r="AF76" i="3" s="1"/>
  <c r="D65" i="7"/>
  <c r="D65" i="3"/>
  <c r="M92" i="8"/>
  <c r="W66" i="4"/>
  <c r="O92" i="8" s="1"/>
  <c r="AE66" i="6"/>
  <c r="N12" i="4"/>
  <c r="O12" i="4" s="1"/>
  <c r="K18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A6" i="3"/>
  <c r="A47" i="3" s="1"/>
  <c r="A6" i="7"/>
  <c r="A47" i="7" s="1"/>
  <c r="A6" i="6"/>
  <c r="A47" i="6" s="1"/>
  <c r="AF62" i="7"/>
  <c r="H55" i="4"/>
  <c r="I55" i="4" s="1"/>
  <c r="I81" i="8" s="1"/>
  <c r="U76" i="4"/>
  <c r="V76" i="4" s="1"/>
  <c r="H39" i="4"/>
  <c r="AE39" i="3" s="1"/>
  <c r="H73" i="4"/>
  <c r="I73" i="4" s="1"/>
  <c r="AF73" i="3" s="1"/>
  <c r="AF58" i="7"/>
  <c r="H64" i="4"/>
  <c r="I64" i="4" s="1"/>
  <c r="AF64" i="3" s="1"/>
  <c r="H35" i="4"/>
  <c r="I35" i="4" s="1"/>
  <c r="H34" i="4"/>
  <c r="AE34" i="3" s="1"/>
  <c r="H10" i="4"/>
  <c r="I10" i="4" s="1"/>
  <c r="AF10" i="3" s="1"/>
  <c r="M88" i="8"/>
  <c r="U78" i="4"/>
  <c r="V53" i="4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H17" i="4"/>
  <c r="I17" i="4" s="1"/>
  <c r="H25" i="4"/>
  <c r="AE25" i="3" s="1"/>
  <c r="H33" i="4"/>
  <c r="H50" i="4"/>
  <c r="H63" i="4"/>
  <c r="H70" i="4"/>
  <c r="AE70" i="3" s="1"/>
  <c r="H77" i="4"/>
  <c r="AE77" i="3" s="1"/>
  <c r="V72" i="4"/>
  <c r="W72" i="4" s="1"/>
  <c r="AG72" i="7"/>
  <c r="AF72" i="7"/>
  <c r="U80" i="4"/>
  <c r="AG60" i="7"/>
  <c r="AF60" i="7"/>
  <c r="AF66" i="7"/>
  <c r="AG66" i="7"/>
  <c r="AE52" i="7" l="1"/>
  <c r="AE39" i="7"/>
  <c r="T39" i="4"/>
  <c r="AF39" i="7" s="1"/>
  <c r="S31" i="4"/>
  <c r="T31" i="4" s="1"/>
  <c r="U31" i="4" s="1"/>
  <c r="S36" i="4"/>
  <c r="T36" i="4" s="1"/>
  <c r="AF36" i="7" s="1"/>
  <c r="S29" i="4"/>
  <c r="S24" i="4"/>
  <c r="AG62" i="7"/>
  <c r="U64" i="4"/>
  <c r="V64" i="4" s="1"/>
  <c r="W64" i="4" s="1"/>
  <c r="O90" i="8" s="1"/>
  <c r="S25" i="4"/>
  <c r="AE25" i="7" s="1"/>
  <c r="S38" i="4"/>
  <c r="AE38" i="7" s="1"/>
  <c r="S14" i="4"/>
  <c r="AE14" i="7" s="1"/>
  <c r="T40" i="4"/>
  <c r="AF40" i="7" s="1"/>
  <c r="T34" i="4"/>
  <c r="U34" i="4" s="1"/>
  <c r="V34" i="4" s="1"/>
  <c r="W34" i="4" s="1"/>
  <c r="O40" i="8" s="1"/>
  <c r="AE34" i="7"/>
  <c r="T33" i="4"/>
  <c r="U33" i="4" s="1"/>
  <c r="V33" i="4" s="1"/>
  <c r="W33" i="4" s="1"/>
  <c r="O39" i="8" s="1"/>
  <c r="AE33" i="7"/>
  <c r="AG71" i="7"/>
  <c r="T32" i="4"/>
  <c r="AF32" i="7" s="1"/>
  <c r="S26" i="4"/>
  <c r="T26" i="4" s="1"/>
  <c r="U26" i="4" s="1"/>
  <c r="AG26" i="7" s="1"/>
  <c r="S30" i="4"/>
  <c r="T30" i="4" s="1"/>
  <c r="AF30" i="7" s="1"/>
  <c r="S27" i="4"/>
  <c r="T27" i="4" s="1"/>
  <c r="AF27" i="7" s="1"/>
  <c r="AG37" i="7"/>
  <c r="AF53" i="7"/>
  <c r="S10" i="4"/>
  <c r="T10" i="4" s="1"/>
  <c r="S17" i="4"/>
  <c r="AE17" i="7" s="1"/>
  <c r="M39" i="8"/>
  <c r="T19" i="4"/>
  <c r="U19" i="4" s="1"/>
  <c r="V19" i="4" s="1"/>
  <c r="M25" i="8" s="1"/>
  <c r="AE21" i="7"/>
  <c r="T50" i="4"/>
  <c r="AE50" i="7"/>
  <c r="V31" i="4"/>
  <c r="W31" i="4" s="1"/>
  <c r="O37" i="8" s="1"/>
  <c r="AG31" i="7"/>
  <c r="T57" i="4"/>
  <c r="AE57" i="7"/>
  <c r="AE51" i="7"/>
  <c r="T51" i="4"/>
  <c r="AF51" i="7" s="1"/>
  <c r="AE26" i="7"/>
  <c r="AE13" i="7"/>
  <c r="T13" i="4"/>
  <c r="U13" i="4" s="1"/>
  <c r="V13" i="4" s="1"/>
  <c r="W13" i="4" s="1"/>
  <c r="O19" i="8" s="1"/>
  <c r="T9" i="4"/>
  <c r="AE9" i="7"/>
  <c r="AE28" i="7"/>
  <c r="T28" i="4"/>
  <c r="U28" i="4" s="1"/>
  <c r="V28" i="4" s="1"/>
  <c r="W28" i="4" s="1"/>
  <c r="O34" i="8" s="1"/>
  <c r="U30" i="4"/>
  <c r="V30" i="4" s="1"/>
  <c r="W30" i="4" s="1"/>
  <c r="AE27" i="7"/>
  <c r="AE23" i="7"/>
  <c r="T23" i="4"/>
  <c r="U23" i="4" s="1"/>
  <c r="V23" i="4" s="1"/>
  <c r="W23" i="4" s="1"/>
  <c r="O29" i="8" s="1"/>
  <c r="AE18" i="7"/>
  <c r="T18" i="4"/>
  <c r="AF18" i="7" s="1"/>
  <c r="AE56" i="7"/>
  <c r="T56" i="4"/>
  <c r="T17" i="4"/>
  <c r="AE29" i="7"/>
  <c r="T29" i="4"/>
  <c r="T22" i="4"/>
  <c r="AF22" i="7" s="1"/>
  <c r="AE22" i="7"/>
  <c r="T14" i="4"/>
  <c r="AF14" i="7" s="1"/>
  <c r="AF37" i="7"/>
  <c r="AF65" i="7"/>
  <c r="AF55" i="7"/>
  <c r="AE55" i="7"/>
  <c r="V55" i="4"/>
  <c r="W55" i="4" s="1"/>
  <c r="O81" i="8" s="1"/>
  <c r="T15" i="4"/>
  <c r="U15" i="4" s="1"/>
  <c r="AE37" i="7"/>
  <c r="V59" i="4"/>
  <c r="M85" i="8" s="1"/>
  <c r="AG65" i="7"/>
  <c r="AF31" i="7"/>
  <c r="T16" i="4"/>
  <c r="AF16" i="7" s="1"/>
  <c r="T25" i="4"/>
  <c r="U25" i="4" s="1"/>
  <c r="V25" i="4" s="1"/>
  <c r="W25" i="4" s="1"/>
  <c r="O31" i="8" s="1"/>
  <c r="AE31" i="7"/>
  <c r="T11" i="4"/>
  <c r="U11" i="4" s="1"/>
  <c r="AG11" i="7" s="1"/>
  <c r="T54" i="4"/>
  <c r="AE54" i="7"/>
  <c r="U35" i="4"/>
  <c r="W35" i="4" s="1"/>
  <c r="O41" i="8" s="1"/>
  <c r="T20" i="4"/>
  <c r="M91" i="8"/>
  <c r="AG79" i="7"/>
  <c r="V61" i="4"/>
  <c r="W61" i="4" s="1"/>
  <c r="O87" i="8" s="1"/>
  <c r="U70" i="4"/>
  <c r="AG70" i="7" s="1"/>
  <c r="AG34" i="7"/>
  <c r="U69" i="4"/>
  <c r="V69" i="4" s="1"/>
  <c r="W69" i="4" s="1"/>
  <c r="AF59" i="7"/>
  <c r="AF71" i="7"/>
  <c r="AF61" i="7"/>
  <c r="U12" i="4"/>
  <c r="W12" i="4" s="1"/>
  <c r="U77" i="4"/>
  <c r="V77" i="4" s="1"/>
  <c r="W77" i="4" s="1"/>
  <c r="O103" i="8" s="1"/>
  <c r="M105" i="8"/>
  <c r="AF79" i="7"/>
  <c r="M13" i="4"/>
  <c r="M31" i="4"/>
  <c r="AE31" i="6" s="1"/>
  <c r="N58" i="4"/>
  <c r="O58" i="4" s="1"/>
  <c r="K84" i="8" s="1"/>
  <c r="M33" i="4"/>
  <c r="N33" i="4" s="1"/>
  <c r="AF33" i="6" s="1"/>
  <c r="N55" i="4"/>
  <c r="O55" i="4" s="1"/>
  <c r="K81" i="8" s="1"/>
  <c r="AE77" i="6"/>
  <c r="AE73" i="6"/>
  <c r="AE60" i="6"/>
  <c r="N59" i="4"/>
  <c r="AF59" i="6" s="1"/>
  <c r="AE71" i="6"/>
  <c r="N69" i="4"/>
  <c r="O69" i="4" s="1"/>
  <c r="K95" i="8" s="1"/>
  <c r="N61" i="4"/>
  <c r="O61" i="4" s="1"/>
  <c r="K87" i="8" s="1"/>
  <c r="N63" i="4"/>
  <c r="O63" i="4" s="1"/>
  <c r="AG63" i="6" s="1"/>
  <c r="AE52" i="6"/>
  <c r="N52" i="4"/>
  <c r="O52" i="4" s="1"/>
  <c r="K78" i="8" s="1"/>
  <c r="N36" i="4"/>
  <c r="AF36" i="6" s="1"/>
  <c r="AE36" i="6"/>
  <c r="N11" i="4"/>
  <c r="O11" i="4" s="1"/>
  <c r="K17" i="8" s="1"/>
  <c r="AE11" i="6"/>
  <c r="AE64" i="6"/>
  <c r="N79" i="4"/>
  <c r="AF79" i="6" s="1"/>
  <c r="N17" i="4"/>
  <c r="AF17" i="6" s="1"/>
  <c r="AE20" i="6"/>
  <c r="N14" i="4"/>
  <c r="AF14" i="6" s="1"/>
  <c r="N30" i="4"/>
  <c r="O30" i="4" s="1"/>
  <c r="K36" i="8" s="1"/>
  <c r="AE33" i="6"/>
  <c r="AE27" i="6"/>
  <c r="AE26" i="6"/>
  <c r="N26" i="4"/>
  <c r="O26" i="4" s="1"/>
  <c r="K32" i="8" s="1"/>
  <c r="N13" i="4"/>
  <c r="AF13" i="6" s="1"/>
  <c r="AE13" i="6"/>
  <c r="AE39" i="6"/>
  <c r="N39" i="4"/>
  <c r="AF39" i="6" s="1"/>
  <c r="N31" i="4"/>
  <c r="O31" i="4" s="1"/>
  <c r="AG31" i="6" s="1"/>
  <c r="AF29" i="6"/>
  <c r="AF21" i="6"/>
  <c r="AE57" i="6"/>
  <c r="AE24" i="6"/>
  <c r="AE21" i="6"/>
  <c r="AE25" i="6"/>
  <c r="AE68" i="6"/>
  <c r="AE37" i="6"/>
  <c r="AG29" i="6"/>
  <c r="AE29" i="6"/>
  <c r="AF24" i="6"/>
  <c r="O24" i="4"/>
  <c r="K30" i="8" s="1"/>
  <c r="AE23" i="6"/>
  <c r="N10" i="4"/>
  <c r="O10" i="4" s="1"/>
  <c r="K16" i="8" s="1"/>
  <c r="N38" i="4"/>
  <c r="O38" i="4" s="1"/>
  <c r="AG38" i="6" s="1"/>
  <c r="U67" i="4"/>
  <c r="V67" i="4" s="1"/>
  <c r="M93" i="8" s="1"/>
  <c r="AF55" i="6"/>
  <c r="N65" i="4"/>
  <c r="O65" i="4" s="1"/>
  <c r="K91" i="8" s="1"/>
  <c r="N76" i="4"/>
  <c r="AF76" i="6" s="1"/>
  <c r="AE56" i="6"/>
  <c r="N18" i="4"/>
  <c r="AF18" i="6" s="1"/>
  <c r="AE40" i="6"/>
  <c r="N15" i="4"/>
  <c r="O15" i="4" s="1"/>
  <c r="AG15" i="6" s="1"/>
  <c r="AE16" i="6"/>
  <c r="N80" i="4"/>
  <c r="O80" i="4" s="1"/>
  <c r="K106" i="8" s="1"/>
  <c r="AG55" i="6"/>
  <c r="O73" i="4"/>
  <c r="K99" i="8" s="1"/>
  <c r="O27" i="4"/>
  <c r="AG27" i="6" s="1"/>
  <c r="U52" i="4"/>
  <c r="V52" i="4" s="1"/>
  <c r="W52" i="4" s="1"/>
  <c r="M81" i="8"/>
  <c r="AG63" i="7"/>
  <c r="AF63" i="7"/>
  <c r="AG37" i="6"/>
  <c r="AF11" i="3"/>
  <c r="M89" i="8"/>
  <c r="O20" i="4"/>
  <c r="K26" i="8" s="1"/>
  <c r="I31" i="4"/>
  <c r="I37" i="8" s="1"/>
  <c r="O56" i="4"/>
  <c r="K82" i="8" s="1"/>
  <c r="AG69" i="6"/>
  <c r="AF37" i="6"/>
  <c r="AF52" i="3"/>
  <c r="I90" i="8"/>
  <c r="AE11" i="3"/>
  <c r="AE27" i="3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AG72" i="6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N51" i="4"/>
  <c r="AE51" i="6"/>
  <c r="M27" i="8"/>
  <c r="AF71" i="6"/>
  <c r="AE52" i="3"/>
  <c r="AG73" i="7"/>
  <c r="AF72" i="6"/>
  <c r="AF21" i="7"/>
  <c r="AF12" i="6"/>
  <c r="O32" i="4"/>
  <c r="K38" i="8" s="1"/>
  <c r="AE32" i="6"/>
  <c r="N53" i="4"/>
  <c r="AE53" i="6"/>
  <c r="AE34" i="6"/>
  <c r="N34" i="4"/>
  <c r="AF66" i="6"/>
  <c r="K31" i="8"/>
  <c r="W58" i="4"/>
  <c r="O84" i="8" s="1"/>
  <c r="AF25" i="6"/>
  <c r="O23" i="4"/>
  <c r="AG23" i="6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E54" i="6"/>
  <c r="N54" i="4"/>
  <c r="AE70" i="6"/>
  <c r="N70" i="4"/>
  <c r="K92" i="8"/>
  <c r="N78" i="4"/>
  <c r="AE78" i="6"/>
  <c r="W74" i="4"/>
  <c r="O100" i="8" s="1"/>
  <c r="AG65" i="6"/>
  <c r="W71" i="4"/>
  <c r="O97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O43" i="8"/>
  <c r="M43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M15" i="8"/>
  <c r="I33" i="8"/>
  <c r="AF27" i="3"/>
  <c r="AF15" i="3"/>
  <c r="I21" i="8"/>
  <c r="I38" i="8"/>
  <c r="AF32" i="3"/>
  <c r="AG69" i="7" l="1"/>
  <c r="M90" i="8"/>
  <c r="W59" i="4"/>
  <c r="O85" i="8" s="1"/>
  <c r="T38" i="4"/>
  <c r="U38" i="4" s="1"/>
  <c r="T24" i="4"/>
  <c r="AE24" i="7"/>
  <c r="AG64" i="7"/>
  <c r="U16" i="4"/>
  <c r="V16" i="4" s="1"/>
  <c r="W16" i="4" s="1"/>
  <c r="U39" i="4"/>
  <c r="V39" i="4" s="1"/>
  <c r="W39" i="4" s="1"/>
  <c r="AG19" i="7"/>
  <c r="U40" i="4"/>
  <c r="V40" i="4" s="1"/>
  <c r="W40" i="4" s="1"/>
  <c r="O46" i="8" s="1"/>
  <c r="AE36" i="7"/>
  <c r="U14" i="4"/>
  <c r="AG14" i="7" s="1"/>
  <c r="M40" i="8"/>
  <c r="AE30" i="7"/>
  <c r="AE10" i="7"/>
  <c r="U32" i="4"/>
  <c r="V32" i="4" s="1"/>
  <c r="W32" i="4" s="1"/>
  <c r="O38" i="8" s="1"/>
  <c r="AF34" i="7"/>
  <c r="AG33" i="7"/>
  <c r="AF33" i="7"/>
  <c r="AG30" i="7"/>
  <c r="V70" i="4"/>
  <c r="W70" i="4" s="1"/>
  <c r="AF26" i="7"/>
  <c r="U22" i="4"/>
  <c r="V22" i="4" s="1"/>
  <c r="W22" i="4" s="1"/>
  <c r="AF19" i="7"/>
  <c r="M34" i="8"/>
  <c r="AG25" i="7"/>
  <c r="M37" i="8"/>
  <c r="AF15" i="7"/>
  <c r="M41" i="8"/>
  <c r="U50" i="4"/>
  <c r="AF50" i="7"/>
  <c r="AF28" i="7"/>
  <c r="V26" i="4"/>
  <c r="M32" i="8" s="1"/>
  <c r="AF25" i="7"/>
  <c r="M29" i="8"/>
  <c r="AG23" i="7"/>
  <c r="AF23" i="7"/>
  <c r="U29" i="4"/>
  <c r="AF29" i="7"/>
  <c r="U10" i="4"/>
  <c r="AF10" i="7"/>
  <c r="AF56" i="7"/>
  <c r="U56" i="4"/>
  <c r="U18" i="4"/>
  <c r="V18" i="4" s="1"/>
  <c r="W18" i="4" s="1"/>
  <c r="O24" i="8" s="1"/>
  <c r="AG13" i="7"/>
  <c r="AG28" i="7"/>
  <c r="U51" i="4"/>
  <c r="AG51" i="7" s="1"/>
  <c r="M19" i="8"/>
  <c r="AF13" i="7"/>
  <c r="U27" i="4"/>
  <c r="V15" i="4"/>
  <c r="AG15" i="7"/>
  <c r="AF38" i="7"/>
  <c r="AF17" i="7"/>
  <c r="U17" i="4"/>
  <c r="AF9" i="7"/>
  <c r="U9" i="4"/>
  <c r="AF57" i="7"/>
  <c r="U57" i="4"/>
  <c r="M31" i="8"/>
  <c r="AG35" i="7"/>
  <c r="AF11" i="7"/>
  <c r="V11" i="4"/>
  <c r="M87" i="8"/>
  <c r="U20" i="4"/>
  <c r="AF20" i="7"/>
  <c r="U54" i="4"/>
  <c r="AF54" i="7"/>
  <c r="AG12" i="7"/>
  <c r="M103" i="8"/>
  <c r="AG77" i="7"/>
  <c r="W67" i="4"/>
  <c r="O93" i="8" s="1"/>
  <c r="O17" i="4"/>
  <c r="AG17" i="6" s="1"/>
  <c r="O33" i="4"/>
  <c r="AG33" i="6" s="1"/>
  <c r="AF61" i="6"/>
  <c r="AG10" i="6"/>
  <c r="AF10" i="6"/>
  <c r="AF65" i="6"/>
  <c r="AG67" i="7"/>
  <c r="AG61" i="6"/>
  <c r="O79" i="4"/>
  <c r="AG79" i="6" s="1"/>
  <c r="O18" i="4"/>
  <c r="AG18" i="6" s="1"/>
  <c r="AF38" i="6"/>
  <c r="K44" i="8"/>
  <c r="AG26" i="6"/>
  <c r="K89" i="8"/>
  <c r="AF63" i="6"/>
  <c r="AF30" i="6"/>
  <c r="AF26" i="6"/>
  <c r="AF80" i="6"/>
  <c r="AF52" i="6"/>
  <c r="O76" i="4"/>
  <c r="AG76" i="6" s="1"/>
  <c r="AF69" i="6"/>
  <c r="AG52" i="6"/>
  <c r="AG30" i="6"/>
  <c r="AF11" i="6"/>
  <c r="AG11" i="6"/>
  <c r="O14" i="4"/>
  <c r="AG14" i="6" s="1"/>
  <c r="O36" i="4"/>
  <c r="K42" i="8" s="1"/>
  <c r="AG24" i="6"/>
  <c r="K37" i="8"/>
  <c r="AF31" i="6"/>
  <c r="O13" i="4"/>
  <c r="AG13" i="6" s="1"/>
  <c r="AG80" i="6"/>
  <c r="O39" i="4"/>
  <c r="K45" i="8" s="1"/>
  <c r="K33" i="8"/>
  <c r="AF15" i="6"/>
  <c r="K21" i="8"/>
  <c r="AG73" i="6"/>
  <c r="AG52" i="7"/>
  <c r="AF31" i="3"/>
  <c r="K29" i="8"/>
  <c r="V14" i="4"/>
  <c r="W14" i="4" s="1"/>
  <c r="O20" i="8" s="1"/>
  <c r="I77" i="8"/>
  <c r="AG20" i="6"/>
  <c r="AG56" i="6"/>
  <c r="AG16" i="7"/>
  <c r="AF19" i="3"/>
  <c r="K23" i="8"/>
  <c r="O50" i="4"/>
  <c r="K94" i="8"/>
  <c r="AF62" i="3"/>
  <c r="I91" i="8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O22" i="8"/>
  <c r="O96" i="8"/>
  <c r="O45" i="8"/>
  <c r="M36" i="8"/>
  <c r="O36" i="8"/>
  <c r="O78" i="8"/>
  <c r="M78" i="8"/>
  <c r="O106" i="8"/>
  <c r="M106" i="8"/>
  <c r="O18" i="8"/>
  <c r="M18" i="8"/>
  <c r="M96" i="8" l="1"/>
  <c r="M22" i="8"/>
  <c r="M28" i="8"/>
  <c r="W26" i="4"/>
  <c r="O32" i="8" s="1"/>
  <c r="AG22" i="7"/>
  <c r="U24" i="4"/>
  <c r="AF24" i="7"/>
  <c r="M45" i="8"/>
  <c r="M24" i="8"/>
  <c r="AG39" i="7"/>
  <c r="AG40" i="7"/>
  <c r="M46" i="8"/>
  <c r="M38" i="8"/>
  <c r="AG32" i="7"/>
  <c r="AG18" i="7"/>
  <c r="AG50" i="7"/>
  <c r="V50" i="4"/>
  <c r="W15" i="4"/>
  <c r="O21" i="8" s="1"/>
  <c r="M21" i="8"/>
  <c r="AG56" i="7"/>
  <c r="V56" i="4"/>
  <c r="V51" i="4"/>
  <c r="W51" i="4" s="1"/>
  <c r="O77" i="8" s="1"/>
  <c r="AG57" i="7"/>
  <c r="V57" i="4"/>
  <c r="W9" i="4"/>
  <c r="O15" i="8" s="1"/>
  <c r="AG9" i="7"/>
  <c r="V17" i="4"/>
  <c r="AG17" i="7"/>
  <c r="V38" i="4"/>
  <c r="AG38" i="7"/>
  <c r="V27" i="4"/>
  <c r="AG27" i="7"/>
  <c r="V10" i="4"/>
  <c r="AG10" i="7"/>
  <c r="AG29" i="7"/>
  <c r="V29" i="4"/>
  <c r="W11" i="4"/>
  <c r="O17" i="8" s="1"/>
  <c r="M17" i="8"/>
  <c r="AG54" i="7"/>
  <c r="V54" i="4"/>
  <c r="V20" i="4"/>
  <c r="AG20" i="7"/>
  <c r="AG39" i="6"/>
  <c r="AG36" i="6"/>
  <c r="K24" i="8"/>
  <c r="K39" i="8"/>
  <c r="K102" i="8"/>
  <c r="K20" i="8"/>
  <c r="K105" i="8"/>
  <c r="M20" i="8"/>
  <c r="K19" i="8"/>
  <c r="M77" i="8"/>
  <c r="AG50" i="6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V24" i="4" l="1"/>
  <c r="AG24" i="7"/>
  <c r="W50" i="4"/>
  <c r="O76" i="8" s="1"/>
  <c r="M76" i="8"/>
  <c r="W10" i="4"/>
  <c r="O16" i="8" s="1"/>
  <c r="M16" i="8"/>
  <c r="W27" i="4"/>
  <c r="O33" i="8" s="1"/>
  <c r="M33" i="8"/>
  <c r="W38" i="4"/>
  <c r="O44" i="8" s="1"/>
  <c r="M44" i="8"/>
  <c r="W17" i="4"/>
  <c r="O23" i="8" s="1"/>
  <c r="M23" i="8"/>
  <c r="W56" i="4"/>
  <c r="O82" i="8" s="1"/>
  <c r="M82" i="8"/>
  <c r="M35" i="8"/>
  <c r="W29" i="4"/>
  <c r="O35" i="8" s="1"/>
  <c r="W57" i="4"/>
  <c r="O83" i="8" s="1"/>
  <c r="M83" i="8"/>
  <c r="W20" i="4"/>
  <c r="O26" i="8" s="1"/>
  <c r="M26" i="8"/>
  <c r="W54" i="4"/>
  <c r="O80" i="8" s="1"/>
  <c r="M80" i="8"/>
  <c r="W24" i="4" l="1"/>
  <c r="O30" i="8" s="1"/>
  <c r="M30" i="8"/>
</calcChain>
</file>

<file path=xl/sharedStrings.xml><?xml version="1.0" encoding="utf-8"?>
<sst xmlns="http://schemas.openxmlformats.org/spreadsheetml/2006/main" count="955" uniqueCount="275">
  <si>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</si>
  <si>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</si>
  <si>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</si>
  <si>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</si>
  <si>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</si>
  <si>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</si>
  <si>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</si>
  <si>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</si>
  <si>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</si>
  <si>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</si>
  <si>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</si>
  <si>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</si>
  <si>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</si>
  <si>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</si>
  <si>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</si>
  <si>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</si>
  <si>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</si>
  <si>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</si>
  <si>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</si>
  <si>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</si>
  <si>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</si>
  <si>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</si>
  <si>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</si>
  <si>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</si>
  <si>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</si>
  <si>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</si>
  <si>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</si>
  <si>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</si>
  <si>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</si>
  <si>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</si>
  <si>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</si>
  <si>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</si>
  <si>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</si>
  <si>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</si>
  <si>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</si>
  <si>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</si>
  <si>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</si>
  <si>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</si>
  <si>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</si>
  <si>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</si>
  <si>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</si>
  <si>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</si>
  <si>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</si>
  <si>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</si>
  <si>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</si>
  <si>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</si>
  <si>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</si>
  <si>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</si>
  <si>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</si>
  <si>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</si>
  <si>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</si>
  <si>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</si>
  <si>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</si>
  <si>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</si>
  <si>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</si>
  <si>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</si>
  <si>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</si>
  <si>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</si>
  <si>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</si>
  <si>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</si>
  <si>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</si>
  <si>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</si>
  <si>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</si>
  <si>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</si>
  <si>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</si>
  <si>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</si>
  <si>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</si>
  <si>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</si>
  <si>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</si>
  <si>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</si>
  <si>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</si>
  <si>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</si>
  <si>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</si>
  <si>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</si>
  <si>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</si>
  <si>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</si>
  <si>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</si>
  <si>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</si>
  <si>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</si>
  <si>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</si>
  <si>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</si>
  <si>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</si>
  <si>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</si>
  <si>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</si>
  <si>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</si>
  <si>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</si>
  <si>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</si>
  <si>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</si>
  <si>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</si>
  <si>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</si>
  <si>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</si>
  <si>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</si>
  <si>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</si>
  <si>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</si>
  <si>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</si>
  <si>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</si>
  <si>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</si>
  <si>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</si>
  <si>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</si>
  <si>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</si>
  <si>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</si>
  <si>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</si>
  <si>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</si>
  <si>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</si>
  <si>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</si>
  <si>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</si>
  <si>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</si>
  <si>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</si>
  <si>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</si>
  <si>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</si>
  <si>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</si>
  <si>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</si>
  <si>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</si>
  <si>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</si>
  <si>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</si>
  <si>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</si>
  <si>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</si>
  <si>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</si>
  <si>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</si>
  <si>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</si>
  <si>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</si>
  <si>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</si>
  <si>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</si>
  <si>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</si>
  <si>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</si>
  <si>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</si>
  <si>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</si>
  <si>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</si>
  <si>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</si>
  <si>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</si>
  <si>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</si>
  <si>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</si>
  <si>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</si>
  <si>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</si>
  <si>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</si>
  <si>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</si>
  <si>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</si>
  <si>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</si>
  <si>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</si>
  <si>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</si>
  <si>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</si>
  <si>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</si>
  <si>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</si>
  <si>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</si>
  <si>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</si>
  <si>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</si>
  <si>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</si>
  <si>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</si>
  <si>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</si>
  <si>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</si>
  <si>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</si>
  <si>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</si>
  <si>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</si>
  <si>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</si>
  <si>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CITCS 2D</t>
  </si>
  <si>
    <t>CCS1129</t>
  </si>
  <si>
    <t>MULTIMEDIA SYSTEMS</t>
  </si>
  <si>
    <t>TTH 10:50AM-12:30PM</t>
  </si>
  <si>
    <t>TTHSAT 9:10AM-10:50AM</t>
  </si>
  <si>
    <t>M307</t>
  </si>
  <si>
    <t>2014-2015</t>
  </si>
  <si>
    <t>SUMMER</t>
  </si>
  <si>
    <t>LEONARD PRIM FRANCIS G. REYES</t>
  </si>
  <si>
    <t xml:space="preserve">ANDRES, MARK WEIL L. </t>
  </si>
  <si>
    <t>BSCS-DIGITAL ARTS TRACK-3</t>
  </si>
  <si>
    <t>13-1085-265</t>
  </si>
  <si>
    <t xml:space="preserve">BALO, CHASON MARK C. </t>
  </si>
  <si>
    <t>BSCS-DIGITAL ARTS TRACK-1</t>
  </si>
  <si>
    <t>14-1545-915</t>
  </si>
  <si>
    <t xml:space="preserve">BISLIG, MICHAEL VINCENT B. </t>
  </si>
  <si>
    <t>14-0358-846</t>
  </si>
  <si>
    <t xml:space="preserve">BOGUEN, GABRIEL ANGELO S. </t>
  </si>
  <si>
    <t>BSIT-WEB TRACK-2</t>
  </si>
  <si>
    <t>13-1142-510</t>
  </si>
  <si>
    <t xml:space="preserve">BRIONES, ARMANDO C. </t>
  </si>
  <si>
    <t>BSCS-MOBILE TECH TRACK-2</t>
  </si>
  <si>
    <t>14-1476-755</t>
  </si>
  <si>
    <t xml:space="preserve">BURHAN, BILAL A. </t>
  </si>
  <si>
    <t>BSIT-NET SEC TRACK-2</t>
  </si>
  <si>
    <t>14-3453-680</t>
  </si>
  <si>
    <t xml:space="preserve">CABANLONG, LEXBER F. </t>
  </si>
  <si>
    <t>BSCS-MOBILE TECH TRACK-1</t>
  </si>
  <si>
    <t>13-0906-668</t>
  </si>
  <si>
    <t xml:space="preserve">CALICA, ROMEO JR S. </t>
  </si>
  <si>
    <t>BSIT-WEB TRACK-1</t>
  </si>
  <si>
    <t>9000139</t>
  </si>
  <si>
    <t xml:space="preserve">CANLAS, JOHN ALBERT G. </t>
  </si>
  <si>
    <t>13-3039-678</t>
  </si>
  <si>
    <t xml:space="preserve">CATIMBANG, KYRILLE ARA M. </t>
  </si>
  <si>
    <t>14-0915-673</t>
  </si>
  <si>
    <t xml:space="preserve">CIANO, PAUL VINCENT C. </t>
  </si>
  <si>
    <t>13-3965-930</t>
  </si>
  <si>
    <t xml:space="preserve">COSILI, NICA B. </t>
  </si>
  <si>
    <t>14-3256-388</t>
  </si>
  <si>
    <t xml:space="preserve">DE GUZMAN, BENZ M. </t>
  </si>
  <si>
    <t>BSIT-WEB TRACK-3</t>
  </si>
  <si>
    <t>12011615</t>
  </si>
  <si>
    <t xml:space="preserve">DUMPIT, DEAN CLIDE B. </t>
  </si>
  <si>
    <t>14-0672-703</t>
  </si>
  <si>
    <t xml:space="preserve">FERNANDO, ROBERT WALLACE A. </t>
  </si>
  <si>
    <t>BSCS-DIGITAL ARTS TRACK-2</t>
  </si>
  <si>
    <t>13-2032-680</t>
  </si>
  <si>
    <t xml:space="preserve">GARCIA, NIKKO SHAWN M. </t>
  </si>
  <si>
    <t>13-0371-349</t>
  </si>
  <si>
    <t xml:space="preserve">GULENG, GENEVA CRES M. </t>
  </si>
  <si>
    <t>14-0970-227</t>
  </si>
  <si>
    <t xml:space="preserve">JARAPA, JEROME L. </t>
  </si>
  <si>
    <t>14-0486-947</t>
  </si>
  <si>
    <t xml:space="preserve">JORDAN, MARK BRYAN R. </t>
  </si>
  <si>
    <t>14-0028-593</t>
  </si>
  <si>
    <t xml:space="preserve">JUAN, HANNAH FAYE YSABELLE F. </t>
  </si>
  <si>
    <t>14-2648-931</t>
  </si>
  <si>
    <t xml:space="preserve">KHO, MARJORIE S. </t>
  </si>
  <si>
    <t>14-1342-916</t>
  </si>
  <si>
    <t xml:space="preserve">MANINGYAO, CLARICE S. </t>
  </si>
  <si>
    <t>14-2391-253</t>
  </si>
  <si>
    <t xml:space="preserve">MAPANGDOL, CJ BOY T. </t>
  </si>
  <si>
    <t>14-1284-179</t>
  </si>
  <si>
    <t xml:space="preserve">MAPANGDOL, KEVIN JEFFERSON A. </t>
  </si>
  <si>
    <t>12003448</t>
  </si>
  <si>
    <t xml:space="preserve">MORON, CHARLES JR. C. </t>
  </si>
  <si>
    <t>13-0633-528</t>
  </si>
  <si>
    <t xml:space="preserve">NADAWA, KRIZEL JOY F. </t>
  </si>
  <si>
    <t>14-1620-127</t>
  </si>
  <si>
    <t xml:space="preserve">NARCIDA, RAYMART D. </t>
  </si>
  <si>
    <t>13-2868-846</t>
  </si>
  <si>
    <t xml:space="preserve">PACALSO, JERRY JUNIOR, C. </t>
  </si>
  <si>
    <t>14-0270-714</t>
  </si>
  <si>
    <t xml:space="preserve">PAYAS, ADRIAN MARK M. </t>
  </si>
  <si>
    <t>13-1967-406</t>
  </si>
  <si>
    <t xml:space="preserve">PERA, RENE V. </t>
  </si>
  <si>
    <t>13-1802-472</t>
  </si>
  <si>
    <t xml:space="preserve">PROGRESO, JESZA ETHYLYN M. </t>
  </si>
  <si>
    <t>14-1185-972</t>
  </si>
  <si>
    <t xml:space="preserve">PUMIHIC JR., RICARDO D. </t>
  </si>
  <si>
    <t>BSIT-NET SEC TRACK-1</t>
  </si>
  <si>
    <t>14-1433-240</t>
  </si>
  <si>
    <t xml:space="preserve">RAMOS, HONALLIE O. </t>
  </si>
  <si>
    <t>13-3634-530</t>
  </si>
  <si>
    <t xml:space="preserve">RAMOS, JUBEL P. </t>
  </si>
  <si>
    <t>14-2581-954</t>
  </si>
  <si>
    <t xml:space="preserve">REGALA, JAN YZRAEL A. </t>
  </si>
  <si>
    <t>14-2102-663</t>
  </si>
  <si>
    <t xml:space="preserve">SAKIWAT, SHAREMANE P. </t>
  </si>
  <si>
    <t>14-0518-194</t>
  </si>
  <si>
    <t xml:space="preserve">SANGO, LHONE EZEKIEL M. </t>
  </si>
  <si>
    <t>14-5267-283</t>
  </si>
  <si>
    <t xml:space="preserve">SANTOS, DIANA TERESA S. </t>
  </si>
  <si>
    <t>14-0043-968</t>
  </si>
  <si>
    <t xml:space="preserve">SANTOS, ERIELYN E. </t>
  </si>
  <si>
    <t>14-4065-351</t>
  </si>
  <si>
    <t xml:space="preserve">TOMBAGA, PETER GIL M. </t>
  </si>
  <si>
    <t>14-0767-450</t>
  </si>
  <si>
    <t>QUIZ</t>
  </si>
  <si>
    <t>CS L01</t>
  </si>
  <si>
    <t>CS L02</t>
  </si>
  <si>
    <t>CS L03</t>
  </si>
  <si>
    <t>CS L04</t>
  </si>
  <si>
    <t>CS L05</t>
  </si>
  <si>
    <t>CS L06</t>
  </si>
  <si>
    <t>CS L07</t>
  </si>
  <si>
    <t>RPT</t>
  </si>
  <si>
    <t>SW</t>
  </si>
  <si>
    <t>REC</t>
  </si>
  <si>
    <t>QUIC CH3</t>
  </si>
  <si>
    <t>QUIZ CH4</t>
  </si>
  <si>
    <t>-</t>
  </si>
  <si>
    <t>TEXT ART</t>
  </si>
  <si>
    <t>PS 7</t>
  </si>
  <si>
    <t>PS 8</t>
  </si>
  <si>
    <t>PS 6</t>
  </si>
  <si>
    <t>FONT</t>
  </si>
  <si>
    <t>STORYBOARD</t>
  </si>
  <si>
    <t>PROJECT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</si>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</sst>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22" sqref="D22:E22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154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157</v>
      </c>
      <c r="E14" s="192"/>
      <c r="F14" s="4"/>
      <c r="G14" s="189" t="s">
        <v>158</v>
      </c>
      <c r="H14" s="192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160</v>
      </c>
      <c r="E16" s="200"/>
      <c r="F16" s="4"/>
      <c r="G16" s="168" t="s">
        <v>161</v>
      </c>
      <c r="H16" s="219"/>
      <c r="I16" s="219"/>
      <c r="J16" s="215" t="s">
        <v>162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>
        <v>42166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view="pageLayout" topLeftCell="A73" zoomScaleNormal="100" workbookViewId="0">
      <selection activeCell="B2" sqref="B2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167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175</v>
      </c>
      <c r="E6" s="47" t="s">
        <v>176</v>
      </c>
    </row>
    <row r="7" spans="1:5" ht="12.75" customHeight="1" x14ac:dyDescent="0.25">
      <c r="A7" s="50" t="s">
        <v>39</v>
      </c>
      <c r="B7" s="46" t="s">
        <v>177</v>
      </c>
      <c r="C7" s="47" t="s">
        <v>114</v>
      </c>
      <c r="D7" s="51" t="s">
        <v>178</v>
      </c>
      <c r="E7" s="47" t="s">
        <v>179</v>
      </c>
    </row>
    <row r="8" spans="1:5" ht="12.75" customHeight="1" x14ac:dyDescent="0.25">
      <c r="A8" s="50" t="s">
        <v>40</v>
      </c>
      <c r="B8" s="46" t="s">
        <v>180</v>
      </c>
      <c r="C8" s="47" t="s">
        <v>114</v>
      </c>
      <c r="D8" s="51" t="s">
        <v>181</v>
      </c>
      <c r="E8" s="47" t="s">
        <v>182</v>
      </c>
    </row>
    <row r="9" spans="1:5" ht="12.75" customHeight="1" x14ac:dyDescent="0.25">
      <c r="A9" s="50" t="s">
        <v>41</v>
      </c>
      <c r="B9" s="46" t="s">
        <v>183</v>
      </c>
      <c r="C9" s="47" t="s">
        <v>114</v>
      </c>
      <c r="D9" s="51" t="s">
        <v>184</v>
      </c>
      <c r="E9" s="47" t="s">
        <v>185</v>
      </c>
    </row>
    <row r="10" spans="1:5" ht="12.75" customHeight="1" x14ac:dyDescent="0.25">
      <c r="A10" s="50" t="s">
        <v>42</v>
      </c>
      <c r="B10" s="46" t="s">
        <v>186</v>
      </c>
      <c r="C10" s="47" t="s">
        <v>114</v>
      </c>
      <c r="D10" s="51" t="s">
        <v>167</v>
      </c>
      <c r="E10" s="47" t="s">
        <v>187</v>
      </c>
    </row>
    <row r="11" spans="1:5" ht="12.75" customHeight="1" x14ac:dyDescent="0.25">
      <c r="A11" s="50" t="s">
        <v>43</v>
      </c>
      <c r="B11" s="48" t="s">
        <v>188</v>
      </c>
      <c r="C11" s="47" t="s">
        <v>106</v>
      </c>
      <c r="D11" s="51" t="s">
        <v>181</v>
      </c>
      <c r="E11" s="47" t="s">
        <v>189</v>
      </c>
    </row>
    <row r="12" spans="1:5" ht="12.75" customHeight="1" x14ac:dyDescent="0.25">
      <c r="A12" s="50" t="s">
        <v>44</v>
      </c>
      <c r="B12" s="46" t="s">
        <v>190</v>
      </c>
      <c r="C12" s="47" t="s">
        <v>114</v>
      </c>
      <c r="D12" s="51" t="s">
        <v>172</v>
      </c>
      <c r="E12" s="47" t="s">
        <v>191</v>
      </c>
    </row>
    <row r="13" spans="1:5" ht="12.75" customHeight="1" x14ac:dyDescent="0.25">
      <c r="A13" s="50" t="s">
        <v>45</v>
      </c>
      <c r="B13" s="46" t="s">
        <v>192</v>
      </c>
      <c r="C13" s="47" t="s">
        <v>106</v>
      </c>
      <c r="D13" s="51" t="s">
        <v>184</v>
      </c>
      <c r="E13" s="47" t="s">
        <v>193</v>
      </c>
    </row>
    <row r="14" spans="1:5" ht="12.75" customHeight="1" x14ac:dyDescent="0.25">
      <c r="A14" s="50" t="s">
        <v>46</v>
      </c>
      <c r="B14" s="46" t="s">
        <v>194</v>
      </c>
      <c r="C14" s="47" t="s">
        <v>114</v>
      </c>
      <c r="D14" s="51" t="s">
        <v>195</v>
      </c>
      <c r="E14" s="47" t="s">
        <v>196</v>
      </c>
    </row>
    <row r="15" spans="1:5" ht="12.75" customHeight="1" x14ac:dyDescent="0.25">
      <c r="A15" s="50" t="s">
        <v>47</v>
      </c>
      <c r="B15" s="46" t="s">
        <v>197</v>
      </c>
      <c r="C15" s="47" t="s">
        <v>114</v>
      </c>
      <c r="D15" s="51" t="s">
        <v>167</v>
      </c>
      <c r="E15" s="47" t="s">
        <v>198</v>
      </c>
    </row>
    <row r="16" spans="1:5" ht="12.75" customHeight="1" x14ac:dyDescent="0.25">
      <c r="A16" s="50" t="s">
        <v>48</v>
      </c>
      <c r="B16" s="46" t="s">
        <v>199</v>
      </c>
      <c r="C16" s="47" t="s">
        <v>114</v>
      </c>
      <c r="D16" s="51" t="s">
        <v>200</v>
      </c>
      <c r="E16" s="47" t="s">
        <v>201</v>
      </c>
    </row>
    <row r="17" spans="1:5" ht="12.75" customHeight="1" x14ac:dyDescent="0.25">
      <c r="A17" s="50" t="s">
        <v>49</v>
      </c>
      <c r="B17" s="46" t="s">
        <v>202</v>
      </c>
      <c r="C17" s="47" t="s">
        <v>114</v>
      </c>
      <c r="D17" s="51" t="s">
        <v>172</v>
      </c>
      <c r="E17" s="47" t="s">
        <v>203</v>
      </c>
    </row>
    <row r="18" spans="1:5" ht="12.75" customHeight="1" x14ac:dyDescent="0.25">
      <c r="A18" s="50" t="s">
        <v>50</v>
      </c>
      <c r="B18" s="46" t="s">
        <v>204</v>
      </c>
      <c r="C18" s="47" t="s">
        <v>106</v>
      </c>
      <c r="D18" s="51" t="s">
        <v>181</v>
      </c>
      <c r="E18" s="47" t="s">
        <v>205</v>
      </c>
    </row>
    <row r="19" spans="1:5" ht="12.75" customHeight="1" x14ac:dyDescent="0.25">
      <c r="A19" s="50" t="s">
        <v>51</v>
      </c>
      <c r="B19" s="46" t="s">
        <v>206</v>
      </c>
      <c r="C19" s="47" t="s">
        <v>114</v>
      </c>
      <c r="D19" s="51" t="s">
        <v>167</v>
      </c>
      <c r="E19" s="47" t="s">
        <v>207</v>
      </c>
    </row>
    <row r="20" spans="1:5" ht="12.75" customHeight="1" x14ac:dyDescent="0.25">
      <c r="A20" s="50" t="s">
        <v>52</v>
      </c>
      <c r="B20" s="46" t="s">
        <v>208</v>
      </c>
      <c r="C20" s="47" t="s">
        <v>114</v>
      </c>
      <c r="D20" s="51" t="s">
        <v>167</v>
      </c>
      <c r="E20" s="47" t="s">
        <v>209</v>
      </c>
    </row>
    <row r="21" spans="1:5" ht="12.75" customHeight="1" x14ac:dyDescent="0.25">
      <c r="A21" s="50" t="s">
        <v>53</v>
      </c>
      <c r="B21" s="46" t="s">
        <v>210</v>
      </c>
      <c r="C21" s="47" t="s">
        <v>106</v>
      </c>
      <c r="D21" s="51" t="s">
        <v>167</v>
      </c>
      <c r="E21" s="47" t="s">
        <v>211</v>
      </c>
    </row>
    <row r="22" spans="1:5" ht="12.75" customHeight="1" x14ac:dyDescent="0.25">
      <c r="A22" s="50" t="s">
        <v>54</v>
      </c>
      <c r="B22" s="46" t="s">
        <v>212</v>
      </c>
      <c r="C22" s="47" t="s">
        <v>106</v>
      </c>
      <c r="D22" s="51" t="s">
        <v>200</v>
      </c>
      <c r="E22" s="47" t="s">
        <v>213</v>
      </c>
    </row>
    <row r="23" spans="1:5" ht="12.75" customHeight="1" x14ac:dyDescent="0.25">
      <c r="A23" s="50" t="s">
        <v>55</v>
      </c>
      <c r="B23" s="46" t="s">
        <v>214</v>
      </c>
      <c r="C23" s="47" t="s">
        <v>106</v>
      </c>
      <c r="D23" s="51" t="s">
        <v>167</v>
      </c>
      <c r="E23" s="47" t="s">
        <v>215</v>
      </c>
    </row>
    <row r="24" spans="1:5" ht="12.75" customHeight="1" x14ac:dyDescent="0.25">
      <c r="A24" s="50" t="s">
        <v>56</v>
      </c>
      <c r="B24" s="46" t="s">
        <v>216</v>
      </c>
      <c r="C24" s="47" t="s">
        <v>114</v>
      </c>
      <c r="D24" s="51" t="s">
        <v>200</v>
      </c>
      <c r="E24" s="47" t="s">
        <v>217</v>
      </c>
    </row>
    <row r="25" spans="1:5" ht="12.75" customHeight="1" x14ac:dyDescent="0.25">
      <c r="A25" s="50" t="s">
        <v>57</v>
      </c>
      <c r="B25" s="46" t="s">
        <v>218</v>
      </c>
      <c r="C25" s="47" t="s">
        <v>114</v>
      </c>
      <c r="D25" s="51" t="s">
        <v>184</v>
      </c>
      <c r="E25" s="47" t="s">
        <v>219</v>
      </c>
    </row>
    <row r="26" spans="1:5" ht="12.75" customHeight="1" x14ac:dyDescent="0.25">
      <c r="A26" s="50" t="s">
        <v>58</v>
      </c>
      <c r="B26" s="46" t="s">
        <v>220</v>
      </c>
      <c r="C26" s="47" t="s">
        <v>114</v>
      </c>
      <c r="D26" s="51" t="s">
        <v>175</v>
      </c>
      <c r="E26" s="47" t="s">
        <v>221</v>
      </c>
    </row>
    <row r="27" spans="1:5" ht="12.75" customHeight="1" x14ac:dyDescent="0.25">
      <c r="A27" s="50" t="s">
        <v>59</v>
      </c>
      <c r="B27" s="46" t="s">
        <v>222</v>
      </c>
      <c r="C27" s="47" t="s">
        <v>106</v>
      </c>
      <c r="D27" s="51" t="s">
        <v>167</v>
      </c>
      <c r="E27" s="47" t="s">
        <v>223</v>
      </c>
    </row>
    <row r="28" spans="1:5" ht="12.75" customHeight="1" x14ac:dyDescent="0.25">
      <c r="A28" s="50" t="s">
        <v>60</v>
      </c>
      <c r="B28" s="46" t="s">
        <v>224</v>
      </c>
      <c r="C28" s="47" t="s">
        <v>114</v>
      </c>
      <c r="D28" s="51" t="s">
        <v>172</v>
      </c>
      <c r="E28" s="47" t="s">
        <v>225</v>
      </c>
    </row>
    <row r="29" spans="1:5" ht="12.75" customHeight="1" x14ac:dyDescent="0.25">
      <c r="A29" s="50" t="s">
        <v>61</v>
      </c>
      <c r="B29" s="46" t="s">
        <v>226</v>
      </c>
      <c r="C29" s="47" t="s">
        <v>114</v>
      </c>
      <c r="D29" s="51" t="s">
        <v>167</v>
      </c>
      <c r="E29" s="47" t="s">
        <v>227</v>
      </c>
    </row>
    <row r="30" spans="1:5" ht="12.75" customHeight="1" x14ac:dyDescent="0.25">
      <c r="A30" s="50" t="s">
        <v>62</v>
      </c>
      <c r="B30" s="46" t="s">
        <v>228</v>
      </c>
      <c r="C30" s="47" t="s">
        <v>114</v>
      </c>
      <c r="D30" s="51" t="s">
        <v>178</v>
      </c>
      <c r="E30" s="47" t="s">
        <v>229</v>
      </c>
    </row>
    <row r="31" spans="1:5" ht="12.75" customHeight="1" x14ac:dyDescent="0.25">
      <c r="A31" s="50" t="s">
        <v>63</v>
      </c>
      <c r="B31" s="46" t="s">
        <v>230</v>
      </c>
      <c r="C31" s="47" t="s">
        <v>114</v>
      </c>
      <c r="D31" s="51" t="s">
        <v>172</v>
      </c>
      <c r="E31" s="47" t="s">
        <v>231</v>
      </c>
    </row>
    <row r="32" spans="1:5" ht="12.75" customHeight="1" x14ac:dyDescent="0.25">
      <c r="A32" s="50" t="s">
        <v>64</v>
      </c>
      <c r="B32" s="46" t="s">
        <v>232</v>
      </c>
      <c r="C32" s="47" t="s">
        <v>106</v>
      </c>
      <c r="D32" s="51" t="s">
        <v>175</v>
      </c>
      <c r="E32" s="47" t="s">
        <v>233</v>
      </c>
    </row>
    <row r="33" spans="1:5" ht="12.75" customHeight="1" x14ac:dyDescent="0.25">
      <c r="A33" s="50" t="s">
        <v>65</v>
      </c>
      <c r="B33" s="46" t="s">
        <v>234</v>
      </c>
      <c r="C33" s="47" t="s">
        <v>114</v>
      </c>
      <c r="D33" s="51" t="s">
        <v>235</v>
      </c>
      <c r="E33" s="47" t="s">
        <v>236</v>
      </c>
    </row>
    <row r="34" spans="1:5" ht="12.75" customHeight="1" x14ac:dyDescent="0.25">
      <c r="A34" s="50" t="s">
        <v>66</v>
      </c>
      <c r="B34" s="46" t="s">
        <v>237</v>
      </c>
      <c r="C34" s="47" t="s">
        <v>106</v>
      </c>
      <c r="D34" s="51" t="s">
        <v>200</v>
      </c>
      <c r="E34" s="47" t="s">
        <v>238</v>
      </c>
    </row>
    <row r="35" spans="1:5" ht="12.75" customHeight="1" x14ac:dyDescent="0.25">
      <c r="A35" s="50" t="s">
        <v>67</v>
      </c>
      <c r="B35" s="46" t="s">
        <v>239</v>
      </c>
      <c r="C35" s="47" t="s">
        <v>106</v>
      </c>
      <c r="D35" s="51" t="s">
        <v>167</v>
      </c>
      <c r="E35" s="47" t="s">
        <v>240</v>
      </c>
    </row>
    <row r="36" spans="1:5" ht="12.75" customHeight="1" x14ac:dyDescent="0.25">
      <c r="A36" s="50" t="s">
        <v>68</v>
      </c>
      <c r="B36" s="46" t="s">
        <v>241</v>
      </c>
      <c r="C36" s="47" t="s">
        <v>114</v>
      </c>
      <c r="D36" s="51" t="s">
        <v>167</v>
      </c>
      <c r="E36" s="47" t="s">
        <v>242</v>
      </c>
    </row>
    <row r="37" spans="1:5" ht="12.75" customHeight="1" x14ac:dyDescent="0.25">
      <c r="A37" s="50" t="s">
        <v>69</v>
      </c>
      <c r="B37" s="46" t="s">
        <v>243</v>
      </c>
      <c r="C37" s="47" t="s">
        <v>106</v>
      </c>
      <c r="D37" s="51" t="s">
        <v>167</v>
      </c>
      <c r="E37" s="47" t="s">
        <v>244</v>
      </c>
    </row>
    <row r="38" spans="1:5" ht="12.75" customHeight="1" x14ac:dyDescent="0.25">
      <c r="A38" s="50" t="s">
        <v>70</v>
      </c>
      <c r="B38" s="46" t="s">
        <v>245</v>
      </c>
      <c r="C38" s="47" t="s">
        <v>114</v>
      </c>
      <c r="D38" s="51" t="s">
        <v>167</v>
      </c>
      <c r="E38" s="47" t="s">
        <v>246</v>
      </c>
    </row>
    <row r="39" spans="1:5" ht="12.75" customHeight="1" x14ac:dyDescent="0.25">
      <c r="A39" s="50" t="s">
        <v>71</v>
      </c>
      <c r="B39" s="46" t="s">
        <v>247</v>
      </c>
      <c r="C39" s="47" t="s">
        <v>106</v>
      </c>
      <c r="D39" s="51" t="s">
        <v>167</v>
      </c>
      <c r="E39" s="47" t="s">
        <v>248</v>
      </c>
    </row>
    <row r="40" spans="1:5" ht="12.75" customHeight="1" x14ac:dyDescent="0.25">
      <c r="A40" s="50" t="s">
        <v>72</v>
      </c>
      <c r="B40" s="46" t="s">
        <v>249</v>
      </c>
      <c r="C40" s="47" t="s">
        <v>106</v>
      </c>
      <c r="D40" s="51" t="s">
        <v>184</v>
      </c>
      <c r="E40" s="47" t="s">
        <v>250</v>
      </c>
    </row>
    <row r="41" spans="1:5" ht="12.75" customHeight="1" x14ac:dyDescent="0.25">
      <c r="A41" s="50" t="s">
        <v>73</v>
      </c>
      <c r="B41" s="46" t="s">
        <v>251</v>
      </c>
      <c r="C41" s="47" t="s">
        <v>114</v>
      </c>
      <c r="D41" s="51" t="s">
        <v>200</v>
      </c>
      <c r="E41" s="47" t="s">
        <v>252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topLeftCell="A51" zoomScaleNormal="100" workbookViewId="0">
      <selection activeCell="V11" sqref="V11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2D  CCS1129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TTH 10:50AM-12:30PM  TTHSAT 9:10AM-10:50AM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SUMMER Trimester SY 2014-2015</v>
      </c>
      <c r="B5" s="283"/>
      <c r="C5" s="284"/>
      <c r="D5" s="285"/>
      <c r="E5" s="251"/>
      <c r="F5" s="229"/>
      <c r="G5" s="237">
        <f>'INITIAL INPUT'!D20</f>
        <v>42166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ANDRES, MARK WEIL L. </v>
      </c>
      <c r="C9" s="104" t="str">
        <f>IF(NAMES!C2="","",NAMES!C2)</f>
        <v>M</v>
      </c>
      <c r="D9" s="81" t="str">
        <f>IF(NAMES!D2="","",NAMES!D2)</f>
        <v>BSCS-DIGITAL ARTS TRACK-3</v>
      </c>
      <c r="E9" s="82">
        <f>IF(PRELIM!P9="","",$E$8*PRELIM!P9)</f>
        <v>9.4874999999999989</v>
      </c>
      <c r="F9" s="83">
        <f>IF(PRELIM!AB9="","",$F$8*PRELIM!AB9)</f>
        <v>24.160714285714285</v>
      </c>
      <c r="G9" s="83">
        <f>IF(PRELIM!AD9="","",$G$8*PRELIM!AD9)</f>
        <v>21.080000000000002</v>
      </c>
      <c r="H9" s="84">
        <f t="shared" ref="H9:H40" si="0">IF(SUM(E9:G9)=0,"",SUM(E9:G9))</f>
        <v>54.728214285714287</v>
      </c>
      <c r="I9" s="85">
        <f>IF(H9="","",VLOOKUP(H9,'INITIAL INPUT'!$P$4:$R$34,3))</f>
        <v>77</v>
      </c>
      <c r="J9" s="83">
        <f>IF(MIDTERM!P9="","",$J$8*MIDTERM!P9)</f>
        <v>16.576744186046515</v>
      </c>
      <c r="K9" s="83">
        <f>IF(MIDTERM!AB9="","",$K$8*MIDTERM!AB9)</f>
        <v>14.850000000000001</v>
      </c>
      <c r="L9" s="83">
        <f>IF(MIDTERM!AD9="","",$L$8*MIDTERM!AD9)</f>
        <v>10.593428571428571</v>
      </c>
      <c r="M9" s="86">
        <f>IF(SUM(J9:L9)=0,"",SUM(J9:L9))</f>
        <v>42.020172757475088</v>
      </c>
      <c r="N9" s="87">
        <f>IF(M9="","",('INITIAL INPUT'!$J$25*CRS!H9+'INITIAL INPUT'!$K$25*CRS!M9))</f>
        <v>48.374193521594691</v>
      </c>
      <c r="O9" s="85">
        <f>IF(N9="","",VLOOKUP(N9,'INITIAL INPUT'!$P$4:$R$34,3))</f>
        <v>74</v>
      </c>
      <c r="P9" s="83">
        <f>IF(FINAL!P9="","",CRS!$P$8*FINAL!P9)</f>
        <v>24.658615384615388</v>
      </c>
      <c r="Q9" s="83">
        <f>IF(FINAL!AB9="","",CRS!$Q$8*FINAL!AB9)</f>
        <v>26.400000000000002</v>
      </c>
      <c r="R9" s="83">
        <f>IF(FINAL!AD9="","",CRS!$R$8*FINAL!AD9)</f>
        <v>15.650200000000002</v>
      </c>
      <c r="S9" s="86">
        <f t="shared" ref="S9:S15" si="1">IF(R9="","",SUM(P9:R9))</f>
        <v>66.708815384615392</v>
      </c>
      <c r="T9" s="87">
        <f>IF(S9="","",'INITIAL INPUT'!$J$26*CRS!H9+'INITIAL INPUT'!$K$26*CRS!M9+'INITIAL INPUT'!$L$26*CRS!S9)</f>
        <v>57.541504453105041</v>
      </c>
      <c r="U9" s="85">
        <f>IF(T9="","",VLOOKUP(T9,'INITIAL INPUT'!$P$4:$R$34,3))</f>
        <v>79</v>
      </c>
      <c r="V9" s="107">
        <v>79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BALO, CHASON MARK C. </v>
      </c>
      <c r="C10" s="104" t="str">
        <f>IF(NAMES!C3="","",NAMES!C3)</f>
        <v>M</v>
      </c>
      <c r="D10" s="81" t="str">
        <f>IF(NAMES!D3="","",NAMES!D3)</f>
        <v>BSCS-DIGITAL ARTS TRACK-1</v>
      </c>
      <c r="E10" s="82">
        <f>IF(PRELIM!P10="","",$E$8*PRELIM!P10)</f>
        <v>25.575000000000003</v>
      </c>
      <c r="F10" s="83">
        <f>IF(PRELIM!AB10="","",$F$8*PRELIM!AB10)</f>
        <v>31.821428571428573</v>
      </c>
      <c r="G10" s="83">
        <f>IF(PRELIM!AD10="","",$G$8*PRELIM!AD10)</f>
        <v>23.12</v>
      </c>
      <c r="H10" s="84">
        <f t="shared" si="0"/>
        <v>80.516428571428577</v>
      </c>
      <c r="I10" s="85">
        <f>IF(H10="","",VLOOKUP(H10,'INITIAL INPUT'!$P$4:$R$34,3))</f>
        <v>90</v>
      </c>
      <c r="J10" s="83">
        <f>IF(MIDTERM!P10="","",$J$8*MIDTERM!P10)</f>
        <v>22.409302325581393</v>
      </c>
      <c r="K10" s="83">
        <f>IF(MIDTERM!AB10="","",$K$8*MIDTERM!AB10)</f>
        <v>24.75</v>
      </c>
      <c r="L10" s="83">
        <f>IF(MIDTERM!AD10="","",$L$8*MIDTERM!AD10)</f>
        <v>15.494285714285715</v>
      </c>
      <c r="M10" s="86">
        <f t="shared" ref="M10:M40" si="2">IF(SUM(J10:L10)=0,"",SUM(J10:L10))</f>
        <v>62.65358803986711</v>
      </c>
      <c r="N10" s="87">
        <f>IF(M10="","",('INITIAL INPUT'!$J$25*CRS!H10+'INITIAL INPUT'!$K$25*CRS!M10))</f>
        <v>71.585008305647847</v>
      </c>
      <c r="O10" s="85">
        <f>IF(N10="","",VLOOKUP(N10,'INITIAL INPUT'!$P$4:$R$34,3))</f>
        <v>86</v>
      </c>
      <c r="P10" s="83">
        <f>IF(FINAL!P10="","",CRS!$P$8*FINAL!P10)</f>
        <v>22.321538461538466</v>
      </c>
      <c r="Q10" s="83">
        <f>IF(FINAL!AB10="","",CRS!$Q$8*FINAL!AB10)</f>
        <v>28.05</v>
      </c>
      <c r="R10" s="83">
        <f>IF(FINAL!AD10="","",CRS!$R$8*FINAL!AD10)</f>
        <v>30.6</v>
      </c>
      <c r="S10" s="86">
        <f t="shared" si="1"/>
        <v>80.971538461538472</v>
      </c>
      <c r="T10" s="87">
        <f>IF(S10="","",'INITIAL INPUT'!$J$26*CRS!H10+'INITIAL INPUT'!$K$26*CRS!M10+'INITIAL INPUT'!$L$26*CRS!S10)</f>
        <v>76.278273383593159</v>
      </c>
      <c r="U10" s="85">
        <f>IF(T10="","",VLOOKUP(T10,'INITIAL INPUT'!$P$4:$R$34,3))</f>
        <v>88</v>
      </c>
      <c r="V10" s="107">
        <f t="shared" ref="V10:V40" si="3">U10</f>
        <v>88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BISLIG, MICHAEL VINCENT B. </v>
      </c>
      <c r="C11" s="104" t="str">
        <f>IF(NAMES!C4="","",NAMES!C4)</f>
        <v>M</v>
      </c>
      <c r="D11" s="81" t="str">
        <f>IF(NAMES!D4="","",NAMES!D4)</f>
        <v>BSCS-DIGITAL ARTS TRACK-1</v>
      </c>
      <c r="E11" s="82">
        <f>IF(PRELIM!P11="","",$E$8*PRELIM!P11)</f>
        <v>9.0750000000000011</v>
      </c>
      <c r="F11" s="83">
        <f>IF(PRELIM!AB11="","",$F$8*PRELIM!AB11)</f>
        <v>22.392857142857146</v>
      </c>
      <c r="G11" s="83">
        <f>IF(PRELIM!AD11="","",$G$8*PRELIM!AD11)</f>
        <v>19.040000000000003</v>
      </c>
      <c r="H11" s="84">
        <f t="shared" si="0"/>
        <v>50.507857142857148</v>
      </c>
      <c r="I11" s="85">
        <f>IF(H11="","",VLOOKUP(H11,'INITIAL INPUT'!$P$4:$R$34,3))</f>
        <v>75</v>
      </c>
      <c r="J11" s="83">
        <f>IF(MIDTERM!P11="","",$J$8*MIDTERM!P11)</f>
        <v>5.525581395348838</v>
      </c>
      <c r="K11" s="83">
        <f>IF(MIDTERM!AB11="","",$K$8*MIDTERM!AB11)</f>
        <v>4.95</v>
      </c>
      <c r="L11" s="83" t="str">
        <f>IF(MIDTERM!AD11="","",$L$8*MIDTERM!AD11)</f>
        <v/>
      </c>
      <c r="M11" s="86">
        <f t="shared" si="2"/>
        <v>10.475581395348838</v>
      </c>
      <c r="N11" s="87">
        <f>IF(M11="","",('INITIAL INPUT'!$J$25*CRS!H11+'INITIAL INPUT'!$K$25*CRS!M11))</f>
        <v>30.491719269102994</v>
      </c>
      <c r="O11" s="85">
        <f>IF(N11="","",VLOOKUP(N11,'INITIAL INPUT'!$P$4:$R$34,3))</f>
        <v>72</v>
      </c>
      <c r="P11" s="83">
        <f>IF(FINAL!P11="","",CRS!$P$8*FINAL!P11)</f>
        <v>18.212615384615386</v>
      </c>
      <c r="Q11" s="83">
        <f>IF(FINAL!AB11="","",CRS!$Q$8*FINAL!AB11)</f>
        <v>6.6000000000000005</v>
      </c>
      <c r="R11" s="83">
        <f>IF(FINAL!AD11="","",CRS!$R$8*FINAL!AD11)</f>
        <v>18.349800000000002</v>
      </c>
      <c r="S11" s="86">
        <f t="shared" si="1"/>
        <v>43.162415384615386</v>
      </c>
      <c r="T11" s="87">
        <f>IF(S11="","",'INITIAL INPUT'!$J$26*CRS!H11+'INITIAL INPUT'!$K$26*CRS!M11+'INITIAL INPUT'!$L$26*CRS!S11)</f>
        <v>36.827067326859193</v>
      </c>
      <c r="U11" s="85">
        <f>IF(T11="","",VLOOKUP(T11,'INITIAL INPUT'!$P$4:$R$34,3))</f>
        <v>73</v>
      </c>
      <c r="V11" s="107">
        <f t="shared" si="3"/>
        <v>73</v>
      </c>
      <c r="W11" s="166" t="str">
        <f t="shared" si="4"/>
        <v>FAILED</v>
      </c>
      <c r="X11" s="91"/>
    </row>
    <row r="12" spans="1:24" x14ac:dyDescent="0.2">
      <c r="A12" s="90" t="s">
        <v>37</v>
      </c>
      <c r="B12" s="79" t="str">
        <f>IF(NAMES!B5="","",NAMES!B5)</f>
        <v xml:space="preserve">BOGUEN, GABRIEL ANGELO S.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>
        <f>IF(PRELIM!AD12="","",$G$8*PRELIM!AD12)</f>
        <v>21.080000000000002</v>
      </c>
      <c r="H12" s="84">
        <f t="shared" si="0"/>
        <v>21.080000000000002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">
        <v>274</v>
      </c>
      <c r="W12" s="166" t="str">
        <f t="shared" si="4"/>
        <v>UD</v>
      </c>
      <c r="X12" s="91"/>
    </row>
    <row r="13" spans="1:24" x14ac:dyDescent="0.2">
      <c r="A13" s="90" t="s">
        <v>38</v>
      </c>
      <c r="B13" s="79" t="str">
        <f>IF(NAMES!B6="","",NAMES!B6)</f>
        <v xml:space="preserve">BRIONES, ARMANDO C. </v>
      </c>
      <c r="C13" s="104" t="str">
        <f>IF(NAMES!C6="","",NAMES!C6)</f>
        <v>M</v>
      </c>
      <c r="D13" s="81" t="str">
        <f>IF(NAMES!D6="","",NAMES!D6)</f>
        <v>BSCS-MOBILE TECH TRACK-2</v>
      </c>
      <c r="E13" s="82">
        <f>IF(PRELIM!P13="","",$E$8*PRELIM!P13)</f>
        <v>19.8</v>
      </c>
      <c r="F13" s="83">
        <f>IF(PRELIM!AB13="","",$F$8*PRELIM!AB13)</f>
        <v>21.214285714285719</v>
      </c>
      <c r="G13" s="83">
        <f>IF(PRELIM!AD13="","",$G$8*PRELIM!AD13)</f>
        <v>22.44</v>
      </c>
      <c r="H13" s="84">
        <f t="shared" si="0"/>
        <v>63.454285714285717</v>
      </c>
      <c r="I13" s="85">
        <f>IF(H13="","",VLOOKUP(H13,'INITIAL INPUT'!$P$4:$R$34,3))</f>
        <v>82</v>
      </c>
      <c r="J13" s="83">
        <f>IF(MIDTERM!P13="","",$J$8*MIDTERM!P13)</f>
        <v>16.269767441860466</v>
      </c>
      <c r="K13" s="83">
        <f>IF(MIDTERM!AB13="","",$K$8*MIDTERM!AB13)</f>
        <v>8.25</v>
      </c>
      <c r="L13" s="83">
        <f>IF(MIDTERM!AD13="","",$L$8*MIDTERM!AD13)</f>
        <v>13.925428571428572</v>
      </c>
      <c r="M13" s="86">
        <f t="shared" si="2"/>
        <v>38.445196013289035</v>
      </c>
      <c r="N13" s="87">
        <f>IF(M13="","",('INITIAL INPUT'!$J$25*CRS!H13+'INITIAL INPUT'!$K$25*CRS!M13))</f>
        <v>50.949740863787376</v>
      </c>
      <c r="O13" s="85">
        <f>IF(N13="","",VLOOKUP(N13,'INITIAL INPUT'!$P$4:$R$34,3))</f>
        <v>75</v>
      </c>
      <c r="P13" s="83">
        <f>IF(FINAL!P13="","",CRS!$P$8*FINAL!P13)</f>
        <v>30.969230769230769</v>
      </c>
      <c r="Q13" s="83">
        <f>IF(FINAL!AB13="","",CRS!$Q$8*FINAL!AB13)</f>
        <v>13.200000000000001</v>
      </c>
      <c r="R13" s="83">
        <f>IF(FINAL!AD13="","",CRS!$R$8*FINAL!AD13)</f>
        <v>22.667800000000003</v>
      </c>
      <c r="S13" s="86">
        <f t="shared" si="1"/>
        <v>66.837030769230779</v>
      </c>
      <c r="T13" s="87">
        <f>IF(S13="","",'INITIAL INPUT'!$J$26*CRS!H13+'INITIAL INPUT'!$K$26*CRS!M13+'INITIAL INPUT'!$L$26*CRS!S13)</f>
        <v>58.893385816509081</v>
      </c>
      <c r="U13" s="85">
        <f>IF(T13="","",VLOOKUP(T13,'INITIAL INPUT'!$P$4:$R$34,3))</f>
        <v>79</v>
      </c>
      <c r="V13" s="107">
        <f t="shared" si="3"/>
        <v>79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BURHAN, BILAL A.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16.087500000000002</v>
      </c>
      <c r="F14" s="83">
        <f>IF(PRELIM!AB14="","",$F$8*PRELIM!AB14)</f>
        <v>18.857142857142858</v>
      </c>
      <c r="G14" s="83">
        <f>IF(PRELIM!AD14="","",$G$8*PRELIM!AD14)</f>
        <v>19.72</v>
      </c>
      <c r="H14" s="84">
        <f t="shared" si="0"/>
        <v>54.664642857142859</v>
      </c>
      <c r="I14" s="85">
        <f>IF(H14="","",VLOOKUP(H14,'INITIAL INPUT'!$P$4:$R$34,3))</f>
        <v>77</v>
      </c>
      <c r="J14" s="83">
        <f>IF(MIDTERM!P14="","",$J$8*MIDTERM!P14)</f>
        <v>19.032558139534885</v>
      </c>
      <c r="K14" s="83">
        <f>IF(MIDTERM!AB14="","",$K$8*MIDTERM!AB14)</f>
        <v>22.275000000000002</v>
      </c>
      <c r="L14" s="83">
        <f>IF(MIDTERM!AD14="","",$L$8*MIDTERM!AD14)</f>
        <v>8.2377142857142864</v>
      </c>
      <c r="M14" s="86">
        <f t="shared" si="2"/>
        <v>49.545272425249181</v>
      </c>
      <c r="N14" s="87">
        <f>IF(M14="","",('INITIAL INPUT'!$J$25*CRS!H14+'INITIAL INPUT'!$K$25*CRS!M14))</f>
        <v>52.104957641196023</v>
      </c>
      <c r="O14" s="85">
        <f>IF(N14="","",VLOOKUP(N14,'INITIAL INPUT'!$P$4:$R$34,3))</f>
        <v>76</v>
      </c>
      <c r="P14" s="83">
        <f>IF(FINAL!P14="","",CRS!$P$8*FINAL!P14)</f>
        <v>26.665692307692311</v>
      </c>
      <c r="Q14" s="83">
        <f>IF(FINAL!AB14="","",CRS!$Q$8*FINAL!AB14)</f>
        <v>21.45</v>
      </c>
      <c r="R14" s="83">
        <f>IF(FINAL!AD14="","",CRS!$R$8*FINAL!AD14)</f>
        <v>16.190799999999999</v>
      </c>
      <c r="S14" s="86">
        <f t="shared" si="1"/>
        <v>64.306492307692309</v>
      </c>
      <c r="T14" s="87">
        <f>IF(S14="","",'INITIAL INPUT'!$J$26*CRS!H14+'INITIAL INPUT'!$K$26*CRS!M14+'INITIAL INPUT'!$L$26*CRS!S14)</f>
        <v>58.205724974444166</v>
      </c>
      <c r="U14" s="85">
        <f>IF(T14="","",VLOOKUP(T14,'INITIAL INPUT'!$P$4:$R$34,3))</f>
        <v>79</v>
      </c>
      <c r="V14" s="107">
        <f t="shared" si="3"/>
        <v>79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CABANLONG, LEXBER F. </v>
      </c>
      <c r="C15" s="104" t="str">
        <f>IF(NAMES!C8="","",NAMES!C8)</f>
        <v>M</v>
      </c>
      <c r="D15" s="81" t="str">
        <f>IF(NAMES!D8="","",NAMES!D8)</f>
        <v>BSCS-MOBILE TECH TRACK-1</v>
      </c>
      <c r="E15" s="82">
        <f>IF(PRELIM!P15="","",$E$8*PRELIM!P15)</f>
        <v>8.25</v>
      </c>
      <c r="F15" s="83" t="str">
        <f>IF(PRELIM!AB15="","",$F$8*PRELIM!AB15)</f>
        <v/>
      </c>
      <c r="G15" s="83">
        <f>IF(PRELIM!AD15="","",$G$8*PRELIM!AD15)</f>
        <v>23.8</v>
      </c>
      <c r="H15" s="84">
        <f t="shared" si="0"/>
        <v>32.049999999999997</v>
      </c>
      <c r="I15" s="85">
        <f>IF(H15="","",VLOOKUP(H15,'INITIAL INPUT'!$P$4:$R$34,3))</f>
        <v>73</v>
      </c>
      <c r="J15" s="83">
        <f>IF(MIDTERM!P15="","",$J$8*MIDTERM!P15)</f>
        <v>10.744186046511629</v>
      </c>
      <c r="K15" s="83">
        <f>IF(MIDTERM!AB15="","",$K$8*MIDTERM!AB15)</f>
        <v>15.675000000000001</v>
      </c>
      <c r="L15" s="83">
        <f>IF(MIDTERM!AD15="","",$L$8*MIDTERM!AD15)</f>
        <v>21.186857142857143</v>
      </c>
      <c r="M15" s="86">
        <f t="shared" si="2"/>
        <v>47.606043189368776</v>
      </c>
      <c r="N15" s="87">
        <f>IF(M15="","",('INITIAL INPUT'!$J$25*CRS!H15+'INITIAL INPUT'!$K$25*CRS!M15))</f>
        <v>39.828021594684387</v>
      </c>
      <c r="O15" s="85">
        <f>IF(N15="","",VLOOKUP(N15,'INITIAL INPUT'!$P$4:$R$34,3))</f>
        <v>73</v>
      </c>
      <c r="P15" s="83">
        <f>IF(FINAL!P15="","",CRS!$P$8*FINAL!P15)</f>
        <v>19.420923076923078</v>
      </c>
      <c r="Q15" s="83">
        <f>IF(FINAL!AB15="","",CRS!$Q$8*FINAL!AB15)</f>
        <v>26.400000000000002</v>
      </c>
      <c r="R15" s="83">
        <f>IF(FINAL!AD15="","",CRS!$R$8*FINAL!AD15)</f>
        <v>18.349800000000002</v>
      </c>
      <c r="S15" s="86">
        <f t="shared" si="1"/>
        <v>64.170723076923082</v>
      </c>
      <c r="T15" s="87">
        <f>IF(S15="","",'INITIAL INPUT'!$J$26*CRS!H15+'INITIAL INPUT'!$K$26*CRS!M15+'INITIAL INPUT'!$L$26*CRS!S15)</f>
        <v>51.999372335803734</v>
      </c>
      <c r="U15" s="85">
        <f>IF(T15="","",VLOOKUP(T15,'INITIAL INPUT'!$P$4:$R$34,3))</f>
        <v>76</v>
      </c>
      <c r="V15" s="107">
        <f t="shared" si="3"/>
        <v>76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CALICA, ROMEO JR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11.137500000000001</v>
      </c>
      <c r="F16" s="83">
        <f>IF(PRELIM!AB16="","",$F$8*PRELIM!AB16)</f>
        <v>13.553571428571429</v>
      </c>
      <c r="G16" s="83">
        <f>IF(PRELIM!AD16="","",$G$8*PRELIM!AD16)</f>
        <v>23.8</v>
      </c>
      <c r="H16" s="84">
        <f t="shared" si="0"/>
        <v>48.491071428571431</v>
      </c>
      <c r="I16" s="85">
        <f>IF(H16="","",VLOOKUP(H16,'INITIAL INPUT'!$P$4:$R$34,3))</f>
        <v>74</v>
      </c>
      <c r="J16" s="83">
        <f>IF(MIDTERM!P16="","",$J$8*MIDTERM!P16)</f>
        <v>3.6837209302325582</v>
      </c>
      <c r="K16" s="83" t="str">
        <f>IF(MIDTERM!AB16="","",$K$8*MIDTERM!AB16)</f>
        <v/>
      </c>
      <c r="L16" s="83">
        <f>IF(MIDTERM!AD16="","",$L$8*MIDTERM!AD16)</f>
        <v>15.494285714285715</v>
      </c>
      <c r="M16" s="86">
        <f t="shared" si="2"/>
        <v>19.178006644518273</v>
      </c>
      <c r="N16" s="87">
        <f>IF(M16="","",('INITIAL INPUT'!$J$25*CRS!H16+'INITIAL INPUT'!$K$25*CRS!M16))</f>
        <v>33.834539036544854</v>
      </c>
      <c r="O16" s="85">
        <f>IF(N16="","",VLOOKUP(N16,'INITIAL INPUT'!$P$4:$R$34,3))</f>
        <v>73</v>
      </c>
      <c r="P16" s="83">
        <f>IF(FINAL!P16="","",CRS!$P$8*FINAL!P16)</f>
        <v>22.773384615384614</v>
      </c>
      <c r="Q16" s="83">
        <f>IF(FINAL!AB16="","",CRS!$Q$8*FINAL!AB16)</f>
        <v>13.200000000000001</v>
      </c>
      <c r="R16" s="83">
        <f>IF(FINAL!AD16="","",CRS!$R$8*FINAL!AD16)</f>
        <v>24.286200000000004</v>
      </c>
      <c r="S16" s="86">
        <f t="shared" ref="S16:S40" si="5">IF(R16="","",SUM(P16:R16))</f>
        <v>60.259584615384625</v>
      </c>
      <c r="T16" s="87">
        <f>IF(S16="","",'INITIAL INPUT'!$J$26*CRS!H16+'INITIAL INPUT'!$K$26*CRS!M16+'INITIAL INPUT'!$L$26*CRS!S16)</f>
        <v>47.04706182596474</v>
      </c>
      <c r="U16" s="85">
        <f>IF(T16="","",VLOOKUP(T16,'INITIAL INPUT'!$P$4:$R$34,3))</f>
        <v>74</v>
      </c>
      <c r="V16" s="107">
        <f t="shared" si="3"/>
        <v>74</v>
      </c>
      <c r="W16" s="166" t="str">
        <f t="shared" si="4"/>
        <v>FAILED</v>
      </c>
      <c r="X16" s="91"/>
    </row>
    <row r="17" spans="1:25" x14ac:dyDescent="0.2">
      <c r="A17" s="90" t="s">
        <v>42</v>
      </c>
      <c r="B17" s="79" t="str">
        <f>IF(NAMES!B10="","",NAMES!B10)</f>
        <v xml:space="preserve">CANLAS, JOHN ALBERT G. </v>
      </c>
      <c r="C17" s="104" t="str">
        <f>IF(NAMES!C10="","",NAMES!C10)</f>
        <v>M</v>
      </c>
      <c r="D17" s="81" t="str">
        <f>IF(NAMES!D10="","",NAMES!D10)</f>
        <v>BSCS-DIGITAL ARTS TRACK-1</v>
      </c>
      <c r="E17" s="82">
        <f>IF(PRELIM!P17="","",$E$8*PRELIM!P17)</f>
        <v>3.7125000000000004</v>
      </c>
      <c r="F17" s="83">
        <f>IF(PRELIM!AB17="","",$F$8*PRELIM!AB17)</f>
        <v>28.875</v>
      </c>
      <c r="G17" s="83">
        <f>IF(PRELIM!AD17="","",$G$8*PRELIM!AD17)</f>
        <v>19.72</v>
      </c>
      <c r="H17" s="84">
        <f t="shared" si="0"/>
        <v>52.307499999999997</v>
      </c>
      <c r="I17" s="85">
        <f>IF(H17="","",VLOOKUP(H17,'INITIAL INPUT'!$P$4:$R$34,3))</f>
        <v>76</v>
      </c>
      <c r="J17" s="83">
        <f>IF(MIDTERM!P17="","",$J$8*MIDTERM!P17)</f>
        <v>13.506976744186048</v>
      </c>
      <c r="K17" s="83">
        <f>IF(MIDTERM!AB17="","",$K$8*MIDTERM!AB17)</f>
        <v>24.75</v>
      </c>
      <c r="L17" s="83">
        <f>IF(MIDTERM!AD17="","",$L$8*MIDTERM!AD17)</f>
        <v>10.986857142857145</v>
      </c>
      <c r="M17" s="86">
        <f t="shared" si="2"/>
        <v>49.243833887043195</v>
      </c>
      <c r="N17" s="87">
        <f>IF(M17="","",('INITIAL INPUT'!$J$25*CRS!H17+'INITIAL INPUT'!$K$25*CRS!M17))</f>
        <v>50.7756669435216</v>
      </c>
      <c r="O17" s="85">
        <f>IF(N17="","",VLOOKUP(N17,'INITIAL INPUT'!$P$4:$R$34,3))</f>
        <v>75</v>
      </c>
      <c r="P17" s="83">
        <f>IF(FINAL!P17="","",CRS!$P$8*FINAL!P17)</f>
        <v>23.934307692307694</v>
      </c>
      <c r="Q17" s="83">
        <f>IF(FINAL!AB17="","",CRS!$Q$8*FINAL!AB17)</f>
        <v>24.75</v>
      </c>
      <c r="R17" s="83">
        <f>IF(FINAL!AD17="","",CRS!$R$8*FINAL!AD17)</f>
        <v>17.268599999999999</v>
      </c>
      <c r="S17" s="86">
        <f t="shared" si="5"/>
        <v>65.95290769230769</v>
      </c>
      <c r="T17" s="87">
        <f>IF(S17="","",'INITIAL INPUT'!$J$26*CRS!H17+'INITIAL INPUT'!$K$26*CRS!M17+'INITIAL INPUT'!$L$26*CRS!S17)</f>
        <v>58.364287317914645</v>
      </c>
      <c r="U17" s="85">
        <f>IF(T17="","",VLOOKUP(T17,'INITIAL INPUT'!$P$4:$R$34,3))</f>
        <v>79</v>
      </c>
      <c r="V17" s="107">
        <f t="shared" si="3"/>
        <v>79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CATIMBANG, KYRILLE ARA M. </v>
      </c>
      <c r="C18" s="104" t="str">
        <f>IF(NAMES!C11="","",NAMES!C11)</f>
        <v>F</v>
      </c>
      <c r="D18" s="81" t="str">
        <f>IF(NAMES!D11="","",NAMES!D11)</f>
        <v>BSCS-MOBILE TECH TRACK-1</v>
      </c>
      <c r="E18" s="82">
        <f>IF(PRELIM!P18="","",$E$8*PRELIM!P18)</f>
        <v>25.162500000000001</v>
      </c>
      <c r="F18" s="83">
        <f>IF(PRELIM!AB18="","",$F$8*PRELIM!AB18)</f>
        <v>23.571428571428573</v>
      </c>
      <c r="G18" s="83">
        <f>IF(PRELIM!AD18="","",$G$8*PRELIM!AD18)</f>
        <v>22.44</v>
      </c>
      <c r="H18" s="84">
        <f t="shared" si="0"/>
        <v>71.173928571428576</v>
      </c>
      <c r="I18" s="85">
        <f>IF(H18="","",VLOOKUP(H18,'INITIAL INPUT'!$P$4:$R$34,3))</f>
        <v>86</v>
      </c>
      <c r="J18" s="83">
        <f>IF(MIDTERM!P18="","",$J$8*MIDTERM!P18)</f>
        <v>25.786046511627909</v>
      </c>
      <c r="K18" s="83">
        <f>IF(MIDTERM!AB18="","",$K$8*MIDTERM!AB18)</f>
        <v>21.45</v>
      </c>
      <c r="L18" s="83">
        <f>IF(MIDTERM!AD18="","",$L$8*MIDTERM!AD18)</f>
        <v>17.063142857142861</v>
      </c>
      <c r="M18" s="86">
        <f t="shared" si="2"/>
        <v>64.299189368770769</v>
      </c>
      <c r="N18" s="87">
        <f>IF(M18="","",('INITIAL INPUT'!$J$25*CRS!H18+'INITIAL INPUT'!$K$25*CRS!M18))</f>
        <v>67.736558970099679</v>
      </c>
      <c r="O18" s="85">
        <f>IF(N18="","",VLOOKUP(N18,'INITIAL INPUT'!$P$4:$R$34,3))</f>
        <v>84</v>
      </c>
      <c r="P18" s="83">
        <f>IF(FINAL!P18="","",CRS!$P$8*FINAL!P18)</f>
        <v>30.461538461538463</v>
      </c>
      <c r="Q18" s="83">
        <f>IF(FINAL!AB18="","",CRS!$Q$8*FINAL!AB18)</f>
        <v>13.200000000000001</v>
      </c>
      <c r="R18" s="83">
        <f>IF(FINAL!AD18="","",CRS!$R$8*FINAL!AD18)</f>
        <v>25.904600000000002</v>
      </c>
      <c r="S18" s="86">
        <f t="shared" si="5"/>
        <v>69.566138461538458</v>
      </c>
      <c r="T18" s="87">
        <f>IF(S18="","",'INITIAL INPUT'!$J$26*CRS!H18+'INITIAL INPUT'!$K$26*CRS!M18+'INITIAL INPUT'!$L$26*CRS!S18)</f>
        <v>68.651348715819069</v>
      </c>
      <c r="U18" s="85">
        <f>IF(T18="","",VLOOKUP(T18,'INITIAL INPUT'!$P$4:$R$34,3))</f>
        <v>84</v>
      </c>
      <c r="V18" s="107">
        <f t="shared" si="3"/>
        <v>84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CIANO, PAUL VINCENT C.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22.893750000000001</v>
      </c>
      <c r="F19" s="83">
        <f>IF(PRELIM!AB19="","",$F$8*PRELIM!AB19)</f>
        <v>4.7142857142857144</v>
      </c>
      <c r="G19" s="83">
        <f>IF(PRELIM!AD19="","",$G$8*PRELIM!AD19)</f>
        <v>25.16</v>
      </c>
      <c r="H19" s="84">
        <f t="shared" si="0"/>
        <v>52.768035714285716</v>
      </c>
      <c r="I19" s="85">
        <f>IF(H19="","",VLOOKUP(H19,'INITIAL INPUT'!$P$4:$R$34,3))</f>
        <v>76</v>
      </c>
      <c r="J19" s="83">
        <f>IF(MIDTERM!P19="","",$J$8*MIDTERM!P19)</f>
        <v>21.027906976744188</v>
      </c>
      <c r="K19" s="83" t="str">
        <f>IF(MIDTERM!AB19="","",$K$8*MIDTERM!AB19)</f>
        <v/>
      </c>
      <c r="L19" s="83">
        <f>IF(MIDTERM!AD19="","",$L$8*MIDTERM!AD19)</f>
        <v>20.531142857142857</v>
      </c>
      <c r="M19" s="86">
        <f t="shared" si="2"/>
        <v>41.559049833887045</v>
      </c>
      <c r="N19" s="87">
        <f>IF(M19="","",('INITIAL INPUT'!$J$25*CRS!H19+'INITIAL INPUT'!$K$25*CRS!M19))</f>
        <v>47.16354277408638</v>
      </c>
      <c r="O19" s="85">
        <f>IF(N19="","",VLOOKUP(N19,'INITIAL INPUT'!$P$4:$R$34,3))</f>
        <v>74</v>
      </c>
      <c r="P19" s="83">
        <f>IF(FINAL!P19="","",CRS!$P$8*FINAL!P19)</f>
        <v>22.595692307692307</v>
      </c>
      <c r="Q19" s="83">
        <f>IF(FINAL!AB19="","",CRS!$Q$8*FINAL!AB19)</f>
        <v>21.45</v>
      </c>
      <c r="R19" s="83">
        <f>IF(FINAL!AD19="","",CRS!$R$8*FINAL!AD19)</f>
        <v>22.667800000000003</v>
      </c>
      <c r="S19" s="86">
        <f t="shared" si="5"/>
        <v>66.713492307692306</v>
      </c>
      <c r="T19" s="87">
        <f>IF(S19="","",'INITIAL INPUT'!$J$26*CRS!H19+'INITIAL INPUT'!$K$26*CRS!M19+'INITIAL INPUT'!$L$26*CRS!S19)</f>
        <v>56.938517540889343</v>
      </c>
      <c r="U19" s="85">
        <f>IF(T19="","",VLOOKUP(T19,'INITIAL INPUT'!$P$4:$R$34,3))</f>
        <v>78</v>
      </c>
      <c r="V19" s="107">
        <f t="shared" si="3"/>
        <v>78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COSILI, NICA B.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23.306250000000002</v>
      </c>
      <c r="F20" s="83">
        <f>IF(PRELIM!AB20="","",$F$8*PRELIM!AB20)</f>
        <v>15.321428571428573</v>
      </c>
      <c r="G20" s="83">
        <f>IF(PRELIM!AD20="","",$G$8*PRELIM!AD20)</f>
        <v>18.360000000000003</v>
      </c>
      <c r="H20" s="84">
        <f t="shared" si="0"/>
        <v>56.987678571428575</v>
      </c>
      <c r="I20" s="85">
        <f>IF(H20="","",VLOOKUP(H20,'INITIAL INPUT'!$P$4:$R$34,3))</f>
        <v>78</v>
      </c>
      <c r="J20" s="83">
        <f>IF(MIDTERM!P20="","",$J$8*MIDTERM!P20)</f>
        <v>17.651162790697672</v>
      </c>
      <c r="K20" s="83">
        <f>IF(MIDTERM!AB20="","",$K$8*MIDTERM!AB20)</f>
        <v>9.9</v>
      </c>
      <c r="L20" s="83">
        <f>IF(MIDTERM!AD20="","",$L$8*MIDTERM!AD20)</f>
        <v>9.1557142857142875</v>
      </c>
      <c r="M20" s="86">
        <f t="shared" si="2"/>
        <v>36.706877076411963</v>
      </c>
      <c r="N20" s="87">
        <f>IF(M20="","",('INITIAL INPUT'!$J$25*CRS!H20+'INITIAL INPUT'!$K$25*CRS!M20))</f>
        <v>46.847277823920265</v>
      </c>
      <c r="O20" s="85">
        <f>IF(N20="","",VLOOKUP(N20,'INITIAL INPUT'!$P$4:$R$34,3))</f>
        <v>74</v>
      </c>
      <c r="P20" s="83">
        <f>IF(FINAL!P20="","",CRS!$P$8*FINAL!P20)</f>
        <v>18.615384615384617</v>
      </c>
      <c r="Q20" s="83">
        <f>IF(FINAL!AB20="","",CRS!$Q$8*FINAL!AB20)</f>
        <v>4.95</v>
      </c>
      <c r="R20" s="83">
        <f>IF(FINAL!AD20="","",CRS!$R$8*FINAL!AD20)</f>
        <v>12.413400000000001</v>
      </c>
      <c r="S20" s="86">
        <f t="shared" si="5"/>
        <v>35.978784615384619</v>
      </c>
      <c r="T20" s="87">
        <f>IF(S20="","",'INITIAL INPUT'!$J$26*CRS!H20+'INITIAL INPUT'!$K$26*CRS!M20+'INITIAL INPUT'!$L$26*CRS!S20)</f>
        <v>41.413031219652439</v>
      </c>
      <c r="U20" s="85">
        <f>IF(T20="","",VLOOKUP(T20,'INITIAL INPUT'!$P$4:$R$34,3))</f>
        <v>73</v>
      </c>
      <c r="V20" s="107">
        <f t="shared" si="3"/>
        <v>73</v>
      </c>
      <c r="W20" s="166" t="str">
        <f t="shared" si="4"/>
        <v>FAILED</v>
      </c>
      <c r="X20" s="91"/>
    </row>
    <row r="21" spans="1:25" x14ac:dyDescent="0.2">
      <c r="A21" s="90" t="s">
        <v>46</v>
      </c>
      <c r="B21" s="79" t="str">
        <f>IF(NAMES!B14="","",NAMES!B14)</f>
        <v xml:space="preserve">DE GUZMAN, BENZ M. </v>
      </c>
      <c r="C21" s="104" t="str">
        <f>IF(NAMES!C14="","",NAMES!C14)</f>
        <v>M</v>
      </c>
      <c r="D21" s="81" t="str">
        <f>IF(NAMES!D14="","",NAMES!D14)</f>
        <v>BSIT-WEB TRACK-3</v>
      </c>
      <c r="E21" s="82">
        <f>IF(PRELIM!P21="","",$E$8*PRELIM!P21)</f>
        <v>8.25</v>
      </c>
      <c r="F21" s="83">
        <f>IF(PRELIM!AB21="","",$F$8*PRELIM!AB21)</f>
        <v>25.928571428571431</v>
      </c>
      <c r="G21" s="83">
        <f>IF(PRELIM!AD21="","",$G$8*PRELIM!AD21)</f>
        <v>23.8</v>
      </c>
      <c r="H21" s="84">
        <f t="shared" si="0"/>
        <v>57.978571428571428</v>
      </c>
      <c r="I21" s="85">
        <f>IF(H21="","",VLOOKUP(H21,'INITIAL INPUT'!$P$4:$R$34,3))</f>
        <v>79</v>
      </c>
      <c r="J21" s="83">
        <f>IF(MIDTERM!P21="","",$J$8*MIDTERM!P21)</f>
        <v>17.49767441860465</v>
      </c>
      <c r="K21" s="83">
        <f>IF(MIDTERM!AB21="","",$K$8*MIDTERM!AB21)</f>
        <v>20.625</v>
      </c>
      <c r="L21" s="83">
        <f>IF(MIDTERM!AD21="","",$L$8*MIDTERM!AD21)</f>
        <v>20.137714285714289</v>
      </c>
      <c r="M21" s="86">
        <f t="shared" si="2"/>
        <v>58.260388704318935</v>
      </c>
      <c r="N21" s="87">
        <f>IF(M21="","",('INITIAL INPUT'!$J$25*CRS!H21+'INITIAL INPUT'!$K$25*CRS!M21))</f>
        <v>58.119480066445178</v>
      </c>
      <c r="O21" s="85">
        <f>IF(N21="","",VLOOKUP(N21,'INITIAL INPUT'!$P$4:$R$34,3))</f>
        <v>79</v>
      </c>
      <c r="P21" s="83">
        <f>IF(FINAL!P21="","",CRS!$P$8*FINAL!P21)</f>
        <v>18.857384615384618</v>
      </c>
      <c r="Q21" s="83">
        <f>IF(FINAL!AB21="","",CRS!$Q$8*FINAL!AB21)</f>
        <v>18.150000000000002</v>
      </c>
      <c r="R21" s="83">
        <f>IF(FINAL!AD21="","",CRS!$R$8*FINAL!AD21)</f>
        <v>26.985800000000005</v>
      </c>
      <c r="S21" s="86">
        <f t="shared" si="5"/>
        <v>63.993184615384628</v>
      </c>
      <c r="T21" s="87">
        <f>IF(S21="","",'INITIAL INPUT'!$J$26*CRS!H21+'INITIAL INPUT'!$K$26*CRS!M21+'INITIAL INPUT'!$L$26*CRS!S21)</f>
        <v>61.056332340914906</v>
      </c>
      <c r="U21" s="85">
        <f>IF(T21="","",VLOOKUP(T21,'INITIAL INPUT'!$P$4:$R$34,3))</f>
        <v>81</v>
      </c>
      <c r="V21" s="107">
        <f t="shared" si="3"/>
        <v>81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DUMPIT, DEAN CLIDE B. </v>
      </c>
      <c r="C22" s="104" t="str">
        <f>IF(NAMES!C15="","",NAMES!C15)</f>
        <v>M</v>
      </c>
      <c r="D22" s="81" t="str">
        <f>IF(NAMES!D15="","",NAMES!D15)</f>
        <v>BSCS-DIGITAL ARTS TRACK-1</v>
      </c>
      <c r="E22" s="82">
        <f>IF(PRELIM!P22="","",$E$8*PRELIM!P22)</f>
        <v>24.956250000000001</v>
      </c>
      <c r="F22" s="83">
        <f>IF(PRELIM!AB22="","",$F$8*PRELIM!AB22)</f>
        <v>32.410714285714285</v>
      </c>
      <c r="G22" s="83">
        <f>IF(PRELIM!AD22="","",$G$8*PRELIM!AD22)</f>
        <v>24.48</v>
      </c>
      <c r="H22" s="84">
        <f t="shared" si="0"/>
        <v>81.846964285714293</v>
      </c>
      <c r="I22" s="85">
        <f>IF(H22="","",VLOOKUP(H22,'INITIAL INPUT'!$P$4:$R$34,3))</f>
        <v>91</v>
      </c>
      <c r="J22" s="83">
        <f>IF(MIDTERM!P22="","",$J$8*MIDTERM!P22)</f>
        <v>20.413953488372094</v>
      </c>
      <c r="K22" s="83">
        <f>IF(MIDTERM!AB22="","",$K$8*MIDTERM!AB22)</f>
        <v>12.375</v>
      </c>
      <c r="L22" s="83">
        <f>IF(MIDTERM!AD22="","",$L$8*MIDTERM!AD22)</f>
        <v>17.718857142857143</v>
      </c>
      <c r="M22" s="86">
        <f t="shared" si="2"/>
        <v>50.507810631229233</v>
      </c>
      <c r="N22" s="87">
        <f>IF(M22="","",('INITIAL INPUT'!$J$25*CRS!H22+'INITIAL INPUT'!$K$25*CRS!M22))</f>
        <v>66.17738745847177</v>
      </c>
      <c r="O22" s="85">
        <f>IF(N22="","",VLOOKUP(N22,'INITIAL INPUT'!$P$4:$R$34,3))</f>
        <v>83</v>
      </c>
      <c r="P22" s="83">
        <f>IF(FINAL!P22="","",CRS!$P$8*FINAL!P22)</f>
        <v>30.243230769230774</v>
      </c>
      <c r="Q22" s="83" t="str">
        <f>IF(FINAL!AB22="","",CRS!$Q$8*FINAL!AB22)</f>
        <v/>
      </c>
      <c r="R22" s="83">
        <f>IF(FINAL!AD22="","",CRS!$R$8*FINAL!AD22)</f>
        <v>22.127200000000002</v>
      </c>
      <c r="S22" s="86">
        <f t="shared" si="5"/>
        <v>52.370430769230779</v>
      </c>
      <c r="T22" s="87">
        <f>IF(S22="","",'INITIAL INPUT'!$J$26*CRS!H22+'INITIAL INPUT'!$K$26*CRS!M22+'INITIAL INPUT'!$L$26*CRS!S22)</f>
        <v>59.273909113851275</v>
      </c>
      <c r="U22" s="85">
        <f>IF(T22="","",VLOOKUP(T22,'INITIAL INPUT'!$P$4:$R$34,3))</f>
        <v>80</v>
      </c>
      <c r="V22" s="107">
        <f t="shared" si="3"/>
        <v>80</v>
      </c>
      <c r="W22" s="166" t="str">
        <f t="shared" si="4"/>
        <v>PASSED</v>
      </c>
      <c r="X22" s="91"/>
    </row>
    <row r="23" spans="1:25" x14ac:dyDescent="0.2">
      <c r="A23" s="90" t="s">
        <v>48</v>
      </c>
      <c r="B23" s="79" t="str">
        <f>IF(NAMES!B16="","",NAMES!B16)</f>
        <v xml:space="preserve">FERNANDO, ROBERT WALLACE A. </v>
      </c>
      <c r="C23" s="104" t="str">
        <f>IF(NAMES!C16="","",NAMES!C16)</f>
        <v>M</v>
      </c>
      <c r="D23" s="81" t="str">
        <f>IF(NAMES!D16="","",NAMES!D16)</f>
        <v>BSCS-DIGITAL ARTS TRACK-2</v>
      </c>
      <c r="E23" s="82">
        <f>IF(PRELIM!P23="","",$E$8*PRELIM!P23)</f>
        <v>20.212500000000002</v>
      </c>
      <c r="F23" s="83">
        <f>IF(PRELIM!AB23="","",$F$8*PRELIM!AB23)</f>
        <v>30.053571428571431</v>
      </c>
      <c r="G23" s="83">
        <f>IF(PRELIM!AD23="","",$G$8*PRELIM!AD23)</f>
        <v>21.080000000000002</v>
      </c>
      <c r="H23" s="84">
        <f t="shared" si="0"/>
        <v>71.346071428571435</v>
      </c>
      <c r="I23" s="85">
        <f>IF(H23="","",VLOOKUP(H23,'INITIAL INPUT'!$P$4:$R$34,3))</f>
        <v>86</v>
      </c>
      <c r="J23" s="83">
        <f>IF(MIDTERM!P23="","",$J$8*MIDTERM!P23)</f>
        <v>22.716279069767445</v>
      </c>
      <c r="K23" s="83">
        <f>IF(MIDTERM!AB23="","",$K$8*MIDTERM!AB23)</f>
        <v>22.275000000000002</v>
      </c>
      <c r="L23" s="83">
        <f>IF(MIDTERM!AD23="","",$L$8*MIDTERM!AD23)</f>
        <v>17.524571428571431</v>
      </c>
      <c r="M23" s="86">
        <f t="shared" si="2"/>
        <v>62.515850498338878</v>
      </c>
      <c r="N23" s="87">
        <f>IF(M23="","",('INITIAL INPUT'!$J$25*CRS!H23+'INITIAL INPUT'!$K$25*CRS!M23))</f>
        <v>66.930960963455163</v>
      </c>
      <c r="O23" s="85">
        <f>IF(N23="","",VLOOKUP(N23,'INITIAL INPUT'!$P$4:$R$34,3))</f>
        <v>83</v>
      </c>
      <c r="P23" s="83">
        <f>IF(FINAL!P23="","",CRS!$P$8*FINAL!P23)</f>
        <v>22.725999999999999</v>
      </c>
      <c r="Q23" s="83">
        <f>IF(FINAL!AB23="","",CRS!$Q$8*FINAL!AB23)</f>
        <v>19.8</v>
      </c>
      <c r="R23" s="83">
        <f>IF(FINAL!AD23="","",CRS!$R$8*FINAL!AD23)</f>
        <v>23.205000000000002</v>
      </c>
      <c r="S23" s="86">
        <f t="shared" si="5"/>
        <v>65.730999999999995</v>
      </c>
      <c r="T23" s="87">
        <f>IF(S23="","",'INITIAL INPUT'!$J$26*CRS!H23+'INITIAL INPUT'!$K$26*CRS!M23+'INITIAL INPUT'!$L$26*CRS!S23)</f>
        <v>66.330980481727579</v>
      </c>
      <c r="U23" s="85">
        <f>IF(T23="","",VLOOKUP(T23,'INITIAL INPUT'!$P$4:$R$34,3))</f>
        <v>83</v>
      </c>
      <c r="V23" s="107">
        <f t="shared" si="3"/>
        <v>83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GARCIA, NIKKO SHAWN M.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6.1875</v>
      </c>
      <c r="F24" s="83">
        <f>IF(PRELIM!AB24="","",$F$8*PRELIM!AB24)</f>
        <v>14.142857142857142</v>
      </c>
      <c r="G24" s="83">
        <f>IF(PRELIM!AD24="","",$G$8*PRELIM!AD24)</f>
        <v>21.080000000000002</v>
      </c>
      <c r="H24" s="84">
        <f t="shared" si="0"/>
        <v>41.410357142857144</v>
      </c>
      <c r="I24" s="85">
        <f>IF(H24="","",VLOOKUP(H24,'INITIAL INPUT'!$P$4:$R$34,3))</f>
        <v>73</v>
      </c>
      <c r="J24" s="83">
        <f>IF(MIDTERM!P24="","",$J$8*MIDTERM!P24)</f>
        <v>3.9906976744186049</v>
      </c>
      <c r="K24" s="83" t="str">
        <f>IF(MIDTERM!AB24="","",$K$8*MIDTERM!AB24)</f>
        <v/>
      </c>
      <c r="L24" s="83">
        <f>IF(MIDTERM!AD24="","",$L$8*MIDTERM!AD24)</f>
        <v>19.486857142857144</v>
      </c>
      <c r="M24" s="86">
        <f t="shared" si="2"/>
        <v>23.477554817275749</v>
      </c>
      <c r="N24" s="87">
        <f>IF(M24="","",('INITIAL INPUT'!$J$25*CRS!H24+'INITIAL INPUT'!$K$25*CRS!M24))</f>
        <v>32.443955980066448</v>
      </c>
      <c r="O24" s="85">
        <f>IF(N24="","",VLOOKUP(N24,'INITIAL INPUT'!$P$4:$R$34,3))</f>
        <v>73</v>
      </c>
      <c r="P24" s="83">
        <f>IF(FINAL!P24="","",CRS!$P$8*FINAL!P24)</f>
        <v>25.134153846153843</v>
      </c>
      <c r="Q24" s="83">
        <f>IF(FINAL!AB24="","",CRS!$Q$8*FINAL!AB24)</f>
        <v>13.200000000000001</v>
      </c>
      <c r="R24" s="83">
        <f>IF(FINAL!AD24="","",CRS!$R$8*FINAL!AD24)</f>
        <v>21.045999999999999</v>
      </c>
      <c r="S24" s="86">
        <f t="shared" si="5"/>
        <v>59.380153846153846</v>
      </c>
      <c r="T24" s="87">
        <f>IF(S24="","",'INITIAL INPUT'!$J$26*CRS!H24+'INITIAL INPUT'!$K$26*CRS!M24+'INITIAL INPUT'!$L$26*CRS!S24)</f>
        <v>45.912054913110147</v>
      </c>
      <c r="U24" s="85">
        <f>IF(T24="","",VLOOKUP(T24,'INITIAL INPUT'!$P$4:$R$34,3))</f>
        <v>74</v>
      </c>
      <c r="V24" s="107">
        <f t="shared" si="3"/>
        <v>74</v>
      </c>
      <c r="W24" s="166" t="str">
        <f t="shared" si="4"/>
        <v>FAILED</v>
      </c>
      <c r="X24" s="91"/>
    </row>
    <row r="25" spans="1:25" x14ac:dyDescent="0.2">
      <c r="A25" s="90" t="s">
        <v>50</v>
      </c>
      <c r="B25" s="79" t="str">
        <f>IF(NAMES!B18="","",NAMES!B18)</f>
        <v xml:space="preserve">GULENG, GENEVA CRES M. </v>
      </c>
      <c r="C25" s="104" t="str">
        <f>IF(NAMES!C18="","",NAMES!C18)</f>
        <v>F</v>
      </c>
      <c r="D25" s="81" t="str">
        <f>IF(NAMES!D18="","",NAMES!D18)</f>
        <v>BSCS-MOBILE TECH TRACK-1</v>
      </c>
      <c r="E25" s="82">
        <f>IF(PRELIM!P25="","",$E$8*PRELIM!P25)</f>
        <v>22.068750000000001</v>
      </c>
      <c r="F25" s="83">
        <f>IF(PRELIM!AB25="","",$F$8*PRELIM!AB25)</f>
        <v>22.982142857142858</v>
      </c>
      <c r="G25" s="83">
        <f>IF(PRELIM!AD25="","",$G$8*PRELIM!AD25)</f>
        <v>23.12</v>
      </c>
      <c r="H25" s="84">
        <f t="shared" si="0"/>
        <v>68.17089285714286</v>
      </c>
      <c r="I25" s="85">
        <f>IF(H25="","",VLOOKUP(H25,'INITIAL INPUT'!$P$4:$R$34,3))</f>
        <v>84</v>
      </c>
      <c r="J25" s="83">
        <f>IF(MIDTERM!P25="","",$J$8*MIDTERM!P25)</f>
        <v>9.6697674418604667</v>
      </c>
      <c r="K25" s="83">
        <f>IF(MIDTERM!AB25="","",$K$8*MIDTERM!AB25)</f>
        <v>23.925000000000001</v>
      </c>
      <c r="L25" s="83">
        <f>IF(MIDTERM!AD25="","",$L$8*MIDTERM!AD25)</f>
        <v>9.1557142857142875</v>
      </c>
      <c r="M25" s="86">
        <f t="shared" si="2"/>
        <v>42.750481727574758</v>
      </c>
      <c r="N25" s="87">
        <f>IF(M25="","",('INITIAL INPUT'!$J$25*CRS!H25+'INITIAL INPUT'!$K$25*CRS!M25))</f>
        <v>55.460687292358813</v>
      </c>
      <c r="O25" s="85">
        <f>IF(N25="","",VLOOKUP(N25,'INITIAL INPUT'!$P$4:$R$34,3))</f>
        <v>78</v>
      </c>
      <c r="P25" s="83">
        <f>IF(FINAL!P25="","",CRS!$P$8*FINAL!P25)</f>
        <v>29.953846153846158</v>
      </c>
      <c r="Q25" s="83">
        <f>IF(FINAL!AB25="","",CRS!$Q$8*FINAL!AB25)</f>
        <v>19.8</v>
      </c>
      <c r="R25" s="83">
        <f>IF(FINAL!AD25="","",CRS!$R$8*FINAL!AD25)</f>
        <v>28.604199999999999</v>
      </c>
      <c r="S25" s="86">
        <f t="shared" si="5"/>
        <v>78.358046153846146</v>
      </c>
      <c r="T25" s="87">
        <f>IF(S25="","",'INITIAL INPUT'!$J$26*CRS!H25+'INITIAL INPUT'!$K$26*CRS!M25+'INITIAL INPUT'!$L$26*CRS!S25)</f>
        <v>66.90936672310248</v>
      </c>
      <c r="U25" s="85">
        <f>IF(T25="","",VLOOKUP(T25,'INITIAL INPUT'!$P$4:$R$34,3))</f>
        <v>83</v>
      </c>
      <c r="V25" s="107">
        <f t="shared" si="3"/>
        <v>83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JARAPA, JEROME L.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21.037499999999998</v>
      </c>
      <c r="F26" s="83">
        <f>IF(PRELIM!AB26="","",$F$8*PRELIM!AB26)</f>
        <v>32.410714285714285</v>
      </c>
      <c r="G26" s="83">
        <f>IF(PRELIM!AD26="","",$G$8*PRELIM!AD26)</f>
        <v>20.400000000000002</v>
      </c>
      <c r="H26" s="84">
        <f t="shared" si="0"/>
        <v>73.848214285714292</v>
      </c>
      <c r="I26" s="85">
        <f>IF(H26="","",VLOOKUP(H26,'INITIAL INPUT'!$P$4:$R$34,3))</f>
        <v>87</v>
      </c>
      <c r="J26" s="83">
        <f>IF(MIDTERM!P26="","",$J$8*MIDTERM!P26)</f>
        <v>22.102325581395352</v>
      </c>
      <c r="K26" s="83">
        <f>IF(MIDTERM!AB26="","",$K$8*MIDTERM!AB26)</f>
        <v>30.525000000000002</v>
      </c>
      <c r="L26" s="83">
        <f>IF(MIDTERM!AD26="","",$L$8*MIDTERM!AD26)</f>
        <v>18.76314285714286</v>
      </c>
      <c r="M26" s="86">
        <f t="shared" si="2"/>
        <v>71.390468438538221</v>
      </c>
      <c r="N26" s="87">
        <f>IF(M26="","",('INITIAL INPUT'!$J$25*CRS!H26+'INITIAL INPUT'!$K$25*CRS!M26))</f>
        <v>72.619341362126249</v>
      </c>
      <c r="O26" s="85">
        <f>IF(N26="","",VLOOKUP(N26,'INITIAL INPUT'!$P$4:$R$34,3))</f>
        <v>86</v>
      </c>
      <c r="P26" s="83">
        <f>IF(FINAL!P26="","",CRS!$P$8*FINAL!P26)</f>
        <v>29.840461538461536</v>
      </c>
      <c r="Q26" s="83">
        <f>IF(FINAL!AB26="","",CRS!$Q$8*FINAL!AB26)</f>
        <v>33</v>
      </c>
      <c r="R26" s="83">
        <f>IF(FINAL!AD26="","",CRS!$R$8*FINAL!AD26)</f>
        <v>29.682000000000002</v>
      </c>
      <c r="S26" s="86">
        <f t="shared" si="5"/>
        <v>92.522461538461542</v>
      </c>
      <c r="T26" s="87">
        <f>IF(S26="","",'INITIAL INPUT'!$J$26*CRS!H26+'INITIAL INPUT'!$K$26*CRS!M26+'INITIAL INPUT'!$L$26*CRS!S26)</f>
        <v>82.570901450293889</v>
      </c>
      <c r="U26" s="85">
        <f>IF(T26="","",VLOOKUP(T26,'INITIAL INPUT'!$P$4:$R$34,3))</f>
        <v>91</v>
      </c>
      <c r="V26" s="107">
        <f t="shared" si="3"/>
        <v>91</v>
      </c>
      <c r="W26" s="166" t="str">
        <f t="shared" si="4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JORDAN, MARK BRYAN R. </v>
      </c>
      <c r="C27" s="104" t="str">
        <f>IF(NAMES!C20="","",NAMES!C20)</f>
        <v>M</v>
      </c>
      <c r="D27" s="81" t="str">
        <f>IF(NAMES!D20="","",NAMES!D20)</f>
        <v>BSCS-DIGITAL ARTS TRACK-1</v>
      </c>
      <c r="E27" s="82">
        <f>IF(PRELIM!P27="","",$E$8*PRELIM!P27)</f>
        <v>26.8125</v>
      </c>
      <c r="F27" s="83">
        <f>IF(PRELIM!AB27="","",$F$8*PRELIM!AB27)</f>
        <v>32.410714285714285</v>
      </c>
      <c r="G27" s="83">
        <f>IF(PRELIM!AD27="","",$G$8*PRELIM!AD27)</f>
        <v>23.8</v>
      </c>
      <c r="H27" s="84">
        <f t="shared" si="0"/>
        <v>83.023214285714289</v>
      </c>
      <c r="I27" s="85">
        <f>IF(H27="","",VLOOKUP(H27,'INITIAL INPUT'!$P$4:$R$34,3))</f>
        <v>92</v>
      </c>
      <c r="J27" s="83">
        <f>IF(MIDTERM!P27="","",$J$8*MIDTERM!P27)</f>
        <v>27.167441860465118</v>
      </c>
      <c r="K27" s="83">
        <f>IF(MIDTERM!AB27="","",$K$8*MIDTERM!AB27)</f>
        <v>32.175000000000004</v>
      </c>
      <c r="L27" s="83">
        <f>IF(MIDTERM!AD27="","",$L$8*MIDTERM!AD27)</f>
        <v>18.962285714285716</v>
      </c>
      <c r="M27" s="86">
        <f t="shared" si="2"/>
        <v>78.304727574750842</v>
      </c>
      <c r="N27" s="87">
        <f>IF(M27="","",('INITIAL INPUT'!$J$25*CRS!H27+'INITIAL INPUT'!$K$25*CRS!M27))</f>
        <v>80.663970930232566</v>
      </c>
      <c r="O27" s="85">
        <f>IF(N27="","",VLOOKUP(N27,'INITIAL INPUT'!$P$4:$R$34,3))</f>
        <v>90</v>
      </c>
      <c r="P27" s="83">
        <f>IF(FINAL!P27="","",CRS!$P$8*FINAL!P27)</f>
        <v>31.307692307692307</v>
      </c>
      <c r="Q27" s="83">
        <f>IF(FINAL!AB27="","",CRS!$Q$8*FINAL!AB27)</f>
        <v>29.700000000000003</v>
      </c>
      <c r="R27" s="83">
        <f>IF(FINAL!AD27="","",CRS!$R$8*FINAL!AD27)</f>
        <v>29.141400000000001</v>
      </c>
      <c r="S27" s="86">
        <f t="shared" si="5"/>
        <v>90.149092307692314</v>
      </c>
      <c r="T27" s="87">
        <f>IF(S27="","",'INITIAL INPUT'!$J$26*CRS!H27+'INITIAL INPUT'!$K$26*CRS!M27+'INITIAL INPUT'!$L$26*CRS!S27)</f>
        <v>85.406531618962447</v>
      </c>
      <c r="U27" s="85">
        <f>IF(T27="","",VLOOKUP(T27,'INITIAL INPUT'!$P$4:$R$34,3))</f>
        <v>93</v>
      </c>
      <c r="V27" s="107">
        <f t="shared" si="3"/>
        <v>93</v>
      </c>
      <c r="W27" s="166" t="str">
        <f t="shared" si="4"/>
        <v>PASSED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JUAN, HANNAH FAYE YSABELLE F. </v>
      </c>
      <c r="C28" s="104" t="str">
        <f>IF(NAMES!C21="","",NAMES!C21)</f>
        <v>F</v>
      </c>
      <c r="D28" s="81" t="str">
        <f>IF(NAMES!D21="","",NAMES!D21)</f>
        <v>BSCS-DIGITAL ARTS TRACK-1</v>
      </c>
      <c r="E28" s="82">
        <f>IF(PRELIM!P28="","",$E$8*PRELIM!P28)</f>
        <v>27.018750000000001</v>
      </c>
      <c r="F28" s="83">
        <f>IF(PRELIM!AB28="","",$F$8*PRELIM!AB28)</f>
        <v>33</v>
      </c>
      <c r="G28" s="83">
        <f>IF(PRELIM!AD28="","",$G$8*PRELIM!AD28)</f>
        <v>29.92</v>
      </c>
      <c r="H28" s="84">
        <f t="shared" si="0"/>
        <v>89.938749999999999</v>
      </c>
      <c r="I28" s="85">
        <f>IF(H28="","",VLOOKUP(H28,'INITIAL INPUT'!$P$4:$R$34,3))</f>
        <v>95</v>
      </c>
      <c r="J28" s="83">
        <f>IF(MIDTERM!P28="","",$J$8*MIDTERM!P28)</f>
        <v>28.088372093023256</v>
      </c>
      <c r="K28" s="83">
        <f>IF(MIDTERM!AB28="","",$K$8*MIDTERM!AB28)</f>
        <v>33</v>
      </c>
      <c r="L28" s="83">
        <f>IF(MIDTERM!AD28="","",$L$8*MIDTERM!AD28)</f>
        <v>22.755714285714287</v>
      </c>
      <c r="M28" s="86">
        <f t="shared" si="2"/>
        <v>83.844086378737543</v>
      </c>
      <c r="N28" s="87">
        <f>IF(M28="","",('INITIAL INPUT'!$J$25*CRS!H28+'INITIAL INPUT'!$K$25*CRS!M28))</f>
        <v>86.891418189368778</v>
      </c>
      <c r="O28" s="85">
        <f>IF(N28="","",VLOOKUP(N28,'INITIAL INPUT'!$P$4:$R$34,3))</f>
        <v>93</v>
      </c>
      <c r="P28" s="83">
        <f>IF(FINAL!P28="","",CRS!$P$8*FINAL!P28)</f>
        <v>29.688153846153845</v>
      </c>
      <c r="Q28" s="83">
        <f>IF(FINAL!AB28="","",CRS!$Q$8*FINAL!AB28)</f>
        <v>26.400000000000002</v>
      </c>
      <c r="R28" s="83">
        <f>IF(FINAL!AD28="","",CRS!$R$8*FINAL!AD28)</f>
        <v>30.6</v>
      </c>
      <c r="S28" s="86">
        <f t="shared" si="5"/>
        <v>86.688153846153853</v>
      </c>
      <c r="T28" s="87">
        <f>IF(S28="","",'INITIAL INPUT'!$J$26*CRS!H28+'INITIAL INPUT'!$K$26*CRS!M28+'INITIAL INPUT'!$L$26*CRS!S28)</f>
        <v>86.789786017761315</v>
      </c>
      <c r="U28" s="85">
        <f>IF(T28="","",VLOOKUP(T28,'INITIAL INPUT'!$P$4:$R$34,3))</f>
        <v>93</v>
      </c>
      <c r="V28" s="107">
        <f t="shared" si="3"/>
        <v>93</v>
      </c>
      <c r="W28" s="166" t="str">
        <f t="shared" si="4"/>
        <v>PASSED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KHO, MARJORIE S. </v>
      </c>
      <c r="C29" s="104" t="str">
        <f>IF(NAMES!C22="","",NAMES!C22)</f>
        <v>F</v>
      </c>
      <c r="D29" s="81" t="str">
        <f>IF(NAMES!D22="","",NAMES!D22)</f>
        <v>BSCS-DIGITAL ARTS TRACK-2</v>
      </c>
      <c r="E29" s="82">
        <f>IF(PRELIM!P29="","",$E$8*PRELIM!P29)</f>
        <v>25.987500000000001</v>
      </c>
      <c r="F29" s="83">
        <f>IF(PRELIM!AB29="","",$F$8*PRELIM!AB29)</f>
        <v>32.410714285714285</v>
      </c>
      <c r="G29" s="83">
        <f>IF(PRELIM!AD29="","",$G$8*PRELIM!AD29)</f>
        <v>25.840000000000003</v>
      </c>
      <c r="H29" s="84">
        <f t="shared" si="0"/>
        <v>84.238214285714292</v>
      </c>
      <c r="I29" s="85">
        <f>IF(H29="","",VLOOKUP(H29,'INITIAL INPUT'!$P$4:$R$34,3))</f>
        <v>92</v>
      </c>
      <c r="J29" s="83">
        <f>IF(MIDTERM!P29="","",$J$8*MIDTERM!P29)</f>
        <v>27.781395348837211</v>
      </c>
      <c r="K29" s="83">
        <f>IF(MIDTERM!AB29="","",$K$8*MIDTERM!AB29)</f>
        <v>31.35</v>
      </c>
      <c r="L29" s="83">
        <f>IF(MIDTERM!AD29="","",$L$8*MIDTERM!AD29)</f>
        <v>22.1</v>
      </c>
      <c r="M29" s="86">
        <f t="shared" si="2"/>
        <v>81.231395348837225</v>
      </c>
      <c r="N29" s="87">
        <f>IF(M29="","",('INITIAL INPUT'!$J$25*CRS!H29+'INITIAL INPUT'!$K$25*CRS!M29))</f>
        <v>82.734804817275759</v>
      </c>
      <c r="O29" s="85">
        <f>IF(N29="","",VLOOKUP(N29,'INITIAL INPUT'!$P$4:$R$34,3))</f>
        <v>91</v>
      </c>
      <c r="P29" s="83">
        <f>IF(FINAL!P29="","",CRS!$P$8*FINAL!P29)</f>
        <v>29.793076923076924</v>
      </c>
      <c r="Q29" s="83">
        <f>IF(FINAL!AB29="","",CRS!$Q$8*FINAL!AB29)</f>
        <v>26.400000000000002</v>
      </c>
      <c r="R29" s="83">
        <f>IF(FINAL!AD29="","",CRS!$R$8*FINAL!AD29)</f>
        <v>30.6</v>
      </c>
      <c r="S29" s="86">
        <f t="shared" si="5"/>
        <v>86.793076923076939</v>
      </c>
      <c r="T29" s="87">
        <f>IF(S29="","",'INITIAL INPUT'!$J$26*CRS!H29+'INITIAL INPUT'!$K$26*CRS!M29+'INITIAL INPUT'!$L$26*CRS!S29)</f>
        <v>84.763940870176356</v>
      </c>
      <c r="U29" s="85">
        <f>IF(T29="","",VLOOKUP(T29,'INITIAL INPUT'!$P$4:$R$34,3))</f>
        <v>92</v>
      </c>
      <c r="V29" s="107">
        <f t="shared" si="3"/>
        <v>92</v>
      </c>
      <c r="W29" s="166" t="str">
        <f t="shared" si="4"/>
        <v>PASSED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MANINGYAO, CLARICE S. </v>
      </c>
      <c r="C30" s="104" t="str">
        <f>IF(NAMES!C23="","",NAMES!C23)</f>
        <v>F</v>
      </c>
      <c r="D30" s="81" t="str">
        <f>IF(NAMES!D23="","",NAMES!D23)</f>
        <v>BSCS-DIGITAL ARTS TRACK-1</v>
      </c>
      <c r="E30" s="82">
        <f>IF(PRELIM!P30="","",$E$8*PRELIM!P30)</f>
        <v>24.337500000000002</v>
      </c>
      <c r="F30" s="83">
        <f>IF(PRELIM!AB30="","",$F$8*PRELIM!AB30)</f>
        <v>23.571428571428573</v>
      </c>
      <c r="G30" s="83">
        <f>IF(PRELIM!AD30="","",$G$8*PRELIM!AD30)</f>
        <v>25.16</v>
      </c>
      <c r="H30" s="84">
        <f t="shared" si="0"/>
        <v>73.068928571428572</v>
      </c>
      <c r="I30" s="85">
        <f>IF(H30="","",VLOOKUP(H30,'INITIAL INPUT'!$P$4:$R$34,3))</f>
        <v>87</v>
      </c>
      <c r="J30" s="83">
        <f>IF(MIDTERM!P30="","",$J$8*MIDTERM!P30)</f>
        <v>19.493023255813952</v>
      </c>
      <c r="K30" s="83">
        <f>IF(MIDTERM!AB30="","",$K$8*MIDTERM!AB30)</f>
        <v>19.8</v>
      </c>
      <c r="L30" s="83">
        <f>IF(MIDTERM!AD30="","",$L$8*MIDTERM!AD30)</f>
        <v>16.868857142857145</v>
      </c>
      <c r="M30" s="86">
        <f t="shared" si="2"/>
        <v>56.161880398671094</v>
      </c>
      <c r="N30" s="87">
        <f>IF(M30="","",('INITIAL INPUT'!$J$25*CRS!H30+'INITIAL INPUT'!$K$25*CRS!M30))</f>
        <v>64.615404485049837</v>
      </c>
      <c r="O30" s="85">
        <f>IF(N30="","",VLOOKUP(N30,'INITIAL INPUT'!$P$4:$R$34,3))</f>
        <v>82</v>
      </c>
      <c r="P30" s="83">
        <f>IF(FINAL!P30="","",CRS!$P$8*FINAL!P30)</f>
        <v>27.053230769230776</v>
      </c>
      <c r="Q30" s="83">
        <f>IF(FINAL!AB30="","",CRS!$Q$8*FINAL!AB30)</f>
        <v>33</v>
      </c>
      <c r="R30" s="83">
        <f>IF(FINAL!AD30="","",CRS!$R$8*FINAL!AD30)</f>
        <v>30.222600000000003</v>
      </c>
      <c r="S30" s="86">
        <f t="shared" si="5"/>
        <v>90.27583076923078</v>
      </c>
      <c r="T30" s="87">
        <f>IF(S30="","",'INITIAL INPUT'!$J$26*CRS!H30+'INITIAL INPUT'!$K$26*CRS!M30+'INITIAL INPUT'!$L$26*CRS!S30)</f>
        <v>77.445617627140308</v>
      </c>
      <c r="U30" s="85">
        <f>IF(T30="","",VLOOKUP(T30,'INITIAL INPUT'!$P$4:$R$34,3))</f>
        <v>89</v>
      </c>
      <c r="V30" s="107">
        <f t="shared" si="3"/>
        <v>89</v>
      </c>
      <c r="W30" s="166" t="str">
        <f t="shared" si="4"/>
        <v>PASSED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MAPANGDOL, CJ BOY T. </v>
      </c>
      <c r="C31" s="104" t="str">
        <f>IF(NAMES!C24="","",NAMES!C24)</f>
        <v>M</v>
      </c>
      <c r="D31" s="81" t="str">
        <f>IF(NAMES!D24="","",NAMES!D24)</f>
        <v>BSCS-DIGITAL ARTS TRACK-2</v>
      </c>
      <c r="E31" s="82">
        <f>IF(PRELIM!P31="","",$E$8*PRELIM!P31)</f>
        <v>21.65625</v>
      </c>
      <c r="F31" s="83">
        <f>IF(PRELIM!AB31="","",$F$8*PRELIM!AB31)</f>
        <v>32.410714285714285</v>
      </c>
      <c r="G31" s="83">
        <f>IF(PRELIM!AD31="","",$G$8*PRELIM!AD31)</f>
        <v>20.400000000000002</v>
      </c>
      <c r="H31" s="84">
        <f t="shared" si="0"/>
        <v>74.466964285714283</v>
      </c>
      <c r="I31" s="85">
        <f>IF(H31="","",VLOOKUP(H31,'INITIAL INPUT'!$P$4:$R$34,3))</f>
        <v>87</v>
      </c>
      <c r="J31" s="83">
        <f>IF(MIDTERM!P31="","",$J$8*MIDTERM!P31)</f>
        <v>21.027906976744188</v>
      </c>
      <c r="K31" s="83">
        <f>IF(MIDTERM!AB31="","",$K$8*MIDTERM!AB31)</f>
        <v>31.35</v>
      </c>
      <c r="L31" s="83">
        <f>IF(MIDTERM!AD31="","",$L$8*MIDTERM!AD31)</f>
        <v>19.812285714285714</v>
      </c>
      <c r="M31" s="86">
        <f t="shared" si="2"/>
        <v>72.190192691029893</v>
      </c>
      <c r="N31" s="87">
        <f>IF(M31="","",('INITIAL INPUT'!$J$25*CRS!H31+'INITIAL INPUT'!$K$25*CRS!M31))</f>
        <v>73.328578488372088</v>
      </c>
      <c r="O31" s="85">
        <f>IF(N31="","",VLOOKUP(N31,'INITIAL INPUT'!$P$4:$R$34,3))</f>
        <v>87</v>
      </c>
      <c r="P31" s="83">
        <f>IF(FINAL!P31="","",CRS!$P$8*FINAL!P31)</f>
        <v>30.969230769230769</v>
      </c>
      <c r="Q31" s="83">
        <f>IF(FINAL!AB31="","",CRS!$Q$8*FINAL!AB31)</f>
        <v>26.400000000000002</v>
      </c>
      <c r="R31" s="83">
        <f>IF(FINAL!AD31="","",CRS!$R$8*FINAL!AD31)</f>
        <v>30.222600000000003</v>
      </c>
      <c r="S31" s="86">
        <f t="shared" si="5"/>
        <v>87.591830769230768</v>
      </c>
      <c r="T31" s="87">
        <f>IF(S31="","",'INITIAL INPUT'!$J$26*CRS!H31+'INITIAL INPUT'!$K$26*CRS!M31+'INITIAL INPUT'!$L$26*CRS!S31)</f>
        <v>80.460204628801421</v>
      </c>
      <c r="U31" s="85">
        <f>IF(T31="","",VLOOKUP(T31,'INITIAL INPUT'!$P$4:$R$34,3))</f>
        <v>90</v>
      </c>
      <c r="V31" s="107">
        <f t="shared" si="3"/>
        <v>90</v>
      </c>
      <c r="W31" s="166" t="str">
        <f t="shared" si="4"/>
        <v>PASSED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MAPANGDOL, KEVIN JEFFERSON A.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20.006249999999998</v>
      </c>
      <c r="F32" s="83">
        <f>IF(PRELIM!AB32="","",$F$8*PRELIM!AB32)</f>
        <v>32.410714285714285</v>
      </c>
      <c r="G32" s="83">
        <f>IF(PRELIM!AD32="","",$G$8*PRELIM!AD32)</f>
        <v>29.240000000000002</v>
      </c>
      <c r="H32" s="84">
        <f t="shared" si="0"/>
        <v>81.656964285714281</v>
      </c>
      <c r="I32" s="85">
        <f>IF(H32="","",VLOOKUP(H32,'INITIAL INPUT'!$P$4:$R$34,3))</f>
        <v>91</v>
      </c>
      <c r="J32" s="83">
        <f>IF(MIDTERM!P32="","",$J$8*MIDTERM!P32)</f>
        <v>25.018604651162793</v>
      </c>
      <c r="K32" s="83">
        <f>IF(MIDTERM!AB32="","",$K$8*MIDTERM!AB32)</f>
        <v>25.575000000000003</v>
      </c>
      <c r="L32" s="83">
        <f>IF(MIDTERM!AD32="","",$L$8*MIDTERM!AD32)</f>
        <v>24.062285714285718</v>
      </c>
      <c r="M32" s="86">
        <f t="shared" si="2"/>
        <v>74.655890365448514</v>
      </c>
      <c r="N32" s="87">
        <f>IF(M32="","",('INITIAL INPUT'!$J$25*CRS!H32+'INITIAL INPUT'!$K$25*CRS!M32))</f>
        <v>78.156427325581404</v>
      </c>
      <c r="O32" s="85">
        <f>IF(N32="","",VLOOKUP(N32,'INITIAL INPUT'!$P$4:$R$34,3))</f>
        <v>89</v>
      </c>
      <c r="P32" s="83">
        <f>IF(FINAL!P32="","",CRS!$P$8*FINAL!P32)</f>
        <v>25.095230769230771</v>
      </c>
      <c r="Q32" s="83">
        <f>IF(FINAL!AB32="","",CRS!$Q$8*FINAL!AB32)</f>
        <v>29.700000000000003</v>
      </c>
      <c r="R32" s="83">
        <f>IF(FINAL!AD32="","",CRS!$R$8*FINAL!AD32)</f>
        <v>26.445200000000003</v>
      </c>
      <c r="S32" s="86">
        <f t="shared" si="5"/>
        <v>81.24043076923077</v>
      </c>
      <c r="T32" s="87">
        <f>IF(S32="","",'INITIAL INPUT'!$J$26*CRS!H32+'INITIAL INPUT'!$K$26*CRS!M32+'INITIAL INPUT'!$L$26*CRS!S32)</f>
        <v>79.69842904740608</v>
      </c>
      <c r="U32" s="85">
        <f>IF(T32="","",VLOOKUP(T32,'INITIAL INPUT'!$P$4:$R$34,3))</f>
        <v>90</v>
      </c>
      <c r="V32" s="107">
        <f t="shared" si="3"/>
        <v>90</v>
      </c>
      <c r="W32" s="166" t="str">
        <f t="shared" si="4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MORON, CHARLES JR. C. </v>
      </c>
      <c r="C33" s="104" t="str">
        <f>IF(NAMES!C26="","",NAMES!C26)</f>
        <v>M</v>
      </c>
      <c r="D33" s="81" t="str">
        <f>IF(NAMES!D26="","",NAMES!D26)</f>
        <v>BSCS-MOBILE TECH TRACK-2</v>
      </c>
      <c r="E33" s="82">
        <f>IF(PRELIM!P33="","",$E$8*PRELIM!P33)</f>
        <v>23.1</v>
      </c>
      <c r="F33" s="83">
        <f>IF(PRELIM!AB33="","",$F$8*PRELIM!AB33)</f>
        <v>31.821428571428573</v>
      </c>
      <c r="G33" s="83">
        <f>IF(PRELIM!AD33="","",$G$8*PRELIM!AD33)</f>
        <v>17</v>
      </c>
      <c r="H33" s="84">
        <f t="shared" si="0"/>
        <v>71.921428571428578</v>
      </c>
      <c r="I33" s="85">
        <f>IF(H33="","",VLOOKUP(H33,'INITIAL INPUT'!$P$4:$R$34,3))</f>
        <v>86</v>
      </c>
      <c r="J33" s="83">
        <f>IF(MIDTERM!P33="","",$J$8*MIDTERM!P33)</f>
        <v>19.8</v>
      </c>
      <c r="K33" s="83">
        <f>IF(MIDTERM!AB33="","",$K$8*MIDTERM!AB33)</f>
        <v>23.925000000000001</v>
      </c>
      <c r="L33" s="83">
        <f>IF(MIDTERM!AD33="","",$L$8*MIDTERM!AD33)</f>
        <v>14.12457142857143</v>
      </c>
      <c r="M33" s="86">
        <f t="shared" si="2"/>
        <v>57.84957142857143</v>
      </c>
      <c r="N33" s="87">
        <f>IF(M33="","",('INITIAL INPUT'!$J$25*CRS!H33+'INITIAL INPUT'!$K$25*CRS!M33))</f>
        <v>64.885500000000008</v>
      </c>
      <c r="O33" s="85">
        <f>IF(N33="","",VLOOKUP(N33,'INITIAL INPUT'!$P$4:$R$34,3))</f>
        <v>82</v>
      </c>
      <c r="P33" s="83">
        <f>IF(FINAL!P33="","",CRS!$P$8*FINAL!P33)</f>
        <v>17.728615384615388</v>
      </c>
      <c r="Q33" s="83">
        <f>IF(FINAL!AB33="","",CRS!$Q$8*FINAL!AB33)</f>
        <v>28.05</v>
      </c>
      <c r="R33" s="83">
        <f>IF(FINAL!AD33="","",CRS!$R$8*FINAL!AD33)</f>
        <v>20.508800000000001</v>
      </c>
      <c r="S33" s="86">
        <f t="shared" si="5"/>
        <v>66.2874153846154</v>
      </c>
      <c r="T33" s="87">
        <f>IF(S33="","",'INITIAL INPUT'!$J$26*CRS!H33+'INITIAL INPUT'!$K$26*CRS!M33+'INITIAL INPUT'!$L$26*CRS!S33)</f>
        <v>65.586457692307704</v>
      </c>
      <c r="U33" s="85">
        <f>IF(T33="","",VLOOKUP(T33,'INITIAL INPUT'!$P$4:$R$34,3))</f>
        <v>83</v>
      </c>
      <c r="V33" s="107">
        <f t="shared" si="3"/>
        <v>83</v>
      </c>
      <c r="W33" s="166" t="str">
        <f t="shared" si="4"/>
        <v>PASSED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NADAWA, KRIZEL JOY F. </v>
      </c>
      <c r="C34" s="104" t="str">
        <f>IF(NAMES!C27="","",NAMES!C27)</f>
        <v>F</v>
      </c>
      <c r="D34" s="81" t="str">
        <f>IF(NAMES!D27="","",NAMES!D27)</f>
        <v>BSCS-DIGITAL ARTS TRACK-1</v>
      </c>
      <c r="E34" s="82">
        <f>IF(PRELIM!P34="","",$E$8*PRELIM!P34)</f>
        <v>25.575000000000003</v>
      </c>
      <c r="F34" s="83">
        <f>IF(PRELIM!AB34="","",$F$8*PRELIM!AB34)</f>
        <v>22.982142857142858</v>
      </c>
      <c r="G34" s="83">
        <f>IF(PRELIM!AD34="","",$G$8*PRELIM!AD34)</f>
        <v>25.16</v>
      </c>
      <c r="H34" s="84">
        <f t="shared" si="0"/>
        <v>73.717142857142861</v>
      </c>
      <c r="I34" s="85">
        <f>IF(H34="","",VLOOKUP(H34,'INITIAL INPUT'!$P$4:$R$34,3))</f>
        <v>87</v>
      </c>
      <c r="J34" s="83">
        <f>IF(MIDTERM!P34="","",$J$8*MIDTERM!P34)</f>
        <v>23.637209302325584</v>
      </c>
      <c r="K34" s="83">
        <f>IF(MIDTERM!AB34="","",$K$8*MIDTERM!AB34)</f>
        <v>9.9</v>
      </c>
      <c r="L34" s="83">
        <f>IF(MIDTERM!AD34="","",$L$8*MIDTERM!AD34)</f>
        <v>15.75657142857143</v>
      </c>
      <c r="M34" s="86">
        <f t="shared" si="2"/>
        <v>49.293780730897012</v>
      </c>
      <c r="N34" s="87">
        <f>IF(M34="","",('INITIAL INPUT'!$J$25*CRS!H34+'INITIAL INPUT'!$K$25*CRS!M34))</f>
        <v>61.505461794019936</v>
      </c>
      <c r="O34" s="85">
        <f>IF(N34="","",VLOOKUP(N34,'INITIAL INPUT'!$P$4:$R$34,3))</f>
        <v>81</v>
      </c>
      <c r="P34" s="83">
        <f>IF(FINAL!P34="","",CRS!$P$8*FINAL!P34)</f>
        <v>28.897846153846157</v>
      </c>
      <c r="Q34" s="83">
        <f>IF(FINAL!AB34="","",CRS!$Q$8*FINAL!AB34)</f>
        <v>21.45</v>
      </c>
      <c r="R34" s="83">
        <f>IF(FINAL!AD34="","",CRS!$R$8*FINAL!AD34)</f>
        <v>24.286200000000004</v>
      </c>
      <c r="S34" s="86">
        <f t="shared" si="5"/>
        <v>74.634046153846157</v>
      </c>
      <c r="T34" s="87">
        <f>IF(S34="","",'INITIAL INPUT'!$J$26*CRS!H34+'INITIAL INPUT'!$K$26*CRS!M34+'INITIAL INPUT'!$L$26*CRS!S34)</f>
        <v>68.069753973933047</v>
      </c>
      <c r="U34" s="85">
        <f>IF(T34="","",VLOOKUP(T34,'INITIAL INPUT'!$P$4:$R$34,3))</f>
        <v>84</v>
      </c>
      <c r="V34" s="107">
        <f t="shared" si="3"/>
        <v>84</v>
      </c>
      <c r="W34" s="166" t="str">
        <f t="shared" si="4"/>
        <v>PASSED</v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NARCIDA, RAYMART D.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>
        <f>IF(PRELIM!AD35="","",$G$8*PRELIM!AD35)</f>
        <v>9.5200000000000014</v>
      </c>
      <c r="H35" s="84">
        <f t="shared" si="0"/>
        <v>9.5200000000000014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">
        <v>274</v>
      </c>
      <c r="W35" s="166" t="str">
        <f t="shared" si="4"/>
        <v>UD</v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PACALSO, JERRY JUNIOR, C. </v>
      </c>
      <c r="C36" s="104" t="str">
        <f>IF(NAMES!C29="","",NAMES!C29)</f>
        <v>M</v>
      </c>
      <c r="D36" s="81" t="str">
        <f>IF(NAMES!D29="","",NAMES!D29)</f>
        <v>BSCS-DIGITAL ARTS TRACK-1</v>
      </c>
      <c r="E36" s="82">
        <f>IF(PRELIM!P36="","",$E$8*PRELIM!P36)</f>
        <v>27.225000000000001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85.385000000000005</v>
      </c>
      <c r="I36" s="85">
        <f>IF(H36="","",VLOOKUP(H36,'INITIAL INPUT'!$P$4:$R$34,3))</f>
        <v>93</v>
      </c>
      <c r="J36" s="83">
        <f>IF(MIDTERM!P36="","",$J$8*MIDTERM!P36)</f>
        <v>28.702325581395346</v>
      </c>
      <c r="K36" s="83">
        <f>IF(MIDTERM!AB36="","",$K$8*MIDTERM!AB36)</f>
        <v>18.150000000000002</v>
      </c>
      <c r="L36" s="83">
        <f>IF(MIDTERM!AD36="","",$L$8*MIDTERM!AD36)</f>
        <v>21.968857142857143</v>
      </c>
      <c r="M36" s="86">
        <f t="shared" si="2"/>
        <v>68.821182724252495</v>
      </c>
      <c r="N36" s="87">
        <f>IF(M36="","",('INITIAL INPUT'!$J$25*CRS!H36+'INITIAL INPUT'!$K$25*CRS!M36))</f>
        <v>77.10309136212625</v>
      </c>
      <c r="O36" s="85">
        <f>IF(N36="","",VLOOKUP(N36,'INITIAL INPUT'!$P$4:$R$34,3))</f>
        <v>89</v>
      </c>
      <c r="P36" s="83">
        <f>IF(FINAL!P36="","",CRS!$P$8*FINAL!P36)</f>
        <v>31.307692307692307</v>
      </c>
      <c r="Q36" s="83">
        <f>IF(FINAL!AB36="","",CRS!$Q$8*FINAL!AB36)</f>
        <v>33</v>
      </c>
      <c r="R36" s="83">
        <f>IF(FINAL!AD36="","",CRS!$R$8*FINAL!AD36)</f>
        <v>30.763200000000005</v>
      </c>
      <c r="S36" s="86">
        <f t="shared" si="5"/>
        <v>95.070892307692304</v>
      </c>
      <c r="T36" s="87">
        <f>IF(S36="","",'INITIAL INPUT'!$J$26*CRS!H36+'INITIAL INPUT'!$K$26*CRS!M36+'INITIAL INPUT'!$L$26*CRS!S36)</f>
        <v>86.08699183490927</v>
      </c>
      <c r="U36" s="85">
        <f>IF(T36="","",VLOOKUP(T36,'INITIAL INPUT'!$P$4:$R$34,3))</f>
        <v>93</v>
      </c>
      <c r="V36" s="107">
        <f t="shared" si="3"/>
        <v>93</v>
      </c>
      <c r="W36" s="166" t="str">
        <f t="shared" si="4"/>
        <v>PASSED</v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PAYAS, ADRIAN MARK M. </v>
      </c>
      <c r="C37" s="104" t="str">
        <f>IF(NAMES!C30="","",NAMES!C30)</f>
        <v>M</v>
      </c>
      <c r="D37" s="81" t="str">
        <f>IF(NAMES!D30="","",NAMES!D30)</f>
        <v>BSIT-NET SEC TRACK-2</v>
      </c>
      <c r="E37" s="82">
        <f>IF(PRELIM!P37="","",$E$8*PRELIM!P37)</f>
        <v>9.0750000000000011</v>
      </c>
      <c r="F37" s="83">
        <f>IF(PRELIM!AB37="","",$F$8*PRELIM!AB37)</f>
        <v>23.571428571428573</v>
      </c>
      <c r="G37" s="83">
        <f>IF(PRELIM!AD37="","",$G$8*PRELIM!AD37)</f>
        <v>19.72</v>
      </c>
      <c r="H37" s="84">
        <f t="shared" si="0"/>
        <v>52.366428571428571</v>
      </c>
      <c r="I37" s="85">
        <f>IF(H37="","",VLOOKUP(H37,'INITIAL INPUT'!$P$4:$R$34,3))</f>
        <v>76</v>
      </c>
      <c r="J37" s="83">
        <f>IF(MIDTERM!P37="","",$J$8*MIDTERM!P37)</f>
        <v>15.809302325581395</v>
      </c>
      <c r="K37" s="83">
        <f>IF(MIDTERM!AB37="","",$K$8*MIDTERM!AB37)</f>
        <v>14.850000000000001</v>
      </c>
      <c r="L37" s="83">
        <f>IF(MIDTERM!AD37="","",$L$8*MIDTERM!AD37)</f>
        <v>13.663142857142857</v>
      </c>
      <c r="M37" s="86">
        <f t="shared" si="2"/>
        <v>44.322445182724252</v>
      </c>
      <c r="N37" s="87">
        <f>IF(M37="","",('INITIAL INPUT'!$J$25*CRS!H37+'INITIAL INPUT'!$K$25*CRS!M37))</f>
        <v>48.344436877076411</v>
      </c>
      <c r="O37" s="85">
        <f>IF(N37="","",VLOOKUP(N37,'INITIAL INPUT'!$P$4:$R$34,3))</f>
        <v>74</v>
      </c>
      <c r="P37" s="83">
        <f>IF(FINAL!P37="","",CRS!$P$8*FINAL!P37)</f>
        <v>20.30769230769231</v>
      </c>
      <c r="Q37" s="83">
        <f>IF(FINAL!AB37="","",CRS!$Q$8*FINAL!AB37)</f>
        <v>18.150000000000002</v>
      </c>
      <c r="R37" s="83">
        <f>IF(FINAL!AD37="","",CRS!$R$8*FINAL!AD37)</f>
        <v>18.8904</v>
      </c>
      <c r="S37" s="86">
        <f t="shared" si="5"/>
        <v>57.348092307692312</v>
      </c>
      <c r="T37" s="87">
        <f>IF(S37="","",'INITIAL INPUT'!$J$26*CRS!H37+'INITIAL INPUT'!$K$26*CRS!M37+'INITIAL INPUT'!$L$26*CRS!S37)</f>
        <v>52.846264592384358</v>
      </c>
      <c r="U37" s="85">
        <f>IF(T37="","",VLOOKUP(T37,'INITIAL INPUT'!$P$4:$R$34,3))</f>
        <v>76</v>
      </c>
      <c r="V37" s="107">
        <f t="shared" si="3"/>
        <v>76</v>
      </c>
      <c r="W37" s="166" t="str">
        <f t="shared" si="4"/>
        <v>PASSED</v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PERA, RENE V.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7.8375000000000004</v>
      </c>
      <c r="F38" s="83">
        <f>IF(PRELIM!AB38="","",$F$8*PRELIM!AB38)</f>
        <v>31.821428571428573</v>
      </c>
      <c r="G38" s="83">
        <f>IF(PRELIM!AD38="","",$G$8*PRELIM!AD38)</f>
        <v>21.080000000000002</v>
      </c>
      <c r="H38" s="84">
        <f t="shared" si="0"/>
        <v>60.738928571428573</v>
      </c>
      <c r="I38" s="85">
        <f>IF(H38="","",VLOOKUP(H38,'INITIAL INPUT'!$P$4:$R$34,3))</f>
        <v>80</v>
      </c>
      <c r="J38" s="83">
        <f>IF(MIDTERM!P38="","",$J$8*MIDTERM!P38)</f>
        <v>16.269767441860466</v>
      </c>
      <c r="K38" s="83">
        <f>IF(MIDTERM!AB38="","",$K$8*MIDTERM!AB38)</f>
        <v>13.200000000000001</v>
      </c>
      <c r="L38" s="83">
        <f>IF(MIDTERM!AD38="","",$L$8*MIDTERM!AD38)</f>
        <v>10.918857142857144</v>
      </c>
      <c r="M38" s="86">
        <f t="shared" si="2"/>
        <v>40.388624584717611</v>
      </c>
      <c r="N38" s="87">
        <f>IF(M38="","",('INITIAL INPUT'!$J$25*CRS!H38+'INITIAL INPUT'!$K$25*CRS!M38))</f>
        <v>50.563776578073089</v>
      </c>
      <c r="O38" s="85">
        <f>IF(N38="","",VLOOKUP(N38,'INITIAL INPUT'!$P$4:$R$34,3))</f>
        <v>75</v>
      </c>
      <c r="P38" s="83">
        <f>IF(FINAL!P38="","",CRS!$P$8*FINAL!P38)</f>
        <v>26.834923076923079</v>
      </c>
      <c r="Q38" s="83">
        <f>IF(FINAL!AB38="","",CRS!$Q$8*FINAL!AB38)</f>
        <v>19.8</v>
      </c>
      <c r="R38" s="83">
        <f>IF(FINAL!AD38="","",CRS!$R$8*FINAL!AD38)</f>
        <v>18.8904</v>
      </c>
      <c r="S38" s="86">
        <f t="shared" si="5"/>
        <v>65.525323076923087</v>
      </c>
      <c r="T38" s="87">
        <f>IF(S38="","",'INITIAL INPUT'!$J$26*CRS!H38+'INITIAL INPUT'!$K$26*CRS!M38+'INITIAL INPUT'!$L$26*CRS!S38)</f>
        <v>58.044549827498088</v>
      </c>
      <c r="U38" s="85">
        <f>IF(T38="","",VLOOKUP(T38,'INITIAL INPUT'!$P$4:$R$34,3))</f>
        <v>79</v>
      </c>
      <c r="V38" s="107">
        <f t="shared" si="3"/>
        <v>79</v>
      </c>
      <c r="W38" s="166" t="str">
        <f t="shared" si="4"/>
        <v>PASSED</v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PROGRESO, JESZA ETHYLYN M. </v>
      </c>
      <c r="C39" s="104" t="str">
        <f>IF(NAMES!C32="","",NAMES!C32)</f>
        <v>F</v>
      </c>
      <c r="D39" s="81" t="str">
        <f>IF(NAMES!D32="","",NAMES!D32)</f>
        <v>BSCS-MOBILE TECH TRACK-2</v>
      </c>
      <c r="E39" s="82">
        <f>IF(PRELIM!P39="","",$E$8*PRELIM!P39)</f>
        <v>18.974999999999998</v>
      </c>
      <c r="F39" s="83">
        <f>IF(PRELIM!AB39="","",$F$8*PRELIM!AB39)</f>
        <v>4.7142857142857144</v>
      </c>
      <c r="G39" s="83">
        <f>IF(PRELIM!AD39="","",$G$8*PRELIM!AD39)</f>
        <v>12.920000000000002</v>
      </c>
      <c r="H39" s="84">
        <f t="shared" si="0"/>
        <v>36.609285714285718</v>
      </c>
      <c r="I39" s="85">
        <f>IF(H39="","",VLOOKUP(H39,'INITIAL INPUT'!$P$4:$R$34,3))</f>
        <v>73</v>
      </c>
      <c r="J39" s="83">
        <f>IF(MIDTERM!P39="","",$J$8*MIDTERM!P39)</f>
        <v>21.027906976744188</v>
      </c>
      <c r="K39" s="83">
        <f>IF(MIDTERM!AB39="","",$K$8*MIDTERM!AB39)</f>
        <v>12.375</v>
      </c>
      <c r="L39" s="83">
        <f>IF(MIDTERM!AD39="","",$L$8*MIDTERM!AD39)</f>
        <v>9.4811428571428582</v>
      </c>
      <c r="M39" s="86">
        <f t="shared" si="2"/>
        <v>42.884049833887047</v>
      </c>
      <c r="N39" s="87">
        <f>IF(M39="","",('INITIAL INPUT'!$J$25*CRS!H39+'INITIAL INPUT'!$K$25*CRS!M39))</f>
        <v>39.746667774086383</v>
      </c>
      <c r="O39" s="85">
        <f>IF(N39="","",VLOOKUP(N39,'INITIAL INPUT'!$P$4:$R$34,3))</f>
        <v>73</v>
      </c>
      <c r="P39" s="83">
        <f>IF(FINAL!P39="","",CRS!$P$8*FINAL!P39)</f>
        <v>26.884000000000007</v>
      </c>
      <c r="Q39" s="83">
        <f>IF(FINAL!AB39="","",CRS!$Q$8*FINAL!AB39)</f>
        <v>18.150000000000002</v>
      </c>
      <c r="R39" s="83">
        <f>IF(FINAL!AD39="","",CRS!$R$8*FINAL!AD39)</f>
        <v>17</v>
      </c>
      <c r="S39" s="86">
        <f t="shared" si="5"/>
        <v>62.034000000000006</v>
      </c>
      <c r="T39" s="87">
        <f>IF(S39="","",'INITIAL INPUT'!$J$26*CRS!H39+'INITIAL INPUT'!$K$26*CRS!M39+'INITIAL INPUT'!$L$26*CRS!S39)</f>
        <v>50.890333887043198</v>
      </c>
      <c r="U39" s="85">
        <f>IF(T39="","",VLOOKUP(T39,'INITIAL INPUT'!$P$4:$R$34,3))</f>
        <v>75</v>
      </c>
      <c r="V39" s="107">
        <f t="shared" si="3"/>
        <v>75</v>
      </c>
      <c r="W39" s="166" t="str">
        <f t="shared" si="4"/>
        <v>PASSED</v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PUMIHIC JR., RICARDO D. </v>
      </c>
      <c r="C40" s="104" t="str">
        <f>IF(NAMES!C33="","",NAMES!C33)</f>
        <v>M</v>
      </c>
      <c r="D40" s="81" t="str">
        <f>IF(NAMES!D33="","",NAMES!D33)</f>
        <v>BSIT-NET SEC TRACK-1</v>
      </c>
      <c r="E40" s="82">
        <f>IF(PRELIM!P40="","",$E$8*PRELIM!P40)</f>
        <v>11.9625</v>
      </c>
      <c r="F40" s="83" t="str">
        <f>IF(PRELIM!AB40="","",$F$8*PRELIM!AB40)</f>
        <v/>
      </c>
      <c r="G40" s="83">
        <f>IF(PRELIM!AD40="","",$G$8*PRELIM!AD40)</f>
        <v>23.12</v>
      </c>
      <c r="H40" s="84">
        <f t="shared" si="0"/>
        <v>35.082500000000003</v>
      </c>
      <c r="I40" s="85">
        <f>IF(H40="","",VLOOKUP(H40,'INITIAL INPUT'!$P$4:$R$34,3))</f>
        <v>73</v>
      </c>
      <c r="J40" s="83">
        <f>IF(MIDTERM!P40="","",$J$8*MIDTERM!P40)</f>
        <v>9.2093023255813957</v>
      </c>
      <c r="K40" s="83">
        <f>IF(MIDTERM!AB40="","",$K$8*MIDTERM!AB40)</f>
        <v>11.55</v>
      </c>
      <c r="L40" s="83">
        <f>IF(MIDTERM!AD40="","",$L$8*MIDTERM!AD40)</f>
        <v>12.293428571428571</v>
      </c>
      <c r="M40" s="86">
        <f t="shared" si="2"/>
        <v>33.052730897009965</v>
      </c>
      <c r="N40" s="87">
        <f>IF(M40="","",('INITIAL INPUT'!$J$25*CRS!H40+'INITIAL INPUT'!$K$25*CRS!M40))</f>
        <v>34.067615448504981</v>
      </c>
      <c r="O40" s="85">
        <f>IF(N40="","",VLOOKUP(N40,'INITIAL INPUT'!$P$4:$R$34,3))</f>
        <v>73</v>
      </c>
      <c r="P40" s="83">
        <f>IF(FINAL!P40="","",CRS!$P$8*FINAL!P40)</f>
        <v>21.153846153846153</v>
      </c>
      <c r="Q40" s="83">
        <f>IF(FINAL!AB40="","",CRS!$Q$8*FINAL!AB40)</f>
        <v>19.8</v>
      </c>
      <c r="R40" s="83">
        <f>IF(FINAL!AD40="","",CRS!$R$8*FINAL!AD40)</f>
        <v>25.904600000000002</v>
      </c>
      <c r="S40" s="86">
        <f t="shared" si="5"/>
        <v>66.85844615384616</v>
      </c>
      <c r="T40" s="87">
        <f>IF(S40="","",'INITIAL INPUT'!$J$26*CRS!H40+'INITIAL INPUT'!$K$26*CRS!M40+'INITIAL INPUT'!$L$26*CRS!S40)</f>
        <v>50.46303080117557</v>
      </c>
      <c r="U40" s="85">
        <f>IF(T40="","",VLOOKUP(T40,'INITIAL INPUT'!$P$4:$R$34,3))</f>
        <v>75</v>
      </c>
      <c r="V40" s="107">
        <f t="shared" si="3"/>
        <v>75</v>
      </c>
      <c r="W40" s="166" t="str">
        <f t="shared" si="4"/>
        <v>PASSED</v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2D  CCS1129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TTH 10:50AM-12:30PM  TTHSAT 9:10AM-10:50AM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SUMMER Trimester SY 2014-2015</v>
      </c>
      <c r="B46" s="283"/>
      <c r="C46" s="284"/>
      <c r="D46" s="285"/>
      <c r="E46" s="288"/>
      <c r="F46" s="291"/>
      <c r="G46" s="293">
        <f>G5</f>
        <v>42166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RAMOS, HONALLIE O. </v>
      </c>
      <c r="C50" s="80" t="str">
        <f>IF(NAMES!C34="","",NAMES!C34)</f>
        <v>F</v>
      </c>
      <c r="D50" s="81" t="str">
        <f>IF(NAMES!D34="","",NAMES!D34)</f>
        <v>BSCS-DIGITAL ARTS TRACK-2</v>
      </c>
      <c r="E50" s="82">
        <f>IF(PRELIM!P50="","",$E$8*PRELIM!P50)</f>
        <v>23.71875</v>
      </c>
      <c r="F50" s="83">
        <f>IF(PRELIM!AB50="","",$F$8*PRELIM!AB50)</f>
        <v>32.410714285714285</v>
      </c>
      <c r="G50" s="83">
        <f>IF(PRELIM!AD50="","",$G$8*PRELIM!AD50)</f>
        <v>21.080000000000002</v>
      </c>
      <c r="H50" s="84">
        <f t="shared" ref="H50:H80" si="6">IF(SUM(E50:G50)=0,"",SUM(E50:G50))</f>
        <v>77.20946428571429</v>
      </c>
      <c r="I50" s="85">
        <f>IF(H50="","",VLOOKUP(H50,'INITIAL INPUT'!$P$4:$R$34,3))</f>
        <v>89</v>
      </c>
      <c r="J50" s="83">
        <f>IF(MIDTERM!P50="","",$J$8*MIDTERM!P50)</f>
        <v>10.28372093023256</v>
      </c>
      <c r="K50" s="83">
        <f>IF(MIDTERM!AB50="","",$K$8*MIDTERM!AB50)</f>
        <v>31.35</v>
      </c>
      <c r="L50" s="83">
        <f>IF(MIDTERM!AD50="","",$L$8*MIDTERM!AD50)</f>
        <v>16.213142857142856</v>
      </c>
      <c r="M50" s="86">
        <f t="shared" ref="M50:M80" si="7">IF(SUM(J50:L50)=0,"",SUM(J50:L50))</f>
        <v>57.846863787375419</v>
      </c>
      <c r="N50" s="87">
        <f>IF(M50="","",('INITIAL INPUT'!$J$25*CRS!H50+'INITIAL INPUT'!$K$25*CRS!M50))</f>
        <v>67.528164036544851</v>
      </c>
      <c r="O50" s="85">
        <f>IF(N50="","",VLOOKUP(N50,'INITIAL INPUT'!$P$4:$R$34,3))</f>
        <v>84</v>
      </c>
      <c r="P50" s="83">
        <f>IF(FINAL!P50="","",CRS!$P$8*FINAL!P50)</f>
        <v>24.981846153846156</v>
      </c>
      <c r="Q50" s="83">
        <f>IF(FINAL!AB50="","",CRS!$Q$8*FINAL!AB50)</f>
        <v>33</v>
      </c>
      <c r="R50" s="83">
        <f>IF(FINAL!AD50="","",CRS!$R$8*FINAL!AD50)</f>
        <v>30.6</v>
      </c>
      <c r="S50" s="86">
        <f t="shared" ref="S50:S80" si="8">IF(R50="","",SUM(P50:R50))</f>
        <v>88.581846153846158</v>
      </c>
      <c r="T50" s="87">
        <f>IF(S50="","",'INITIAL INPUT'!$J$26*CRS!H50+'INITIAL INPUT'!$K$26*CRS!M50+'INITIAL INPUT'!$L$26*CRS!S50)</f>
        <v>78.055005095195497</v>
      </c>
      <c r="U50" s="85">
        <f>IF(T50="","",VLOOKUP(T50,'INITIAL INPUT'!$P$4:$R$34,3))</f>
        <v>89</v>
      </c>
      <c r="V50" s="107">
        <f>U50</f>
        <v>89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RAMOS, JUBEL P. </v>
      </c>
      <c r="C51" s="104" t="str">
        <f>IF(NAMES!C35="","",NAMES!C35)</f>
        <v>F</v>
      </c>
      <c r="D51" s="81" t="str">
        <f>IF(NAMES!D35="","",NAMES!D35)</f>
        <v>BSCS-DIGITAL ARTS TRACK-1</v>
      </c>
      <c r="E51" s="82">
        <f>IF(PRELIM!P51="","",$E$8*PRELIM!P51)</f>
        <v>25.575000000000003</v>
      </c>
      <c r="F51" s="83">
        <f>IF(PRELIM!AB51="","",$F$8*PRELIM!AB51)</f>
        <v>22.982142857142858</v>
      </c>
      <c r="G51" s="83">
        <f>IF(PRELIM!AD51="","",$G$8*PRELIM!AD51)</f>
        <v>21.76</v>
      </c>
      <c r="H51" s="84">
        <f t="shared" si="6"/>
        <v>70.317142857142869</v>
      </c>
      <c r="I51" s="85">
        <f>IF(H51="","",VLOOKUP(H51,'INITIAL INPUT'!$P$4:$R$34,3))</f>
        <v>85</v>
      </c>
      <c r="J51" s="83">
        <f>IF(MIDTERM!P51="","",$J$8*MIDTERM!P51)</f>
        <v>22.869767441860468</v>
      </c>
      <c r="K51" s="83">
        <f>IF(MIDTERM!AB51="","",$K$8*MIDTERM!AB51)</f>
        <v>14.850000000000001</v>
      </c>
      <c r="L51" s="83">
        <f>IF(MIDTERM!AD51="","",$L$8*MIDTERM!AD51)</f>
        <v>8.3688571428571432</v>
      </c>
      <c r="M51" s="86">
        <f t="shared" si="7"/>
        <v>46.088624584717614</v>
      </c>
      <c r="N51" s="87">
        <f>IF(M51="","",('INITIAL INPUT'!$J$25*CRS!H51+'INITIAL INPUT'!$K$25*CRS!M51))</f>
        <v>58.202883720930245</v>
      </c>
      <c r="O51" s="85">
        <f>IF(N51="","",VLOOKUP(N51,'INITIAL INPUT'!$P$4:$R$34,3))</f>
        <v>79</v>
      </c>
      <c r="P51" s="83">
        <f>IF(FINAL!P51="","",CRS!$P$8*FINAL!P51)</f>
        <v>30.581692307692311</v>
      </c>
      <c r="Q51" s="83">
        <f>IF(FINAL!AB51="","",CRS!$Q$8*FINAL!AB51)</f>
        <v>19.8</v>
      </c>
      <c r="R51" s="83">
        <f>IF(FINAL!AD51="","",CRS!$R$8*FINAL!AD51)</f>
        <v>18.8904</v>
      </c>
      <c r="S51" s="86">
        <f t="shared" si="8"/>
        <v>69.272092307692304</v>
      </c>
      <c r="T51" s="87">
        <f>IF(S51="","",'INITIAL INPUT'!$J$26*CRS!H51+'INITIAL INPUT'!$K$26*CRS!M51+'INITIAL INPUT'!$L$26*CRS!S51)</f>
        <v>63.737488014311275</v>
      </c>
      <c r="U51" s="85">
        <f>IF(T51="","",VLOOKUP(T51,'INITIAL INPUT'!$P$4:$R$34,3))</f>
        <v>82</v>
      </c>
      <c r="V51" s="107">
        <f t="shared" ref="V51:V80" si="9">U51</f>
        <v>82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REGALA, JAN YZRAEL A. </v>
      </c>
      <c r="C52" s="104" t="str">
        <f>IF(NAMES!C36="","",NAMES!C36)</f>
        <v>M</v>
      </c>
      <c r="D52" s="81" t="str">
        <f>IF(NAMES!D36="","",NAMES!D36)</f>
        <v>BSCS-DIGITAL ARTS TRACK-1</v>
      </c>
      <c r="E52" s="82">
        <f>IF(PRELIM!P52="","",$E$8*PRELIM!P52)</f>
        <v>23.306250000000002</v>
      </c>
      <c r="F52" s="83" t="str">
        <f>IF(PRELIM!AB52="","",$F$8*PRELIM!AB52)</f>
        <v/>
      </c>
      <c r="G52" s="83">
        <f>IF(PRELIM!AD52="","",$G$8*PRELIM!AD52)</f>
        <v>24.48</v>
      </c>
      <c r="H52" s="84">
        <f t="shared" si="6"/>
        <v>47.786250000000003</v>
      </c>
      <c r="I52" s="85">
        <f>IF(H52="","",VLOOKUP(H52,'INITIAL INPUT'!$P$4:$R$34,3))</f>
        <v>74</v>
      </c>
      <c r="J52" s="83">
        <f>IF(MIDTERM!P52="","",$J$8*MIDTERM!P52)</f>
        <v>6.1395348837209305</v>
      </c>
      <c r="K52" s="83">
        <f>IF(MIDTERM!AB52="","",$K$8*MIDTERM!AB52)</f>
        <v>3.3000000000000003</v>
      </c>
      <c r="L52" s="83">
        <f>IF(MIDTERM!AD52="","",$L$8*MIDTERM!AD52)</f>
        <v>16.606571428571428</v>
      </c>
      <c r="M52" s="86">
        <f t="shared" si="7"/>
        <v>26.046106312292359</v>
      </c>
      <c r="N52" s="87">
        <f>IF(M52="","",('INITIAL INPUT'!$J$25*CRS!H52+'INITIAL INPUT'!$K$25*CRS!M52))</f>
        <v>36.916178156146181</v>
      </c>
      <c r="O52" s="85">
        <f>IF(N52="","",VLOOKUP(N52,'INITIAL INPUT'!$P$4:$R$34,3))</f>
        <v>73</v>
      </c>
      <c r="P52" s="83">
        <f>IF(FINAL!P52="","",CRS!$P$8*FINAL!P52)</f>
        <v>20.30769230769231</v>
      </c>
      <c r="Q52" s="83">
        <f>IF(FINAL!AB52="","",CRS!$Q$8*FINAL!AB52)</f>
        <v>18.150000000000002</v>
      </c>
      <c r="R52" s="83">
        <f>IF(FINAL!AD52="","",CRS!$R$8*FINAL!AD52)</f>
        <v>24.826800000000002</v>
      </c>
      <c r="S52" s="86">
        <f t="shared" si="8"/>
        <v>63.284492307692318</v>
      </c>
      <c r="T52" s="87">
        <f>IF(S52="","",'INITIAL INPUT'!$J$26*CRS!H52+'INITIAL INPUT'!$K$26*CRS!M52+'INITIAL INPUT'!$L$26*CRS!S52)</f>
        <v>50.100335231919246</v>
      </c>
      <c r="U52" s="85">
        <f>IF(T52="","",VLOOKUP(T52,'INITIAL INPUT'!$P$4:$R$34,3))</f>
        <v>75</v>
      </c>
      <c r="V52" s="107">
        <f t="shared" si="9"/>
        <v>75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 xml:space="preserve">SAKIWAT, SHAREMANE P. </v>
      </c>
      <c r="C53" s="104" t="str">
        <f>IF(NAMES!C37="","",NAMES!C37)</f>
        <v>F</v>
      </c>
      <c r="D53" s="81" t="str">
        <f>IF(NAMES!D37="","",NAMES!D37)</f>
        <v>BSCS-DIGITAL ARTS TRACK-1</v>
      </c>
      <c r="E53" s="82">
        <f>IF(PRELIM!P53="","",$E$8*PRELIM!P53)</f>
        <v>24.956250000000001</v>
      </c>
      <c r="F53" s="83">
        <f>IF(PRELIM!AB53="","",$F$8*PRELIM!AB53)</f>
        <v>33</v>
      </c>
      <c r="G53" s="83">
        <f>IF(PRELIM!AD53="","",$G$8*PRELIM!AD53)</f>
        <v>21.76</v>
      </c>
      <c r="H53" s="84">
        <f t="shared" si="6"/>
        <v>79.716250000000002</v>
      </c>
      <c r="I53" s="85">
        <f>IF(H53="","",VLOOKUP(H53,'INITIAL INPUT'!$P$4:$R$34,3))</f>
        <v>90</v>
      </c>
      <c r="J53" s="83">
        <f>IF(MIDTERM!P53="","",$J$8*MIDTERM!P53)</f>
        <v>24.711627906976744</v>
      </c>
      <c r="K53" s="83">
        <f>IF(MIDTERM!AB53="","",$K$8*MIDTERM!AB53)</f>
        <v>33</v>
      </c>
      <c r="L53" s="83">
        <f>IF(MIDTERM!AD53="","",$L$8*MIDTERM!AD53)</f>
        <v>15.363142857142858</v>
      </c>
      <c r="M53" s="86">
        <f t="shared" si="7"/>
        <v>73.074770764119606</v>
      </c>
      <c r="N53" s="87">
        <f>IF(M53="","",('INITIAL INPUT'!$J$25*CRS!H53+'INITIAL INPUT'!$K$25*CRS!M53))</f>
        <v>76.395510382059797</v>
      </c>
      <c r="O53" s="85">
        <f>IF(N53="","",VLOOKUP(N53,'INITIAL INPUT'!$P$4:$R$34,3))</f>
        <v>88</v>
      </c>
      <c r="P53" s="83">
        <f>IF(FINAL!P53="","",CRS!$P$8*FINAL!P53)</f>
        <v>21.620923076923077</v>
      </c>
      <c r="Q53" s="83">
        <f>IF(FINAL!AB53="","",CRS!$Q$8*FINAL!AB53)</f>
        <v>29.700000000000003</v>
      </c>
      <c r="R53" s="83">
        <f>IF(FINAL!AD53="","",CRS!$R$8*FINAL!AD53)</f>
        <v>23.205000000000002</v>
      </c>
      <c r="S53" s="86">
        <f t="shared" si="8"/>
        <v>74.525923076923078</v>
      </c>
      <c r="T53" s="87">
        <f>IF(S53="","",'INITIAL INPUT'!$J$26*CRS!H53+'INITIAL INPUT'!$K$26*CRS!M53+'INITIAL INPUT'!$L$26*CRS!S53)</f>
        <v>75.460716729491438</v>
      </c>
      <c r="U53" s="85">
        <f>IF(T53="","",VLOOKUP(T53,'INITIAL INPUT'!$P$4:$R$34,3))</f>
        <v>88</v>
      </c>
      <c r="V53" s="107">
        <f t="shared" si="9"/>
        <v>88</v>
      </c>
      <c r="W53" s="166" t="str">
        <f t="shared" si="10"/>
        <v>PASSED</v>
      </c>
      <c r="X53" s="91"/>
    </row>
    <row r="54" spans="1:24" x14ac:dyDescent="0.2">
      <c r="A54" s="90" t="s">
        <v>70</v>
      </c>
      <c r="B54" s="79" t="str">
        <f>IF(NAMES!B38="","",NAMES!B38)</f>
        <v xml:space="preserve">SANGO, LHONE EZEKIEL M. </v>
      </c>
      <c r="C54" s="104" t="str">
        <f>IF(NAMES!C38="","",NAMES!C38)</f>
        <v>M</v>
      </c>
      <c r="D54" s="81" t="str">
        <f>IF(NAMES!D38="","",NAMES!D38)</f>
        <v>BSCS-DIGITAL ARTS TRACK-1</v>
      </c>
      <c r="E54" s="82">
        <f>IF(PRELIM!P54="","",$E$8*PRELIM!P54)</f>
        <v>17.53125</v>
      </c>
      <c r="F54" s="83">
        <f>IF(PRELIM!AB54="","",$F$8*PRELIM!AB54)</f>
        <v>32.410714285714285</v>
      </c>
      <c r="G54" s="83">
        <f>IF(PRELIM!AD54="","",$G$8*PRELIM!AD54)</f>
        <v>12.24</v>
      </c>
      <c r="H54" s="84">
        <f t="shared" si="6"/>
        <v>62.181964285714287</v>
      </c>
      <c r="I54" s="85">
        <f>IF(H54="","",VLOOKUP(H54,'INITIAL INPUT'!$P$4:$R$34,3))</f>
        <v>81</v>
      </c>
      <c r="J54" s="83">
        <f>IF(MIDTERM!P54="","",$J$8*MIDTERM!P54)</f>
        <v>19.339534883720933</v>
      </c>
      <c r="K54" s="83">
        <f>IF(MIDTERM!AB54="","",$K$8*MIDTERM!AB54)</f>
        <v>29.700000000000003</v>
      </c>
      <c r="L54" s="83">
        <f>IF(MIDTERM!AD54="","",$L$8*MIDTERM!AD54)</f>
        <v>10.068857142857144</v>
      </c>
      <c r="M54" s="86">
        <f t="shared" si="7"/>
        <v>59.108392026578073</v>
      </c>
      <c r="N54" s="87">
        <f>IF(M54="","",('INITIAL INPUT'!$J$25*CRS!H54+'INITIAL INPUT'!$K$25*CRS!M54))</f>
        <v>60.64517815614618</v>
      </c>
      <c r="O54" s="85">
        <f>IF(N54="","",VLOOKUP(N54,'INITIAL INPUT'!$P$4:$R$34,3))</f>
        <v>80</v>
      </c>
      <c r="P54" s="83">
        <f>IF(FINAL!P54="","",CRS!$P$8*FINAL!P54)</f>
        <v>20.30769230769231</v>
      </c>
      <c r="Q54" s="83">
        <f>IF(FINAL!AB54="","",CRS!$Q$8*FINAL!AB54)</f>
        <v>9.9</v>
      </c>
      <c r="R54" s="83">
        <f>IF(FINAL!AD54="","",CRS!$R$8*FINAL!AD54)</f>
        <v>30.6</v>
      </c>
      <c r="S54" s="86">
        <f t="shared" si="8"/>
        <v>60.807692307692314</v>
      </c>
      <c r="T54" s="87">
        <f>IF(S54="","",'INITIAL INPUT'!$J$26*CRS!H54+'INITIAL INPUT'!$K$26*CRS!M54+'INITIAL INPUT'!$L$26*CRS!S54)</f>
        <v>60.726435231919247</v>
      </c>
      <c r="U54" s="85">
        <f>IF(T54="","",VLOOKUP(T54,'INITIAL INPUT'!$P$4:$R$34,3))</f>
        <v>80</v>
      </c>
      <c r="V54" s="107">
        <f t="shared" si="9"/>
        <v>80</v>
      </c>
      <c r="W54" s="166" t="str">
        <f t="shared" si="10"/>
        <v>PASSED</v>
      </c>
      <c r="X54" s="91"/>
    </row>
    <row r="55" spans="1:24" x14ac:dyDescent="0.2">
      <c r="A55" s="90" t="s">
        <v>71</v>
      </c>
      <c r="B55" s="79" t="str">
        <f>IF(NAMES!B39="","",NAMES!B39)</f>
        <v xml:space="preserve">SANTOS, DIANA TERESA S. </v>
      </c>
      <c r="C55" s="104" t="str">
        <f>IF(NAMES!C39="","",NAMES!C39)</f>
        <v>F</v>
      </c>
      <c r="D55" s="81" t="str">
        <f>IF(NAMES!D39="","",NAMES!D39)</f>
        <v>BSCS-DIGITAL ARTS TRACK-1</v>
      </c>
      <c r="E55" s="82">
        <f>IF(PRELIM!P55="","",$E$8*PRELIM!P55)</f>
        <v>25.575000000000003</v>
      </c>
      <c r="F55" s="83">
        <f>IF(PRELIM!AB55="","",$F$8*PRELIM!AB55)</f>
        <v>32.410714285714285</v>
      </c>
      <c r="G55" s="83">
        <f>IF(PRELIM!AD55="","",$G$8*PRELIM!AD55)</f>
        <v>22.44</v>
      </c>
      <c r="H55" s="84">
        <f t="shared" si="6"/>
        <v>80.425714285714292</v>
      </c>
      <c r="I55" s="85">
        <f>IF(H55="","",VLOOKUP(H55,'INITIAL INPUT'!$P$4:$R$34,3))</f>
        <v>90</v>
      </c>
      <c r="J55" s="83">
        <f>IF(MIDTERM!P55="","",$J$8*MIDTERM!P55)</f>
        <v>26.86046511627907</v>
      </c>
      <c r="K55" s="83">
        <f>IF(MIDTERM!AB55="","",$K$8*MIDTERM!AB55)</f>
        <v>29.700000000000003</v>
      </c>
      <c r="L55" s="83">
        <f>IF(MIDTERM!AD55="","",$L$8*MIDTERM!AD55)</f>
        <v>17.393428571428572</v>
      </c>
      <c r="M55" s="86">
        <f t="shared" si="7"/>
        <v>73.953893687707648</v>
      </c>
      <c r="N55" s="87">
        <f>IF(M55="","",('INITIAL INPUT'!$J$25*CRS!H55+'INITIAL INPUT'!$K$25*CRS!M55))</f>
        <v>77.18980398671097</v>
      </c>
      <c r="O55" s="85">
        <f>IF(N55="","",VLOOKUP(N55,'INITIAL INPUT'!$P$4:$R$34,3))</f>
        <v>89</v>
      </c>
      <c r="P55" s="83">
        <f>IF(FINAL!P55="","",CRS!$P$8*FINAL!P55)</f>
        <v>30.969230769230769</v>
      </c>
      <c r="Q55" s="83">
        <f>IF(FINAL!AB55="","",CRS!$Q$8*FINAL!AB55)</f>
        <v>31.35</v>
      </c>
      <c r="R55" s="83">
        <f>IF(FINAL!AD55="","",CRS!$R$8*FINAL!AD55)</f>
        <v>28.604199999999999</v>
      </c>
      <c r="S55" s="86">
        <f t="shared" si="8"/>
        <v>90.923430769230777</v>
      </c>
      <c r="T55" s="87">
        <f>IF(S55="","",'INITIAL INPUT'!$J$26*CRS!H55+'INITIAL INPUT'!$K$26*CRS!M55+'INITIAL INPUT'!$L$26*CRS!S55)</f>
        <v>84.056617377970866</v>
      </c>
      <c r="U55" s="85">
        <f>IF(T55="","",VLOOKUP(T55,'INITIAL INPUT'!$P$4:$R$34,3))</f>
        <v>92</v>
      </c>
      <c r="V55" s="107">
        <f t="shared" si="9"/>
        <v>92</v>
      </c>
      <c r="W55" s="166" t="str">
        <f t="shared" si="10"/>
        <v>PASSED</v>
      </c>
      <c r="X55" s="91"/>
    </row>
    <row r="56" spans="1:24" x14ac:dyDescent="0.2">
      <c r="A56" s="90" t="s">
        <v>72</v>
      </c>
      <c r="B56" s="79" t="str">
        <f>IF(NAMES!B40="","",NAMES!B40)</f>
        <v xml:space="preserve">SANTOS, ERIELYN E. </v>
      </c>
      <c r="C56" s="104" t="str">
        <f>IF(NAMES!C40="","",NAMES!C40)</f>
        <v>F</v>
      </c>
      <c r="D56" s="81" t="str">
        <f>IF(NAMES!D40="","",NAMES!D40)</f>
        <v>BSIT-WEB TRACK-1</v>
      </c>
      <c r="E56" s="82">
        <f>IF(PRELIM!P56="","",$E$8*PRELIM!P56)</f>
        <v>25.368750000000002</v>
      </c>
      <c r="F56" s="83">
        <f>IF(PRELIM!AB56="","",$F$8*PRELIM!AB56)</f>
        <v>32.410714285714285</v>
      </c>
      <c r="G56" s="83">
        <f>IF(PRELIM!AD56="","",$G$8*PRELIM!AD56)</f>
        <v>26.520000000000003</v>
      </c>
      <c r="H56" s="84">
        <f t="shared" si="6"/>
        <v>84.299464285714294</v>
      </c>
      <c r="I56" s="85">
        <f>IF(H56="","",VLOOKUP(H56,'INITIAL INPUT'!$P$4:$R$34,3))</f>
        <v>92</v>
      </c>
      <c r="J56" s="83">
        <f>IF(MIDTERM!P56="","",$J$8*MIDTERM!P56)</f>
        <v>25.325581395348838</v>
      </c>
      <c r="K56" s="83">
        <f>IF(MIDTERM!AB56="","",$K$8*MIDTERM!AB56)</f>
        <v>30.525000000000002</v>
      </c>
      <c r="L56" s="83">
        <f>IF(MIDTERM!AD56="","",$L$8*MIDTERM!AD56)</f>
        <v>19.355714285714289</v>
      </c>
      <c r="M56" s="86">
        <f t="shared" si="7"/>
        <v>75.206295681063125</v>
      </c>
      <c r="N56" s="87">
        <f>IF(M56="","",('INITIAL INPUT'!$J$25*CRS!H56+'INITIAL INPUT'!$K$25*CRS!M56))</f>
        <v>79.752879983388709</v>
      </c>
      <c r="O56" s="85">
        <f>IF(N56="","",VLOOKUP(N56,'INITIAL INPUT'!$P$4:$R$34,3))</f>
        <v>90</v>
      </c>
      <c r="P56" s="83">
        <f>IF(FINAL!P56="","",CRS!$P$8*FINAL!P56)</f>
        <v>29.784615384615389</v>
      </c>
      <c r="Q56" s="83">
        <f>IF(FINAL!AB56="","",CRS!$Q$8*FINAL!AB56)</f>
        <v>24.75</v>
      </c>
      <c r="R56" s="83">
        <f>IF(FINAL!AD56="","",CRS!$R$8*FINAL!AD56)</f>
        <v>26.445200000000003</v>
      </c>
      <c r="S56" s="86">
        <f t="shared" si="8"/>
        <v>80.979815384615392</v>
      </c>
      <c r="T56" s="87">
        <f>IF(S56="","",'INITIAL INPUT'!$J$26*CRS!H56+'INITIAL INPUT'!$K$26*CRS!M56+'INITIAL INPUT'!$L$26*CRS!S56)</f>
        <v>80.366347684002051</v>
      </c>
      <c r="U56" s="85">
        <f>IF(T56="","",VLOOKUP(T56,'INITIAL INPUT'!$P$4:$R$34,3))</f>
        <v>90</v>
      </c>
      <c r="V56" s="107">
        <f t="shared" si="9"/>
        <v>90</v>
      </c>
      <c r="W56" s="166" t="str">
        <f t="shared" si="10"/>
        <v>PASSED</v>
      </c>
      <c r="X56" s="91"/>
    </row>
    <row r="57" spans="1:24" x14ac:dyDescent="0.2">
      <c r="A57" s="90" t="s">
        <v>73</v>
      </c>
      <c r="B57" s="79" t="str">
        <f>IF(NAMES!B41="","",NAMES!B41)</f>
        <v xml:space="preserve">TOMBAGA, PETER GIL M. </v>
      </c>
      <c r="C57" s="104" t="str">
        <f>IF(NAMES!C41="","",NAMES!C41)</f>
        <v>M</v>
      </c>
      <c r="D57" s="81" t="str">
        <f>IF(NAMES!D41="","",NAMES!D41)</f>
        <v>BSCS-DIGITAL ARTS TRACK-2</v>
      </c>
      <c r="E57" s="82">
        <f>IF(PRELIM!P57="","",$E$8*PRELIM!P57)</f>
        <v>24.543750000000003</v>
      </c>
      <c r="F57" s="83">
        <f>IF(PRELIM!AB57="","",$F$8*PRELIM!AB57)</f>
        <v>32.410714285714285</v>
      </c>
      <c r="G57" s="83">
        <f>IF(PRELIM!AD57="","",$G$8*PRELIM!AD57)</f>
        <v>23.12</v>
      </c>
      <c r="H57" s="84">
        <f t="shared" si="6"/>
        <v>80.074464285714285</v>
      </c>
      <c r="I57" s="85">
        <f>IF(H57="","",VLOOKUP(H57,'INITIAL INPUT'!$P$4:$R$34,3))</f>
        <v>90</v>
      </c>
      <c r="J57" s="83">
        <f>IF(MIDTERM!P57="","",$J$8*MIDTERM!P57)</f>
        <v>19.8</v>
      </c>
      <c r="K57" s="83">
        <f>IF(MIDTERM!AB57="","",$K$8*MIDTERM!AB57)</f>
        <v>24.75</v>
      </c>
      <c r="L57" s="83">
        <f>IF(MIDTERM!AD57="","",$L$8*MIDTERM!AD57)</f>
        <v>15.625428571428571</v>
      </c>
      <c r="M57" s="86">
        <f t="shared" si="7"/>
        <v>60.175428571428569</v>
      </c>
      <c r="N57" s="87">
        <f>IF(M57="","",('INITIAL INPUT'!$J$25*CRS!H57+'INITIAL INPUT'!$K$25*CRS!M57))</f>
        <v>70.124946428571434</v>
      </c>
      <c r="O57" s="85">
        <f>IF(N57="","",VLOOKUP(N57,'INITIAL INPUT'!$P$4:$R$34,3))</f>
        <v>85</v>
      </c>
      <c r="P57" s="83">
        <f>IF(FINAL!P57="","",CRS!$P$8*FINAL!P57)</f>
        <v>25.134153846153843</v>
      </c>
      <c r="Q57" s="83">
        <f>IF(FINAL!AB57="","",CRS!$Q$8*FINAL!AB57)</f>
        <v>33</v>
      </c>
      <c r="R57" s="83">
        <f>IF(FINAL!AD57="","",CRS!$R$8*FINAL!AD57)</f>
        <v>16.190799999999999</v>
      </c>
      <c r="S57" s="86">
        <f t="shared" si="8"/>
        <v>74.324953846153846</v>
      </c>
      <c r="T57" s="87">
        <f>IF(S57="","",'INITIAL INPUT'!$J$26*CRS!H57+'INITIAL INPUT'!$K$26*CRS!M57+'INITIAL INPUT'!$L$26*CRS!S57)</f>
        <v>72.22495013736264</v>
      </c>
      <c r="U57" s="85">
        <f>IF(T57="","",VLOOKUP(T57,'INITIAL INPUT'!$P$4:$R$34,3))</f>
        <v>86</v>
      </c>
      <c r="V57" s="107">
        <f t="shared" si="9"/>
        <v>86</v>
      </c>
      <c r="W57" s="166" t="str">
        <f t="shared" si="10"/>
        <v>PASSED</v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8" zoomScaleNormal="120" workbookViewId="0">
      <selection activeCell="M12" sqref="M12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2D  CCS1129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TTH 10:50AM-12:30PM  TTHSAT 9:10AM-10:50AM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SUMMER Trimester SY 2014-2015</v>
      </c>
      <c r="B5" s="324"/>
      <c r="C5" s="325"/>
      <c r="D5" s="325"/>
      <c r="E5" s="108">
        <v>40</v>
      </c>
      <c r="F5" s="108">
        <v>40</v>
      </c>
      <c r="G5" s="108">
        <v>10</v>
      </c>
      <c r="H5" s="108">
        <v>50</v>
      </c>
      <c r="I5" s="108">
        <v>10</v>
      </c>
      <c r="J5" s="108">
        <v>10</v>
      </c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253</v>
      </c>
      <c r="F6" s="305" t="s">
        <v>253</v>
      </c>
      <c r="G6" s="305" t="s">
        <v>253</v>
      </c>
      <c r="H6" s="305" t="s">
        <v>261</v>
      </c>
      <c r="I6" s="305" t="s">
        <v>262</v>
      </c>
      <c r="J6" s="305" t="s">
        <v>263</v>
      </c>
      <c r="K6" s="305"/>
      <c r="L6" s="305"/>
      <c r="M6" s="305"/>
      <c r="N6" s="305"/>
      <c r="O6" s="366">
        <f>IF(SUM(E5:N5)=0,"",SUM(E5:N5))</f>
        <v>160</v>
      </c>
      <c r="P6" s="312"/>
      <c r="Q6" s="305" t="s">
        <v>254</v>
      </c>
      <c r="R6" s="305" t="s">
        <v>255</v>
      </c>
      <c r="S6" s="305" t="s">
        <v>256</v>
      </c>
      <c r="T6" s="305" t="s">
        <v>257</v>
      </c>
      <c r="U6" s="305" t="s">
        <v>258</v>
      </c>
      <c r="V6" s="305" t="s">
        <v>259</v>
      </c>
      <c r="W6" s="305" t="s">
        <v>260</v>
      </c>
      <c r="X6" s="305"/>
      <c r="Y6" s="305"/>
      <c r="Z6" s="305"/>
      <c r="AA6" s="342">
        <f>IF(SUM(Q5:Z5)=0,"",SUM(Q5:Z5))</f>
        <v>280</v>
      </c>
      <c r="AB6" s="312"/>
      <c r="AC6" s="356">
        <f>'INITIAL INPUT'!D20</f>
        <v>42166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16</v>
      </c>
      <c r="F9" s="109"/>
      <c r="G9" s="109"/>
      <c r="H9" s="109">
        <v>10</v>
      </c>
      <c r="I9" s="109">
        <v>10</v>
      </c>
      <c r="J9" s="109">
        <v>10</v>
      </c>
      <c r="K9" s="109"/>
      <c r="L9" s="109"/>
      <c r="M9" s="109"/>
      <c r="N9" s="109"/>
      <c r="O9" s="60">
        <f>IF(SUM(E9:N9)=0,"",SUM(E9:N9))</f>
        <v>46</v>
      </c>
      <c r="P9" s="67">
        <f>IF(O9="","",O9/$O$6*100)</f>
        <v>28.749999999999996</v>
      </c>
      <c r="Q9" s="109">
        <v>30</v>
      </c>
      <c r="R9" s="109">
        <v>40</v>
      </c>
      <c r="S9" s="109">
        <v>35</v>
      </c>
      <c r="T9" s="109">
        <v>40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205</v>
      </c>
      <c r="AB9" s="67">
        <f>IF(AA9="","",AA9/$AA$6*100)</f>
        <v>73.214285714285708</v>
      </c>
      <c r="AC9" s="111">
        <v>62</v>
      </c>
      <c r="AD9" s="67">
        <f>IF(AC9="","",AC9/$AC$5*100)</f>
        <v>62</v>
      </c>
      <c r="AE9" s="66">
        <f>CRS!H9</f>
        <v>54.728214285714287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TRACK-1</v>
      </c>
      <c r="E10" s="109">
        <v>14</v>
      </c>
      <c r="F10" s="109">
        <v>36</v>
      </c>
      <c r="G10" s="109">
        <v>10</v>
      </c>
      <c r="H10" s="109">
        <v>44</v>
      </c>
      <c r="I10" s="109">
        <v>10</v>
      </c>
      <c r="J10" s="109">
        <v>10</v>
      </c>
      <c r="K10" s="109"/>
      <c r="L10" s="109"/>
      <c r="M10" s="109"/>
      <c r="N10" s="109"/>
      <c r="O10" s="60">
        <f t="shared" ref="O10:O40" si="0">IF(SUM(E10:N10)=0,"",SUM(E10:N10))</f>
        <v>124</v>
      </c>
      <c r="P10" s="67">
        <f t="shared" ref="P10:P40" si="1">IF(O10="","",O10/$O$6*100)</f>
        <v>77.5</v>
      </c>
      <c r="Q10" s="109">
        <v>40</v>
      </c>
      <c r="R10" s="109">
        <v>40</v>
      </c>
      <c r="S10" s="109">
        <v>40</v>
      </c>
      <c r="T10" s="109">
        <v>40</v>
      </c>
      <c r="U10" s="109">
        <v>40</v>
      </c>
      <c r="V10" s="109">
        <v>30</v>
      </c>
      <c r="W10" s="109">
        <v>40</v>
      </c>
      <c r="X10" s="109"/>
      <c r="Y10" s="109"/>
      <c r="Z10" s="109"/>
      <c r="AA10" s="60">
        <f t="shared" ref="AA10:AA40" si="2">IF(SUM(Q10:Z10)=0,"",SUM(Q10:Z10))</f>
        <v>270</v>
      </c>
      <c r="AB10" s="67">
        <f t="shared" ref="AB10:AB40" si="3">IF(AA10="","",AA10/$AA$6*100)</f>
        <v>96.428571428571431</v>
      </c>
      <c r="AC10" s="111">
        <v>68</v>
      </c>
      <c r="AD10" s="67">
        <f t="shared" ref="AD10:AD40" si="4">IF(AC10="","",AC10/$AC$5*100)</f>
        <v>68</v>
      </c>
      <c r="AE10" s="66">
        <f>CRS!H10</f>
        <v>80.516428571428577</v>
      </c>
      <c r="AF10" s="64">
        <f>CRS!I10</f>
        <v>90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BISLIG, MICHAEL VINCENT B. </v>
      </c>
      <c r="C11" s="65" t="str">
        <f>CRS!C11</f>
        <v>M</v>
      </c>
      <c r="D11" s="70" t="str">
        <f>CRS!D11</f>
        <v>BSCS-DIGITAL ARTS TRACK-1</v>
      </c>
      <c r="E11" s="109">
        <v>14</v>
      </c>
      <c r="F11" s="109"/>
      <c r="G11" s="109"/>
      <c r="H11" s="109">
        <v>10</v>
      </c>
      <c r="I11" s="109">
        <v>10</v>
      </c>
      <c r="J11" s="109">
        <v>10</v>
      </c>
      <c r="K11" s="109"/>
      <c r="L11" s="109"/>
      <c r="M11" s="109"/>
      <c r="N11" s="109"/>
      <c r="O11" s="60">
        <f t="shared" si="0"/>
        <v>44</v>
      </c>
      <c r="P11" s="67">
        <f t="shared" si="1"/>
        <v>27.500000000000004</v>
      </c>
      <c r="Q11" s="109"/>
      <c r="R11" s="109">
        <v>40</v>
      </c>
      <c r="S11" s="109">
        <v>40</v>
      </c>
      <c r="T11" s="109">
        <v>40</v>
      </c>
      <c r="U11" s="109">
        <v>40</v>
      </c>
      <c r="V11" s="109">
        <v>30</v>
      </c>
      <c r="W11" s="109"/>
      <c r="X11" s="109"/>
      <c r="Y11" s="109"/>
      <c r="Z11" s="109"/>
      <c r="AA11" s="60">
        <f t="shared" si="2"/>
        <v>190</v>
      </c>
      <c r="AB11" s="67">
        <f t="shared" si="3"/>
        <v>67.857142857142861</v>
      </c>
      <c r="AC11" s="111">
        <v>56</v>
      </c>
      <c r="AD11" s="67">
        <f t="shared" si="4"/>
        <v>56.000000000000007</v>
      </c>
      <c r="AE11" s="66">
        <f>CRS!H11</f>
        <v>50.507857142857148</v>
      </c>
      <c r="AF11" s="64">
        <f>CRS!I11</f>
        <v>75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BOGUEN, GABRIEL ANGELO S.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62</v>
      </c>
      <c r="AD12" s="67">
        <f t="shared" si="4"/>
        <v>62</v>
      </c>
      <c r="AE12" s="66">
        <f>CRS!H12</f>
        <v>21.080000000000002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BRIONES, ARMANDO C. </v>
      </c>
      <c r="C13" s="65" t="str">
        <f>CRS!C13</f>
        <v>M</v>
      </c>
      <c r="D13" s="70" t="str">
        <f>CRS!D13</f>
        <v>BSCS-MOBILE TECH TRACK-2</v>
      </c>
      <c r="E13" s="109">
        <v>22</v>
      </c>
      <c r="F13" s="109"/>
      <c r="G13" s="109">
        <v>10</v>
      </c>
      <c r="H13" s="109">
        <v>44</v>
      </c>
      <c r="I13" s="109">
        <v>10</v>
      </c>
      <c r="J13" s="109">
        <v>10</v>
      </c>
      <c r="K13" s="109"/>
      <c r="L13" s="109"/>
      <c r="M13" s="109"/>
      <c r="N13" s="109"/>
      <c r="O13" s="60">
        <f t="shared" si="0"/>
        <v>96</v>
      </c>
      <c r="P13" s="67">
        <f t="shared" si="1"/>
        <v>60</v>
      </c>
      <c r="Q13" s="109">
        <v>30</v>
      </c>
      <c r="R13" s="109">
        <v>40</v>
      </c>
      <c r="S13" s="109">
        <v>30</v>
      </c>
      <c r="T13" s="109">
        <v>40</v>
      </c>
      <c r="U13" s="109">
        <v>40</v>
      </c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64.285714285714292</v>
      </c>
      <c r="AC13" s="111">
        <v>66</v>
      </c>
      <c r="AD13" s="67">
        <f t="shared" si="4"/>
        <v>66</v>
      </c>
      <c r="AE13" s="66">
        <f>CRS!H13</f>
        <v>63.454285714285717</v>
      </c>
      <c r="AF13" s="64">
        <f>CRS!I13</f>
        <v>82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BURHAN, BILAL A. </v>
      </c>
      <c r="C14" s="65" t="str">
        <f>CRS!C14</f>
        <v>M</v>
      </c>
      <c r="D14" s="70" t="str">
        <f>CRS!D14</f>
        <v>BSIT-NET SEC TRACK-2</v>
      </c>
      <c r="E14" s="109">
        <v>16</v>
      </c>
      <c r="F14" s="109">
        <v>24</v>
      </c>
      <c r="G14" s="109">
        <v>8</v>
      </c>
      <c r="H14" s="109">
        <v>10</v>
      </c>
      <c r="I14" s="109">
        <v>10</v>
      </c>
      <c r="J14" s="109">
        <v>10</v>
      </c>
      <c r="K14" s="109"/>
      <c r="L14" s="109"/>
      <c r="M14" s="109"/>
      <c r="N14" s="109"/>
      <c r="O14" s="60">
        <f t="shared" si="0"/>
        <v>78</v>
      </c>
      <c r="P14" s="67">
        <f t="shared" si="1"/>
        <v>48.75</v>
      </c>
      <c r="Q14" s="109"/>
      <c r="R14" s="109"/>
      <c r="S14" s="109">
        <v>40</v>
      </c>
      <c r="T14" s="109">
        <v>40</v>
      </c>
      <c r="U14" s="109">
        <v>40</v>
      </c>
      <c r="V14" s="109">
        <v>40</v>
      </c>
      <c r="W14" s="109"/>
      <c r="X14" s="109"/>
      <c r="Y14" s="109"/>
      <c r="Z14" s="109"/>
      <c r="AA14" s="60">
        <f t="shared" si="2"/>
        <v>160</v>
      </c>
      <c r="AB14" s="67">
        <f t="shared" si="3"/>
        <v>57.142857142857139</v>
      </c>
      <c r="AC14" s="111">
        <v>58</v>
      </c>
      <c r="AD14" s="67">
        <f t="shared" si="4"/>
        <v>57.999999999999993</v>
      </c>
      <c r="AE14" s="66">
        <f>CRS!H14</f>
        <v>54.664642857142859</v>
      </c>
      <c r="AF14" s="64">
        <f>CRS!I14</f>
        <v>77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CABANLONG, LEXBER F. </v>
      </c>
      <c r="C15" s="65" t="str">
        <f>CRS!C15</f>
        <v>M</v>
      </c>
      <c r="D15" s="70" t="str">
        <f>CRS!D15</f>
        <v>BSCS-MOBILE TECH TRACK-1</v>
      </c>
      <c r="E15" s="109">
        <v>20</v>
      </c>
      <c r="F15" s="109"/>
      <c r="G15" s="109">
        <v>10</v>
      </c>
      <c r="H15" s="109"/>
      <c r="I15" s="109">
        <v>10</v>
      </c>
      <c r="J15" s="109"/>
      <c r="K15" s="109"/>
      <c r="L15" s="109"/>
      <c r="M15" s="109"/>
      <c r="N15" s="109"/>
      <c r="O15" s="60">
        <f t="shared" si="0"/>
        <v>40</v>
      </c>
      <c r="P15" s="67">
        <f t="shared" si="1"/>
        <v>25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70</v>
      </c>
      <c r="AD15" s="67">
        <f t="shared" si="4"/>
        <v>70</v>
      </c>
      <c r="AE15" s="66">
        <f>CRS!H15</f>
        <v>32.049999999999997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TRACK-1</v>
      </c>
      <c r="E16" s="109">
        <v>24</v>
      </c>
      <c r="F16" s="109"/>
      <c r="G16" s="109"/>
      <c r="H16" s="109">
        <v>10</v>
      </c>
      <c r="I16" s="109">
        <v>10</v>
      </c>
      <c r="J16" s="109">
        <v>10</v>
      </c>
      <c r="K16" s="109"/>
      <c r="L16" s="109"/>
      <c r="M16" s="109"/>
      <c r="N16" s="109"/>
      <c r="O16" s="60">
        <f t="shared" si="0"/>
        <v>54</v>
      </c>
      <c r="P16" s="67">
        <f t="shared" si="1"/>
        <v>33.75</v>
      </c>
      <c r="Q16" s="109">
        <v>40</v>
      </c>
      <c r="R16" s="109">
        <v>40</v>
      </c>
      <c r="S16" s="109">
        <v>35</v>
      </c>
      <c r="T16" s="109"/>
      <c r="U16" s="109"/>
      <c r="V16" s="109"/>
      <c r="W16" s="109"/>
      <c r="X16" s="109"/>
      <c r="Y16" s="109"/>
      <c r="Z16" s="109"/>
      <c r="AA16" s="60">
        <f t="shared" si="2"/>
        <v>115</v>
      </c>
      <c r="AB16" s="67">
        <f t="shared" si="3"/>
        <v>41.071428571428569</v>
      </c>
      <c r="AC16" s="111">
        <v>70</v>
      </c>
      <c r="AD16" s="67">
        <f t="shared" si="4"/>
        <v>70</v>
      </c>
      <c r="AE16" s="66">
        <f>CRS!H16</f>
        <v>48.491071428571431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CANLAS, JOHN ALBERT G. </v>
      </c>
      <c r="C17" s="65" t="str">
        <f>CRS!C17</f>
        <v>M</v>
      </c>
      <c r="D17" s="70" t="str">
        <f>CRS!D17</f>
        <v>BSCS-DIGITAL ARTS TRACK-1</v>
      </c>
      <c r="E17" s="109">
        <v>18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18</v>
      </c>
      <c r="P17" s="67">
        <f t="shared" si="1"/>
        <v>11.25</v>
      </c>
      <c r="Q17" s="109">
        <v>30</v>
      </c>
      <c r="R17" s="109">
        <v>40</v>
      </c>
      <c r="S17" s="109">
        <v>30</v>
      </c>
      <c r="T17" s="109">
        <v>40</v>
      </c>
      <c r="U17" s="109">
        <v>40</v>
      </c>
      <c r="V17" s="109">
        <v>30</v>
      </c>
      <c r="W17" s="109">
        <v>35</v>
      </c>
      <c r="X17" s="109"/>
      <c r="Y17" s="109"/>
      <c r="Z17" s="109"/>
      <c r="AA17" s="60">
        <f t="shared" si="2"/>
        <v>245</v>
      </c>
      <c r="AB17" s="67">
        <f t="shared" si="3"/>
        <v>87.5</v>
      </c>
      <c r="AC17" s="111">
        <v>58</v>
      </c>
      <c r="AD17" s="67">
        <f t="shared" si="4"/>
        <v>57.999999999999993</v>
      </c>
      <c r="AE17" s="66">
        <f>CRS!H17</f>
        <v>52.307499999999997</v>
      </c>
      <c r="AF17" s="64">
        <f>CRS!I17</f>
        <v>76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CATIMBANG, KYRILLE ARA M. </v>
      </c>
      <c r="C18" s="65" t="str">
        <f>CRS!C18</f>
        <v>F</v>
      </c>
      <c r="D18" s="70" t="str">
        <f>CRS!D18</f>
        <v>BSCS-MOBILE TECH TRACK-1</v>
      </c>
      <c r="E18" s="109">
        <v>18</v>
      </c>
      <c r="F18" s="109">
        <v>24</v>
      </c>
      <c r="G18" s="109">
        <v>10</v>
      </c>
      <c r="H18" s="109">
        <v>50</v>
      </c>
      <c r="I18" s="109">
        <v>10</v>
      </c>
      <c r="J18" s="109">
        <v>10</v>
      </c>
      <c r="K18" s="109"/>
      <c r="L18" s="109"/>
      <c r="M18" s="109"/>
      <c r="N18" s="109"/>
      <c r="O18" s="60">
        <f t="shared" si="0"/>
        <v>122</v>
      </c>
      <c r="P18" s="67">
        <f t="shared" si="1"/>
        <v>76.25</v>
      </c>
      <c r="Q18" s="109">
        <v>40</v>
      </c>
      <c r="R18" s="109"/>
      <c r="S18" s="109">
        <v>40</v>
      </c>
      <c r="T18" s="109">
        <v>40</v>
      </c>
      <c r="U18" s="109">
        <v>40</v>
      </c>
      <c r="V18" s="109"/>
      <c r="W18" s="109">
        <v>40</v>
      </c>
      <c r="X18" s="109"/>
      <c r="Y18" s="109"/>
      <c r="Z18" s="109"/>
      <c r="AA18" s="60">
        <f t="shared" si="2"/>
        <v>200</v>
      </c>
      <c r="AB18" s="67">
        <f t="shared" si="3"/>
        <v>71.428571428571431</v>
      </c>
      <c r="AC18" s="111">
        <v>66</v>
      </c>
      <c r="AD18" s="67">
        <f t="shared" si="4"/>
        <v>66</v>
      </c>
      <c r="AE18" s="66">
        <f>CRS!H18</f>
        <v>71.173928571428576</v>
      </c>
      <c r="AF18" s="64">
        <f>CRS!I18</f>
        <v>86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CIANO, PAUL VINCENT C. </v>
      </c>
      <c r="C19" s="65" t="str">
        <f>CRS!C19</f>
        <v>M</v>
      </c>
      <c r="D19" s="70" t="str">
        <f>CRS!D19</f>
        <v>BSIT-WEB TRACK-2</v>
      </c>
      <c r="E19" s="109">
        <v>22</v>
      </c>
      <c r="F19" s="109">
        <v>34</v>
      </c>
      <c r="G19" s="109">
        <v>10</v>
      </c>
      <c r="H19" s="109">
        <v>25</v>
      </c>
      <c r="I19" s="109">
        <v>10</v>
      </c>
      <c r="J19" s="109">
        <v>10</v>
      </c>
      <c r="K19" s="109"/>
      <c r="L19" s="109"/>
      <c r="M19" s="109"/>
      <c r="N19" s="109"/>
      <c r="O19" s="60">
        <f t="shared" si="0"/>
        <v>111</v>
      </c>
      <c r="P19" s="67">
        <f t="shared" si="1"/>
        <v>69.375</v>
      </c>
      <c r="Q19" s="109">
        <v>40</v>
      </c>
      <c r="R19" s="109"/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40</v>
      </c>
      <c r="AB19" s="67">
        <f t="shared" si="3"/>
        <v>14.285714285714285</v>
      </c>
      <c r="AC19" s="111">
        <v>74</v>
      </c>
      <c r="AD19" s="67">
        <f t="shared" si="4"/>
        <v>74</v>
      </c>
      <c r="AE19" s="66">
        <f>CRS!H19</f>
        <v>52.768035714285716</v>
      </c>
      <c r="AF19" s="64">
        <f>CRS!I19</f>
        <v>76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COSILI, NICA B. </v>
      </c>
      <c r="C20" s="65" t="str">
        <f>CRS!C20</f>
        <v>F</v>
      </c>
      <c r="D20" s="70" t="str">
        <f>CRS!D20</f>
        <v>BSIT-WEB TRACK-1</v>
      </c>
      <c r="E20" s="109">
        <v>14</v>
      </c>
      <c r="F20" s="109">
        <v>26</v>
      </c>
      <c r="G20" s="109">
        <v>10</v>
      </c>
      <c r="H20" s="109">
        <v>43</v>
      </c>
      <c r="I20" s="109">
        <v>10</v>
      </c>
      <c r="J20" s="109">
        <v>10</v>
      </c>
      <c r="K20" s="109"/>
      <c r="L20" s="109"/>
      <c r="M20" s="109"/>
      <c r="N20" s="109"/>
      <c r="O20" s="60">
        <f t="shared" si="0"/>
        <v>113</v>
      </c>
      <c r="P20" s="67">
        <f t="shared" si="1"/>
        <v>70.625</v>
      </c>
      <c r="Q20" s="109">
        <v>30</v>
      </c>
      <c r="R20" s="109">
        <v>10</v>
      </c>
      <c r="S20" s="109">
        <v>30</v>
      </c>
      <c r="T20" s="109">
        <v>30</v>
      </c>
      <c r="U20" s="109"/>
      <c r="V20" s="109">
        <v>30</v>
      </c>
      <c r="W20" s="109"/>
      <c r="X20" s="109"/>
      <c r="Y20" s="109"/>
      <c r="Z20" s="109"/>
      <c r="AA20" s="60">
        <f t="shared" si="2"/>
        <v>130</v>
      </c>
      <c r="AB20" s="67">
        <f t="shared" si="3"/>
        <v>46.428571428571431</v>
      </c>
      <c r="AC20" s="111">
        <v>54</v>
      </c>
      <c r="AD20" s="67">
        <f t="shared" si="4"/>
        <v>54</v>
      </c>
      <c r="AE20" s="66">
        <f>CRS!H20</f>
        <v>56.987678571428575</v>
      </c>
      <c r="AF20" s="64">
        <f>CRS!I20</f>
        <v>78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 GUZMAN, BENZ M. </v>
      </c>
      <c r="C21" s="65" t="str">
        <f>CRS!C21</f>
        <v>M</v>
      </c>
      <c r="D21" s="70" t="str">
        <f>CRS!D21</f>
        <v>BSIT-WEB TRACK-3</v>
      </c>
      <c r="E21" s="109">
        <v>20</v>
      </c>
      <c r="F21" s="109"/>
      <c r="G21" s="109">
        <v>10</v>
      </c>
      <c r="H21" s="109"/>
      <c r="I21" s="109"/>
      <c r="J21" s="109">
        <v>10</v>
      </c>
      <c r="K21" s="109"/>
      <c r="L21" s="109"/>
      <c r="M21" s="109"/>
      <c r="N21" s="109"/>
      <c r="O21" s="60">
        <f t="shared" si="0"/>
        <v>40</v>
      </c>
      <c r="P21" s="67">
        <f t="shared" si="1"/>
        <v>25</v>
      </c>
      <c r="Q21" s="109">
        <v>30</v>
      </c>
      <c r="R21" s="109">
        <v>40</v>
      </c>
      <c r="S21" s="109"/>
      <c r="T21" s="109">
        <v>40</v>
      </c>
      <c r="U21" s="109">
        <v>40</v>
      </c>
      <c r="V21" s="109">
        <v>30</v>
      </c>
      <c r="W21" s="109">
        <v>40</v>
      </c>
      <c r="X21" s="109"/>
      <c r="Y21" s="109"/>
      <c r="Z21" s="109"/>
      <c r="AA21" s="60">
        <f t="shared" si="2"/>
        <v>220</v>
      </c>
      <c r="AB21" s="67">
        <f t="shared" si="3"/>
        <v>78.571428571428569</v>
      </c>
      <c r="AC21" s="111">
        <v>70</v>
      </c>
      <c r="AD21" s="67">
        <f t="shared" si="4"/>
        <v>70</v>
      </c>
      <c r="AE21" s="66">
        <f>CRS!H21</f>
        <v>57.978571428571428</v>
      </c>
      <c r="AF21" s="64">
        <f>CRS!I21</f>
        <v>79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DUMPIT, DEAN CLIDE B. </v>
      </c>
      <c r="C22" s="65" t="str">
        <f>CRS!C22</f>
        <v>M</v>
      </c>
      <c r="D22" s="70" t="str">
        <f>CRS!D22</f>
        <v>BSCS-DIGITAL ARTS TRACK-1</v>
      </c>
      <c r="E22" s="109">
        <v>16</v>
      </c>
      <c r="F22" s="109">
        <v>32</v>
      </c>
      <c r="G22" s="109">
        <v>10</v>
      </c>
      <c r="H22" s="109">
        <v>43</v>
      </c>
      <c r="I22" s="109">
        <v>10</v>
      </c>
      <c r="J22" s="109">
        <v>10</v>
      </c>
      <c r="K22" s="109"/>
      <c r="L22" s="109"/>
      <c r="M22" s="109"/>
      <c r="N22" s="109"/>
      <c r="O22" s="60">
        <f t="shared" si="0"/>
        <v>121</v>
      </c>
      <c r="P22" s="67">
        <f t="shared" si="1"/>
        <v>75.625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35</v>
      </c>
      <c r="W22" s="109">
        <v>40</v>
      </c>
      <c r="X22" s="109"/>
      <c r="Y22" s="109"/>
      <c r="Z22" s="109"/>
      <c r="AA22" s="60">
        <f t="shared" si="2"/>
        <v>275</v>
      </c>
      <c r="AB22" s="67">
        <f t="shared" si="3"/>
        <v>98.214285714285708</v>
      </c>
      <c r="AC22" s="111">
        <v>72</v>
      </c>
      <c r="AD22" s="67">
        <f t="shared" si="4"/>
        <v>72</v>
      </c>
      <c r="AE22" s="66">
        <f>CRS!H22</f>
        <v>81.846964285714293</v>
      </c>
      <c r="AF22" s="64">
        <f>CRS!I22</f>
        <v>91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FERNANDO, ROBERT WALLACE A. </v>
      </c>
      <c r="C23" s="65" t="str">
        <f>CRS!C23</f>
        <v>M</v>
      </c>
      <c r="D23" s="70" t="str">
        <f>CRS!D23</f>
        <v>BSCS-DIGITAL ARTS TRACK-2</v>
      </c>
      <c r="E23" s="109">
        <v>26</v>
      </c>
      <c r="F23" s="109"/>
      <c r="G23" s="109">
        <v>10</v>
      </c>
      <c r="H23" s="109">
        <v>44</v>
      </c>
      <c r="I23" s="109">
        <v>8</v>
      </c>
      <c r="J23" s="109">
        <v>10</v>
      </c>
      <c r="K23" s="109"/>
      <c r="L23" s="109"/>
      <c r="M23" s="109"/>
      <c r="N23" s="109"/>
      <c r="O23" s="60">
        <f t="shared" si="0"/>
        <v>98</v>
      </c>
      <c r="P23" s="67">
        <f t="shared" si="1"/>
        <v>61.250000000000007</v>
      </c>
      <c r="Q23" s="109">
        <v>30</v>
      </c>
      <c r="R23" s="109">
        <v>40</v>
      </c>
      <c r="S23" s="109">
        <v>30</v>
      </c>
      <c r="T23" s="109">
        <v>40</v>
      </c>
      <c r="U23" s="109">
        <v>40</v>
      </c>
      <c r="V23" s="109">
        <v>40</v>
      </c>
      <c r="W23" s="109">
        <v>35</v>
      </c>
      <c r="X23" s="109"/>
      <c r="Y23" s="109"/>
      <c r="Z23" s="109"/>
      <c r="AA23" s="60">
        <f t="shared" si="2"/>
        <v>255</v>
      </c>
      <c r="AB23" s="67">
        <f t="shared" si="3"/>
        <v>91.071428571428569</v>
      </c>
      <c r="AC23" s="111">
        <v>62</v>
      </c>
      <c r="AD23" s="67">
        <f t="shared" si="4"/>
        <v>62</v>
      </c>
      <c r="AE23" s="66">
        <f>CRS!H23</f>
        <v>71.346071428571435</v>
      </c>
      <c r="AF23" s="64">
        <f>CRS!I23</f>
        <v>86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GARCIA, NIKKO SHAWN M.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>
        <v>10</v>
      </c>
      <c r="I24" s="109">
        <v>10</v>
      </c>
      <c r="J24" s="109">
        <v>10</v>
      </c>
      <c r="K24" s="109"/>
      <c r="L24" s="109"/>
      <c r="M24" s="109"/>
      <c r="N24" s="109"/>
      <c r="O24" s="60">
        <f t="shared" si="0"/>
        <v>30</v>
      </c>
      <c r="P24" s="67">
        <f t="shared" si="1"/>
        <v>18.75</v>
      </c>
      <c r="Q24" s="109">
        <v>40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120</v>
      </c>
      <c r="AB24" s="67">
        <f t="shared" si="3"/>
        <v>42.857142857142854</v>
      </c>
      <c r="AC24" s="111">
        <v>62</v>
      </c>
      <c r="AD24" s="67">
        <f t="shared" si="4"/>
        <v>62</v>
      </c>
      <c r="AE24" s="66">
        <f>CRS!H24</f>
        <v>41.410357142857144</v>
      </c>
      <c r="AF24" s="64">
        <f>CRS!I24</f>
        <v>73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GULENG, GENEVA CRES M. </v>
      </c>
      <c r="C25" s="65" t="str">
        <f>CRS!C25</f>
        <v>F</v>
      </c>
      <c r="D25" s="70" t="str">
        <f>CRS!D25</f>
        <v>BSCS-MOBILE TECH TRACK-1</v>
      </c>
      <c r="E25" s="109">
        <v>16</v>
      </c>
      <c r="F25" s="109">
        <v>26</v>
      </c>
      <c r="G25" s="109">
        <v>10</v>
      </c>
      <c r="H25" s="109">
        <v>45</v>
      </c>
      <c r="I25" s="109"/>
      <c r="J25" s="109">
        <v>10</v>
      </c>
      <c r="K25" s="109"/>
      <c r="L25" s="109"/>
      <c r="M25" s="109"/>
      <c r="N25" s="109"/>
      <c r="O25" s="60">
        <f t="shared" si="0"/>
        <v>107</v>
      </c>
      <c r="P25" s="67">
        <f t="shared" si="1"/>
        <v>66.875</v>
      </c>
      <c r="Q25" s="109">
        <v>40</v>
      </c>
      <c r="R25" s="109">
        <v>0</v>
      </c>
      <c r="S25" s="109">
        <v>35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195</v>
      </c>
      <c r="AB25" s="67">
        <f t="shared" si="3"/>
        <v>69.642857142857139</v>
      </c>
      <c r="AC25" s="111">
        <v>68</v>
      </c>
      <c r="AD25" s="67">
        <f t="shared" si="4"/>
        <v>68</v>
      </c>
      <c r="AE25" s="66">
        <f>CRS!H25</f>
        <v>68.17089285714286</v>
      </c>
      <c r="AF25" s="64">
        <f>CRS!I25</f>
        <v>84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JARAPA, JEROME L. </v>
      </c>
      <c r="C26" s="65" t="str">
        <f>CRS!C26</f>
        <v>M</v>
      </c>
      <c r="D26" s="70" t="str">
        <f>CRS!D26</f>
        <v>BSCS-DIGITAL ARTS TRACK-1</v>
      </c>
      <c r="E26" s="109">
        <v>22</v>
      </c>
      <c r="F26" s="109">
        <v>10</v>
      </c>
      <c r="G26" s="109"/>
      <c r="H26" s="109">
        <v>50</v>
      </c>
      <c r="I26" s="109">
        <v>10</v>
      </c>
      <c r="J26" s="109">
        <v>10</v>
      </c>
      <c r="K26" s="109"/>
      <c r="L26" s="109"/>
      <c r="M26" s="109"/>
      <c r="N26" s="109"/>
      <c r="O26" s="60">
        <f t="shared" si="0"/>
        <v>102</v>
      </c>
      <c r="P26" s="67">
        <f t="shared" si="1"/>
        <v>63.749999999999993</v>
      </c>
      <c r="Q26" s="109">
        <v>40</v>
      </c>
      <c r="R26" s="109">
        <v>40</v>
      </c>
      <c r="S26" s="109">
        <v>40</v>
      </c>
      <c r="T26" s="109">
        <v>40</v>
      </c>
      <c r="U26" s="109">
        <v>40</v>
      </c>
      <c r="V26" s="109">
        <v>40</v>
      </c>
      <c r="W26" s="109">
        <v>35</v>
      </c>
      <c r="X26" s="109"/>
      <c r="Y26" s="109"/>
      <c r="Z26" s="109"/>
      <c r="AA26" s="60">
        <f t="shared" si="2"/>
        <v>275</v>
      </c>
      <c r="AB26" s="67">
        <f t="shared" si="3"/>
        <v>98.214285714285708</v>
      </c>
      <c r="AC26" s="111">
        <v>60</v>
      </c>
      <c r="AD26" s="67">
        <f t="shared" si="4"/>
        <v>60</v>
      </c>
      <c r="AE26" s="66">
        <f>CRS!H26</f>
        <v>73.848214285714292</v>
      </c>
      <c r="AF26" s="64">
        <f>CRS!I26</f>
        <v>87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JORDAN, MARK BRYAN R. </v>
      </c>
      <c r="C27" s="65" t="str">
        <f>CRS!C27</f>
        <v>M</v>
      </c>
      <c r="D27" s="70" t="str">
        <f>CRS!D27</f>
        <v>BSCS-DIGITAL ARTS TRACK-1</v>
      </c>
      <c r="E27" s="109">
        <v>24</v>
      </c>
      <c r="F27" s="109">
        <v>26</v>
      </c>
      <c r="G27" s="109">
        <v>10</v>
      </c>
      <c r="H27" s="109">
        <v>50</v>
      </c>
      <c r="I27" s="109">
        <v>10</v>
      </c>
      <c r="J27" s="109">
        <v>10</v>
      </c>
      <c r="K27" s="109"/>
      <c r="L27" s="109"/>
      <c r="M27" s="109"/>
      <c r="N27" s="109"/>
      <c r="O27" s="60">
        <f t="shared" si="0"/>
        <v>130</v>
      </c>
      <c r="P27" s="67">
        <f t="shared" si="1"/>
        <v>81.25</v>
      </c>
      <c r="Q27" s="109">
        <v>40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>
        <v>35</v>
      </c>
      <c r="X27" s="109"/>
      <c r="Y27" s="109"/>
      <c r="Z27" s="109"/>
      <c r="AA27" s="60">
        <f t="shared" si="2"/>
        <v>275</v>
      </c>
      <c r="AB27" s="67">
        <f t="shared" si="3"/>
        <v>98.214285714285708</v>
      </c>
      <c r="AC27" s="111">
        <v>70</v>
      </c>
      <c r="AD27" s="67">
        <f t="shared" si="4"/>
        <v>70</v>
      </c>
      <c r="AE27" s="66">
        <f>CRS!H27</f>
        <v>83.023214285714289</v>
      </c>
      <c r="AF27" s="64">
        <f>CRS!I27</f>
        <v>92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JUAN, HANNAH FAYE YSABELLE F. </v>
      </c>
      <c r="C28" s="65" t="str">
        <f>CRS!C28</f>
        <v>F</v>
      </c>
      <c r="D28" s="70" t="str">
        <f>CRS!D28</f>
        <v>BSCS-DIGITAL ARTS TRACK-1</v>
      </c>
      <c r="E28" s="109">
        <v>20</v>
      </c>
      <c r="F28" s="109">
        <v>36</v>
      </c>
      <c r="G28" s="109">
        <v>10</v>
      </c>
      <c r="H28" s="109">
        <v>45</v>
      </c>
      <c r="I28" s="109">
        <v>10</v>
      </c>
      <c r="J28" s="109">
        <v>10</v>
      </c>
      <c r="K28" s="109"/>
      <c r="L28" s="109"/>
      <c r="M28" s="109"/>
      <c r="N28" s="109"/>
      <c r="O28" s="60">
        <f t="shared" si="0"/>
        <v>131</v>
      </c>
      <c r="P28" s="67">
        <f t="shared" si="1"/>
        <v>81.875</v>
      </c>
      <c r="Q28" s="109">
        <v>40</v>
      </c>
      <c r="R28" s="109">
        <v>40</v>
      </c>
      <c r="S28" s="109">
        <v>40</v>
      </c>
      <c r="T28" s="109">
        <v>40</v>
      </c>
      <c r="U28" s="109">
        <v>40</v>
      </c>
      <c r="V28" s="109">
        <v>40</v>
      </c>
      <c r="W28" s="109">
        <v>40</v>
      </c>
      <c r="X28" s="109"/>
      <c r="Y28" s="109"/>
      <c r="Z28" s="109"/>
      <c r="AA28" s="60">
        <f t="shared" si="2"/>
        <v>280</v>
      </c>
      <c r="AB28" s="67">
        <f t="shared" si="3"/>
        <v>100</v>
      </c>
      <c r="AC28" s="111">
        <v>88</v>
      </c>
      <c r="AD28" s="67">
        <f t="shared" si="4"/>
        <v>88</v>
      </c>
      <c r="AE28" s="66">
        <f>CRS!H28</f>
        <v>89.938749999999999</v>
      </c>
      <c r="AF28" s="64">
        <f>CRS!I28</f>
        <v>95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KHO, MARJORIE S. </v>
      </c>
      <c r="C29" s="65" t="str">
        <f>CRS!C29</f>
        <v>F</v>
      </c>
      <c r="D29" s="70" t="str">
        <f>CRS!D29</f>
        <v>BSCS-DIGITAL ARTS TRACK-2</v>
      </c>
      <c r="E29" s="109">
        <v>18</v>
      </c>
      <c r="F29" s="109">
        <v>28</v>
      </c>
      <c r="G29" s="109">
        <v>10</v>
      </c>
      <c r="H29" s="109">
        <v>50</v>
      </c>
      <c r="I29" s="109">
        <v>10</v>
      </c>
      <c r="J29" s="109">
        <v>10</v>
      </c>
      <c r="K29" s="109"/>
      <c r="L29" s="109"/>
      <c r="M29" s="109"/>
      <c r="N29" s="109"/>
      <c r="O29" s="60">
        <f t="shared" si="0"/>
        <v>126</v>
      </c>
      <c r="P29" s="67">
        <f t="shared" si="1"/>
        <v>78.75</v>
      </c>
      <c r="Q29" s="109">
        <v>40</v>
      </c>
      <c r="R29" s="109">
        <v>40</v>
      </c>
      <c r="S29" s="109">
        <v>35</v>
      </c>
      <c r="T29" s="109">
        <v>40</v>
      </c>
      <c r="U29" s="109">
        <v>40</v>
      </c>
      <c r="V29" s="109">
        <v>40</v>
      </c>
      <c r="W29" s="109">
        <v>40</v>
      </c>
      <c r="X29" s="109"/>
      <c r="Y29" s="109"/>
      <c r="Z29" s="109"/>
      <c r="AA29" s="60">
        <f t="shared" si="2"/>
        <v>275</v>
      </c>
      <c r="AB29" s="67">
        <f t="shared" si="3"/>
        <v>98.214285714285708</v>
      </c>
      <c r="AC29" s="111">
        <v>76</v>
      </c>
      <c r="AD29" s="67">
        <f t="shared" si="4"/>
        <v>76</v>
      </c>
      <c r="AE29" s="66">
        <f>CRS!H29</f>
        <v>84.238214285714292</v>
      </c>
      <c r="AF29" s="64">
        <f>CRS!I29</f>
        <v>92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MANINGYAO, CLARICE S. </v>
      </c>
      <c r="C30" s="65" t="str">
        <f>CRS!C30</f>
        <v>F</v>
      </c>
      <c r="D30" s="70" t="str">
        <f>CRS!D30</f>
        <v>BSCS-DIGITAL ARTS TRACK-1</v>
      </c>
      <c r="E30" s="109">
        <v>16</v>
      </c>
      <c r="F30" s="109">
        <v>24</v>
      </c>
      <c r="G30" s="109">
        <v>10</v>
      </c>
      <c r="H30" s="109">
        <v>48</v>
      </c>
      <c r="I30" s="109">
        <v>10</v>
      </c>
      <c r="J30" s="109">
        <v>10</v>
      </c>
      <c r="K30" s="109"/>
      <c r="L30" s="109"/>
      <c r="M30" s="109"/>
      <c r="N30" s="109"/>
      <c r="O30" s="60">
        <f t="shared" si="0"/>
        <v>118</v>
      </c>
      <c r="P30" s="67">
        <f t="shared" si="1"/>
        <v>73.75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/>
      <c r="W30" s="109">
        <v>0</v>
      </c>
      <c r="X30" s="109"/>
      <c r="Y30" s="109"/>
      <c r="Z30" s="109"/>
      <c r="AA30" s="60">
        <f t="shared" si="2"/>
        <v>200</v>
      </c>
      <c r="AB30" s="67">
        <f t="shared" si="3"/>
        <v>71.428571428571431</v>
      </c>
      <c r="AC30" s="111">
        <v>74</v>
      </c>
      <c r="AD30" s="67">
        <f t="shared" si="4"/>
        <v>74</v>
      </c>
      <c r="AE30" s="66">
        <f>CRS!H30</f>
        <v>73.068928571428572</v>
      </c>
      <c r="AF30" s="64">
        <f>CRS!I30</f>
        <v>87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MAPANGDOL, CJ BOY T. </v>
      </c>
      <c r="C31" s="65" t="str">
        <f>CRS!C31</f>
        <v>M</v>
      </c>
      <c r="D31" s="70" t="str">
        <f>CRS!D31</f>
        <v>BSCS-DIGITAL ARTS TRACK-2</v>
      </c>
      <c r="E31" s="109">
        <v>16</v>
      </c>
      <c r="F31" s="109">
        <v>16</v>
      </c>
      <c r="G31" s="109">
        <v>10</v>
      </c>
      <c r="H31" s="109">
        <v>43</v>
      </c>
      <c r="I31" s="109">
        <v>10</v>
      </c>
      <c r="J31" s="109">
        <v>10</v>
      </c>
      <c r="K31" s="109"/>
      <c r="L31" s="109"/>
      <c r="M31" s="109"/>
      <c r="N31" s="109"/>
      <c r="O31" s="60">
        <f t="shared" si="0"/>
        <v>105</v>
      </c>
      <c r="P31" s="67">
        <f t="shared" si="1"/>
        <v>65.625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>
        <v>35</v>
      </c>
      <c r="X31" s="109"/>
      <c r="Y31" s="109"/>
      <c r="Z31" s="109"/>
      <c r="AA31" s="60">
        <f t="shared" si="2"/>
        <v>275</v>
      </c>
      <c r="AB31" s="67">
        <f t="shared" si="3"/>
        <v>98.214285714285708</v>
      </c>
      <c r="AC31" s="111">
        <v>60</v>
      </c>
      <c r="AD31" s="67">
        <f t="shared" si="4"/>
        <v>60</v>
      </c>
      <c r="AE31" s="66">
        <f>CRS!H31</f>
        <v>74.466964285714283</v>
      </c>
      <c r="AF31" s="64">
        <f>CRS!I31</f>
        <v>87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MAPANGDOL, KEVIN JEFFERSON A. </v>
      </c>
      <c r="C32" s="65" t="str">
        <f>CRS!C32</f>
        <v>M</v>
      </c>
      <c r="D32" s="70" t="str">
        <f>CRS!D32</f>
        <v>BSIT-WEB TRACK-1</v>
      </c>
      <c r="E32" s="109">
        <v>24</v>
      </c>
      <c r="F32" s="109"/>
      <c r="G32" s="109">
        <v>10</v>
      </c>
      <c r="H32" s="109">
        <v>43</v>
      </c>
      <c r="I32" s="109">
        <v>10</v>
      </c>
      <c r="J32" s="109">
        <v>10</v>
      </c>
      <c r="K32" s="109"/>
      <c r="L32" s="109"/>
      <c r="M32" s="109"/>
      <c r="N32" s="109"/>
      <c r="O32" s="60">
        <f t="shared" si="0"/>
        <v>97</v>
      </c>
      <c r="P32" s="67">
        <f t="shared" si="1"/>
        <v>60.624999999999993</v>
      </c>
      <c r="Q32" s="109">
        <v>40</v>
      </c>
      <c r="R32" s="109">
        <v>40</v>
      </c>
      <c r="S32" s="109">
        <v>40</v>
      </c>
      <c r="T32" s="109">
        <v>40</v>
      </c>
      <c r="U32" s="109">
        <v>40</v>
      </c>
      <c r="V32" s="109">
        <v>40</v>
      </c>
      <c r="W32" s="109">
        <v>35</v>
      </c>
      <c r="X32" s="109"/>
      <c r="Y32" s="109"/>
      <c r="Z32" s="109"/>
      <c r="AA32" s="60">
        <f t="shared" si="2"/>
        <v>275</v>
      </c>
      <c r="AB32" s="67">
        <f t="shared" si="3"/>
        <v>98.214285714285708</v>
      </c>
      <c r="AC32" s="111">
        <v>86</v>
      </c>
      <c r="AD32" s="67">
        <f t="shared" si="4"/>
        <v>86</v>
      </c>
      <c r="AE32" s="66">
        <f>CRS!H32</f>
        <v>81.656964285714281</v>
      </c>
      <c r="AF32" s="64">
        <f>CRS!I32</f>
        <v>91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MORON, CHARLES JR. C. </v>
      </c>
      <c r="C33" s="65" t="str">
        <f>CRS!C33</f>
        <v>M</v>
      </c>
      <c r="D33" s="70" t="str">
        <f>CRS!D33</f>
        <v>BSCS-MOBILE TECH TRACK-2</v>
      </c>
      <c r="E33" s="109">
        <v>14</v>
      </c>
      <c r="F33" s="109">
        <v>24</v>
      </c>
      <c r="G33" s="109">
        <v>10</v>
      </c>
      <c r="H33" s="109">
        <v>44</v>
      </c>
      <c r="I33" s="109">
        <v>10</v>
      </c>
      <c r="J33" s="109">
        <v>10</v>
      </c>
      <c r="K33" s="109"/>
      <c r="L33" s="109"/>
      <c r="M33" s="109"/>
      <c r="N33" s="109"/>
      <c r="O33" s="60">
        <f t="shared" si="0"/>
        <v>112</v>
      </c>
      <c r="P33" s="67">
        <f t="shared" si="1"/>
        <v>70</v>
      </c>
      <c r="Q33" s="109">
        <v>40</v>
      </c>
      <c r="R33" s="109">
        <v>40</v>
      </c>
      <c r="S33" s="109">
        <v>35</v>
      </c>
      <c r="T33" s="109">
        <v>40</v>
      </c>
      <c r="U33" s="109">
        <v>40</v>
      </c>
      <c r="V33" s="109">
        <v>40</v>
      </c>
      <c r="W33" s="109">
        <v>35</v>
      </c>
      <c r="X33" s="109"/>
      <c r="Y33" s="109"/>
      <c r="Z33" s="109"/>
      <c r="AA33" s="60">
        <f t="shared" si="2"/>
        <v>270</v>
      </c>
      <c r="AB33" s="67">
        <f t="shared" si="3"/>
        <v>96.428571428571431</v>
      </c>
      <c r="AC33" s="111">
        <v>50</v>
      </c>
      <c r="AD33" s="67">
        <f t="shared" si="4"/>
        <v>50</v>
      </c>
      <c r="AE33" s="66">
        <f>CRS!H33</f>
        <v>71.921428571428578</v>
      </c>
      <c r="AF33" s="64">
        <f>CRS!I33</f>
        <v>86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NADAWA, KRIZEL JOY F. </v>
      </c>
      <c r="C34" s="65" t="str">
        <f>CRS!C34</f>
        <v>F</v>
      </c>
      <c r="D34" s="70" t="str">
        <f>CRS!D34</f>
        <v>BSCS-DIGITAL ARTS TRACK-1</v>
      </c>
      <c r="E34" s="109">
        <v>16</v>
      </c>
      <c r="F34" s="109">
        <v>30</v>
      </c>
      <c r="G34" s="109">
        <v>10</v>
      </c>
      <c r="H34" s="109">
        <v>48</v>
      </c>
      <c r="I34" s="109">
        <v>10</v>
      </c>
      <c r="J34" s="109">
        <v>10</v>
      </c>
      <c r="K34" s="109"/>
      <c r="L34" s="109"/>
      <c r="M34" s="109"/>
      <c r="N34" s="109"/>
      <c r="O34" s="60">
        <f t="shared" si="0"/>
        <v>124</v>
      </c>
      <c r="P34" s="67">
        <f t="shared" si="1"/>
        <v>77.5</v>
      </c>
      <c r="Q34" s="109">
        <v>40</v>
      </c>
      <c r="R34" s="109">
        <v>40</v>
      </c>
      <c r="S34" s="109">
        <v>35</v>
      </c>
      <c r="T34" s="109">
        <v>40</v>
      </c>
      <c r="U34" s="109">
        <v>40</v>
      </c>
      <c r="V34" s="109">
        <v>0</v>
      </c>
      <c r="W34" s="109"/>
      <c r="X34" s="109"/>
      <c r="Y34" s="109"/>
      <c r="Z34" s="109"/>
      <c r="AA34" s="60">
        <f t="shared" si="2"/>
        <v>195</v>
      </c>
      <c r="AB34" s="67">
        <f t="shared" si="3"/>
        <v>69.642857142857139</v>
      </c>
      <c r="AC34" s="111">
        <v>74</v>
      </c>
      <c r="AD34" s="67">
        <f t="shared" si="4"/>
        <v>74</v>
      </c>
      <c r="AE34" s="66">
        <f>CRS!H34</f>
        <v>73.717142857142861</v>
      </c>
      <c r="AF34" s="64">
        <f>CRS!I34</f>
        <v>87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NARCIDA, RAYMART D.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28</v>
      </c>
      <c r="AD35" s="67">
        <f t="shared" si="4"/>
        <v>28.000000000000004</v>
      </c>
      <c r="AE35" s="66">
        <f>CRS!H35</f>
        <v>9.5200000000000014</v>
      </c>
      <c r="AF35" s="64">
        <f>CRS!I35</f>
        <v>71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PACALSO, JERRY JUNIOR, C. </v>
      </c>
      <c r="C36" s="65" t="str">
        <f>CRS!C36</f>
        <v>M</v>
      </c>
      <c r="D36" s="70" t="str">
        <f>CRS!D36</f>
        <v>BSCS-DIGITAL ARTS TRACK-1</v>
      </c>
      <c r="E36" s="109">
        <v>20</v>
      </c>
      <c r="F36" s="109">
        <v>32</v>
      </c>
      <c r="G36" s="109">
        <v>10</v>
      </c>
      <c r="H36" s="109">
        <v>50</v>
      </c>
      <c r="I36" s="109">
        <v>10</v>
      </c>
      <c r="J36" s="109">
        <v>10</v>
      </c>
      <c r="K36" s="109"/>
      <c r="L36" s="109"/>
      <c r="M36" s="109"/>
      <c r="N36" s="109"/>
      <c r="O36" s="60">
        <f t="shared" si="0"/>
        <v>132</v>
      </c>
      <c r="P36" s="67">
        <f t="shared" si="1"/>
        <v>82.5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>
        <v>40</v>
      </c>
      <c r="X36" s="109"/>
      <c r="Y36" s="109"/>
      <c r="Z36" s="109"/>
      <c r="AA36" s="60">
        <f t="shared" si="2"/>
        <v>280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85.385000000000005</v>
      </c>
      <c r="AF36" s="64">
        <f>CRS!I36</f>
        <v>93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PAYAS, ADRIAN MARK M. </v>
      </c>
      <c r="C37" s="65" t="str">
        <f>CRS!C37</f>
        <v>M</v>
      </c>
      <c r="D37" s="70" t="str">
        <f>CRS!D37</f>
        <v>BSIT-NET SEC TRACK-2</v>
      </c>
      <c r="E37" s="109">
        <v>14</v>
      </c>
      <c r="F37" s="109">
        <v>20</v>
      </c>
      <c r="G37" s="109"/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27.500000000000004</v>
      </c>
      <c r="Q37" s="109">
        <v>40</v>
      </c>
      <c r="R37" s="109">
        <v>40</v>
      </c>
      <c r="S37" s="109">
        <v>0</v>
      </c>
      <c r="T37" s="109">
        <v>40</v>
      </c>
      <c r="U37" s="109">
        <v>40</v>
      </c>
      <c r="V37" s="109">
        <v>40</v>
      </c>
      <c r="W37" s="109"/>
      <c r="X37" s="109"/>
      <c r="Y37" s="109"/>
      <c r="Z37" s="109"/>
      <c r="AA37" s="60">
        <f t="shared" si="2"/>
        <v>200</v>
      </c>
      <c r="AB37" s="67">
        <f t="shared" si="3"/>
        <v>71.428571428571431</v>
      </c>
      <c r="AC37" s="111">
        <v>58</v>
      </c>
      <c r="AD37" s="67">
        <f t="shared" si="4"/>
        <v>57.999999999999993</v>
      </c>
      <c r="AE37" s="66">
        <f>CRS!H37</f>
        <v>52.366428571428571</v>
      </c>
      <c r="AF37" s="64">
        <f>CRS!I37</f>
        <v>76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PERA, RENE V. </v>
      </c>
      <c r="C38" s="65" t="str">
        <f>CRS!C38</f>
        <v>M</v>
      </c>
      <c r="D38" s="70" t="str">
        <f>CRS!D38</f>
        <v>BSIT-WEB TRACK-2</v>
      </c>
      <c r="E38" s="109">
        <v>18</v>
      </c>
      <c r="F38" s="109"/>
      <c r="G38" s="109"/>
      <c r="H38" s="109">
        <v>10</v>
      </c>
      <c r="I38" s="109"/>
      <c r="J38" s="109">
        <v>10</v>
      </c>
      <c r="K38" s="109"/>
      <c r="L38" s="109"/>
      <c r="M38" s="109"/>
      <c r="N38" s="109"/>
      <c r="O38" s="60">
        <f t="shared" si="0"/>
        <v>38</v>
      </c>
      <c r="P38" s="67">
        <f t="shared" si="1"/>
        <v>23.75</v>
      </c>
      <c r="Q38" s="109">
        <v>40</v>
      </c>
      <c r="R38" s="109">
        <v>40</v>
      </c>
      <c r="S38" s="109">
        <v>30</v>
      </c>
      <c r="T38" s="109">
        <v>40</v>
      </c>
      <c r="U38" s="109">
        <v>40</v>
      </c>
      <c r="V38" s="109">
        <v>40</v>
      </c>
      <c r="W38" s="109">
        <v>40</v>
      </c>
      <c r="X38" s="109"/>
      <c r="Y38" s="109"/>
      <c r="Z38" s="109"/>
      <c r="AA38" s="60">
        <f t="shared" si="2"/>
        <v>270</v>
      </c>
      <c r="AB38" s="67">
        <f t="shared" si="3"/>
        <v>96.428571428571431</v>
      </c>
      <c r="AC38" s="111">
        <v>62</v>
      </c>
      <c r="AD38" s="67">
        <f t="shared" si="4"/>
        <v>62</v>
      </c>
      <c r="AE38" s="66">
        <f>CRS!H38</f>
        <v>60.738928571428573</v>
      </c>
      <c r="AF38" s="64">
        <f>CRS!I38</f>
        <v>80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PROGRESO, JESZA ETHYLYN M. </v>
      </c>
      <c r="C39" s="65" t="str">
        <f>CRS!C39</f>
        <v>F</v>
      </c>
      <c r="D39" s="70" t="str">
        <f>CRS!D39</f>
        <v>BSCS-MOBILE TECH TRACK-2</v>
      </c>
      <c r="E39" s="109">
        <v>8</v>
      </c>
      <c r="F39" s="109">
        <v>16</v>
      </c>
      <c r="G39" s="109"/>
      <c r="H39" s="109">
        <v>48</v>
      </c>
      <c r="I39" s="109">
        <v>10</v>
      </c>
      <c r="J39" s="109">
        <v>10</v>
      </c>
      <c r="K39" s="109"/>
      <c r="L39" s="109"/>
      <c r="M39" s="109"/>
      <c r="N39" s="109"/>
      <c r="O39" s="60">
        <f t="shared" si="0"/>
        <v>92</v>
      </c>
      <c r="P39" s="67">
        <f t="shared" si="1"/>
        <v>57.499999999999993</v>
      </c>
      <c r="Q39" s="109"/>
      <c r="R39" s="109"/>
      <c r="S39" s="109"/>
      <c r="T39" s="109"/>
      <c r="U39" s="109">
        <v>40</v>
      </c>
      <c r="V39" s="109"/>
      <c r="W39" s="109"/>
      <c r="X39" s="109"/>
      <c r="Y39" s="109"/>
      <c r="Z39" s="109"/>
      <c r="AA39" s="60">
        <f t="shared" si="2"/>
        <v>40</v>
      </c>
      <c r="AB39" s="67">
        <f t="shared" si="3"/>
        <v>14.285714285714285</v>
      </c>
      <c r="AC39" s="111">
        <v>38</v>
      </c>
      <c r="AD39" s="67">
        <f t="shared" si="4"/>
        <v>38</v>
      </c>
      <c r="AE39" s="66">
        <f>CRS!H39</f>
        <v>36.609285714285718</v>
      </c>
      <c r="AF39" s="64">
        <f>CRS!I39</f>
        <v>73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PUMIHIC JR., RICARDO D. </v>
      </c>
      <c r="C40" s="65" t="str">
        <f>CRS!C40</f>
        <v>M</v>
      </c>
      <c r="D40" s="70" t="str">
        <f>CRS!D40</f>
        <v>BSIT-NET SEC TRACK-1</v>
      </c>
      <c r="E40" s="109">
        <v>18</v>
      </c>
      <c r="F40" s="109"/>
      <c r="G40" s="109">
        <v>10</v>
      </c>
      <c r="H40" s="109">
        <v>10</v>
      </c>
      <c r="I40" s="109">
        <v>10</v>
      </c>
      <c r="J40" s="109">
        <v>10</v>
      </c>
      <c r="K40" s="109"/>
      <c r="L40" s="109"/>
      <c r="M40" s="109"/>
      <c r="N40" s="109"/>
      <c r="O40" s="60">
        <f t="shared" si="0"/>
        <v>58</v>
      </c>
      <c r="P40" s="67">
        <f t="shared" si="1"/>
        <v>36.25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68</v>
      </c>
      <c r="AD40" s="67">
        <f t="shared" si="4"/>
        <v>68</v>
      </c>
      <c r="AE40" s="66">
        <f>CRS!H40</f>
        <v>35.082500000000003</v>
      </c>
      <c r="AF40" s="64">
        <f>CRS!I40</f>
        <v>73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2D  CCS1129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TTH 10:50AM-12:30PM  TTHSAT 9:10AM-10:50AM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SUMMER Trimester SY 2014-2015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50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ref="F47:N47" si="7">IF(F6="","",F6)</f>
        <v>QUIZ</v>
      </c>
      <c r="G47" s="317" t="str">
        <f t="shared" si="7"/>
        <v>QUIZ</v>
      </c>
      <c r="H47" s="317" t="str">
        <f t="shared" si="7"/>
        <v>RPT</v>
      </c>
      <c r="I47" s="317" t="str">
        <f t="shared" si="7"/>
        <v>SW</v>
      </c>
      <c r="J47" s="317" t="str">
        <f t="shared" si="7"/>
        <v>REC</v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160</v>
      </c>
      <c r="P47" s="311"/>
      <c r="Q47" s="317" t="str">
        <f t="shared" ref="Q47:Z47" si="8">IF(Q6="","",Q6)</f>
        <v>CS L01</v>
      </c>
      <c r="R47" s="317" t="str">
        <f t="shared" si="8"/>
        <v>CS L02</v>
      </c>
      <c r="S47" s="317" t="str">
        <f t="shared" si="8"/>
        <v>CS L03</v>
      </c>
      <c r="T47" s="317" t="str">
        <f t="shared" si="8"/>
        <v>CS L04</v>
      </c>
      <c r="U47" s="317" t="str">
        <f t="shared" si="8"/>
        <v>CS L05</v>
      </c>
      <c r="V47" s="317" t="str">
        <f t="shared" si="8"/>
        <v>CS L06</v>
      </c>
      <c r="W47" s="317" t="str">
        <f t="shared" si="8"/>
        <v>CS L07</v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280</v>
      </c>
      <c r="AB47" s="312"/>
      <c r="AC47" s="308">
        <f>AC6</f>
        <v>42166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RAMOS, HONALLIE O. </v>
      </c>
      <c r="C50" s="65" t="str">
        <f>CRS!C50</f>
        <v>F</v>
      </c>
      <c r="D50" s="70" t="str">
        <f>CRS!D50</f>
        <v>BSCS-DIGITAL ARTS TRACK-2</v>
      </c>
      <c r="E50" s="109">
        <v>16</v>
      </c>
      <c r="F50" s="109">
        <v>24</v>
      </c>
      <c r="G50" s="109">
        <v>10</v>
      </c>
      <c r="H50" s="109">
        <v>45</v>
      </c>
      <c r="I50" s="109">
        <v>10</v>
      </c>
      <c r="J50" s="109">
        <v>10</v>
      </c>
      <c r="K50" s="109"/>
      <c r="L50" s="109"/>
      <c r="M50" s="109"/>
      <c r="N50" s="109"/>
      <c r="O50" s="60">
        <f t="shared" ref="O50:O80" si="9">IF(SUM(E50:N50)=0,"",SUM(E50:N50))</f>
        <v>115</v>
      </c>
      <c r="P50" s="67">
        <f t="shared" ref="P50:P80" si="10">IF(O50="","",O50/$O$6*100)</f>
        <v>71.875</v>
      </c>
      <c r="Q50" s="109">
        <v>40</v>
      </c>
      <c r="R50" s="109">
        <v>40</v>
      </c>
      <c r="S50" s="109">
        <v>35</v>
      </c>
      <c r="T50" s="109">
        <v>40</v>
      </c>
      <c r="U50" s="109">
        <v>40</v>
      </c>
      <c r="V50" s="109">
        <v>40</v>
      </c>
      <c r="W50" s="109">
        <v>40</v>
      </c>
      <c r="X50" s="109"/>
      <c r="Y50" s="109"/>
      <c r="Z50" s="109"/>
      <c r="AA50" s="60">
        <f t="shared" ref="AA50:AA80" si="11">IF(SUM(Q50:Z50)=0,"",SUM(Q50:Z50))</f>
        <v>275</v>
      </c>
      <c r="AB50" s="67">
        <f t="shared" ref="AB50:AB80" si="12">IF(AA50="","",AA50/$AA$6*100)</f>
        <v>98.214285714285708</v>
      </c>
      <c r="AC50" s="111">
        <v>62</v>
      </c>
      <c r="AD50" s="67">
        <f t="shared" ref="AD50:AD80" si="13">IF(AC50="","",AC50/$AC$5*100)</f>
        <v>62</v>
      </c>
      <c r="AE50" s="66">
        <f>CRS!H50</f>
        <v>77.20946428571429</v>
      </c>
      <c r="AF50" s="64">
        <f>CRS!I50</f>
        <v>89</v>
      </c>
    </row>
    <row r="51" spans="1:32" ht="12.75" customHeight="1" x14ac:dyDescent="0.25">
      <c r="A51" s="56" t="s">
        <v>67</v>
      </c>
      <c r="B51" s="59" t="str">
        <f>CRS!B51</f>
        <v xml:space="preserve">RAMOS, JUBEL P. </v>
      </c>
      <c r="C51" s="65" t="str">
        <f>CRS!C51</f>
        <v>F</v>
      </c>
      <c r="D51" s="70" t="str">
        <f>CRS!D51</f>
        <v>BSCS-DIGITAL ARTS TRACK-1</v>
      </c>
      <c r="E51" s="109">
        <v>20</v>
      </c>
      <c r="F51" s="109">
        <v>26</v>
      </c>
      <c r="G51" s="109">
        <v>10</v>
      </c>
      <c r="H51" s="109">
        <v>48</v>
      </c>
      <c r="I51" s="109">
        <v>10</v>
      </c>
      <c r="J51" s="109">
        <v>10</v>
      </c>
      <c r="K51" s="109"/>
      <c r="L51" s="109"/>
      <c r="M51" s="109"/>
      <c r="N51" s="109"/>
      <c r="O51" s="60">
        <f t="shared" si="9"/>
        <v>124</v>
      </c>
      <c r="P51" s="67">
        <f t="shared" si="10"/>
        <v>77.5</v>
      </c>
      <c r="Q51" s="109">
        <v>40</v>
      </c>
      <c r="R51" s="109">
        <v>40</v>
      </c>
      <c r="S51" s="109">
        <v>35</v>
      </c>
      <c r="T51" s="109">
        <v>40</v>
      </c>
      <c r="U51" s="109">
        <v>40</v>
      </c>
      <c r="V51" s="109"/>
      <c r="W51" s="109"/>
      <c r="X51" s="109"/>
      <c r="Y51" s="109"/>
      <c r="Z51" s="109"/>
      <c r="AA51" s="60">
        <f t="shared" si="11"/>
        <v>195</v>
      </c>
      <c r="AB51" s="67">
        <f t="shared" si="12"/>
        <v>69.642857142857139</v>
      </c>
      <c r="AC51" s="111">
        <v>64</v>
      </c>
      <c r="AD51" s="67">
        <f t="shared" si="13"/>
        <v>64</v>
      </c>
      <c r="AE51" s="66">
        <f>CRS!H51</f>
        <v>70.317142857142869</v>
      </c>
      <c r="AF51" s="64">
        <f>CRS!I51</f>
        <v>85</v>
      </c>
    </row>
    <row r="52" spans="1:32" ht="12.75" customHeight="1" x14ac:dyDescent="0.25">
      <c r="A52" s="56" t="s">
        <v>68</v>
      </c>
      <c r="B52" s="59" t="str">
        <f>CRS!B52</f>
        <v xml:space="preserve">REGALA, JAN YZRAEL A. </v>
      </c>
      <c r="C52" s="65" t="str">
        <f>CRS!C52</f>
        <v>M</v>
      </c>
      <c r="D52" s="70" t="str">
        <f>CRS!D52</f>
        <v>BSCS-DIGITAL ARTS TRACK-1</v>
      </c>
      <c r="E52" s="109">
        <v>18</v>
      </c>
      <c r="F52" s="109">
        <v>20</v>
      </c>
      <c r="G52" s="109">
        <v>10</v>
      </c>
      <c r="H52" s="109">
        <v>45</v>
      </c>
      <c r="I52" s="109">
        <v>10</v>
      </c>
      <c r="J52" s="109">
        <v>10</v>
      </c>
      <c r="K52" s="109"/>
      <c r="L52" s="109"/>
      <c r="M52" s="109"/>
      <c r="N52" s="109"/>
      <c r="O52" s="60">
        <f t="shared" si="9"/>
        <v>113</v>
      </c>
      <c r="P52" s="67">
        <f t="shared" si="10"/>
        <v>70.625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72</v>
      </c>
      <c r="AD52" s="67">
        <f t="shared" si="13"/>
        <v>72</v>
      </c>
      <c r="AE52" s="66">
        <f>CRS!H52</f>
        <v>47.786250000000003</v>
      </c>
      <c r="AF52" s="64">
        <f>CRS!I52</f>
        <v>74</v>
      </c>
    </row>
    <row r="53" spans="1:32" ht="12.75" customHeight="1" x14ac:dyDescent="0.25">
      <c r="A53" s="56" t="s">
        <v>69</v>
      </c>
      <c r="B53" s="59" t="str">
        <f>CRS!B53</f>
        <v xml:space="preserve">SAKIWAT, SHAREMANE P. </v>
      </c>
      <c r="C53" s="65" t="str">
        <f>CRS!C53</f>
        <v>F</v>
      </c>
      <c r="D53" s="70" t="str">
        <f>CRS!D53</f>
        <v>BSCS-DIGITAL ARTS TRACK-1</v>
      </c>
      <c r="E53" s="109">
        <v>20</v>
      </c>
      <c r="F53" s="109">
        <v>28</v>
      </c>
      <c r="G53" s="109">
        <v>10</v>
      </c>
      <c r="H53" s="109">
        <v>43</v>
      </c>
      <c r="I53" s="109">
        <v>10</v>
      </c>
      <c r="J53" s="109">
        <v>10</v>
      </c>
      <c r="K53" s="109"/>
      <c r="L53" s="109"/>
      <c r="M53" s="109"/>
      <c r="N53" s="109"/>
      <c r="O53" s="60">
        <f t="shared" si="9"/>
        <v>121</v>
      </c>
      <c r="P53" s="67">
        <f t="shared" si="10"/>
        <v>75.625</v>
      </c>
      <c r="Q53" s="109">
        <v>40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>
        <v>40</v>
      </c>
      <c r="X53" s="109"/>
      <c r="Y53" s="109"/>
      <c r="Z53" s="109"/>
      <c r="AA53" s="60">
        <f t="shared" si="11"/>
        <v>280</v>
      </c>
      <c r="AB53" s="67">
        <f t="shared" si="12"/>
        <v>100</v>
      </c>
      <c r="AC53" s="111">
        <v>64</v>
      </c>
      <c r="AD53" s="67">
        <f t="shared" si="13"/>
        <v>64</v>
      </c>
      <c r="AE53" s="66">
        <f>CRS!H53</f>
        <v>79.716250000000002</v>
      </c>
      <c r="AF53" s="64">
        <f>CRS!I53</f>
        <v>90</v>
      </c>
    </row>
    <row r="54" spans="1:32" ht="12.75" customHeight="1" x14ac:dyDescent="0.25">
      <c r="A54" s="56" t="s">
        <v>70</v>
      </c>
      <c r="B54" s="59" t="str">
        <f>CRS!B54</f>
        <v xml:space="preserve">SANGO, LHONE EZEKIEL M. </v>
      </c>
      <c r="C54" s="65" t="str">
        <f>CRS!C54</f>
        <v>M</v>
      </c>
      <c r="D54" s="70" t="str">
        <f>CRS!D54</f>
        <v>BSCS-DIGITAL ARTS TRACK-1</v>
      </c>
      <c r="E54" s="109">
        <v>2</v>
      </c>
      <c r="F54" s="109">
        <v>10</v>
      </c>
      <c r="G54" s="109">
        <v>10</v>
      </c>
      <c r="H54" s="109">
        <v>43</v>
      </c>
      <c r="I54" s="109">
        <v>10</v>
      </c>
      <c r="J54" s="109">
        <v>10</v>
      </c>
      <c r="K54" s="109"/>
      <c r="L54" s="109"/>
      <c r="M54" s="109"/>
      <c r="N54" s="109"/>
      <c r="O54" s="60">
        <f t="shared" si="9"/>
        <v>85</v>
      </c>
      <c r="P54" s="67">
        <f t="shared" si="10"/>
        <v>53.125</v>
      </c>
      <c r="Q54" s="109">
        <v>40</v>
      </c>
      <c r="R54" s="109">
        <v>40</v>
      </c>
      <c r="S54" s="109">
        <v>35</v>
      </c>
      <c r="T54" s="109">
        <v>40</v>
      </c>
      <c r="U54" s="109">
        <v>40</v>
      </c>
      <c r="V54" s="109">
        <v>40</v>
      </c>
      <c r="W54" s="109">
        <v>40</v>
      </c>
      <c r="X54" s="109"/>
      <c r="Y54" s="109"/>
      <c r="Z54" s="109"/>
      <c r="AA54" s="60">
        <f t="shared" si="11"/>
        <v>275</v>
      </c>
      <c r="AB54" s="67">
        <f t="shared" si="12"/>
        <v>98.214285714285708</v>
      </c>
      <c r="AC54" s="111">
        <v>36</v>
      </c>
      <c r="AD54" s="67">
        <f t="shared" si="13"/>
        <v>36</v>
      </c>
      <c r="AE54" s="66">
        <f>CRS!H54</f>
        <v>62.181964285714287</v>
      </c>
      <c r="AF54" s="64">
        <f>CRS!I54</f>
        <v>81</v>
      </c>
    </row>
    <row r="55" spans="1:32" ht="12.75" customHeight="1" x14ac:dyDescent="0.25">
      <c r="A55" s="56" t="s">
        <v>71</v>
      </c>
      <c r="B55" s="59" t="str">
        <f>CRS!B55</f>
        <v xml:space="preserve">SANTOS, DIANA TERESA S. </v>
      </c>
      <c r="C55" s="65" t="str">
        <f>CRS!C55</f>
        <v>F</v>
      </c>
      <c r="D55" s="70" t="str">
        <f>CRS!D55</f>
        <v>BSCS-DIGITAL ARTS TRACK-1</v>
      </c>
      <c r="E55" s="109">
        <v>20</v>
      </c>
      <c r="F55" s="109">
        <v>24</v>
      </c>
      <c r="G55" s="109">
        <v>10</v>
      </c>
      <c r="H55" s="109">
        <v>50</v>
      </c>
      <c r="I55" s="109">
        <v>10</v>
      </c>
      <c r="J55" s="109">
        <v>10</v>
      </c>
      <c r="K55" s="109"/>
      <c r="L55" s="109"/>
      <c r="M55" s="109"/>
      <c r="N55" s="109"/>
      <c r="O55" s="60">
        <f t="shared" si="9"/>
        <v>124</v>
      </c>
      <c r="P55" s="67">
        <f t="shared" si="10"/>
        <v>77.5</v>
      </c>
      <c r="Q55" s="109">
        <v>40</v>
      </c>
      <c r="R55" s="109">
        <v>40</v>
      </c>
      <c r="S55" s="109">
        <v>40</v>
      </c>
      <c r="T55" s="109">
        <v>40</v>
      </c>
      <c r="U55" s="109">
        <v>40</v>
      </c>
      <c r="V55" s="109">
        <v>40</v>
      </c>
      <c r="W55" s="109">
        <v>35</v>
      </c>
      <c r="X55" s="109"/>
      <c r="Y55" s="109"/>
      <c r="Z55" s="109"/>
      <c r="AA55" s="60">
        <f t="shared" si="11"/>
        <v>275</v>
      </c>
      <c r="AB55" s="67">
        <f t="shared" si="12"/>
        <v>98.214285714285708</v>
      </c>
      <c r="AC55" s="111">
        <v>66</v>
      </c>
      <c r="AD55" s="67">
        <f t="shared" si="13"/>
        <v>66</v>
      </c>
      <c r="AE55" s="66">
        <f>CRS!H55</f>
        <v>80.425714285714292</v>
      </c>
      <c r="AF55" s="64">
        <f>CRS!I55</f>
        <v>90</v>
      </c>
    </row>
    <row r="56" spans="1:32" ht="12.75" customHeight="1" x14ac:dyDescent="0.25">
      <c r="A56" s="56" t="s">
        <v>72</v>
      </c>
      <c r="B56" s="59" t="str">
        <f>CRS!B56</f>
        <v xml:space="preserve">SANTOS, ERIELYN E. </v>
      </c>
      <c r="C56" s="65" t="str">
        <f>CRS!C56</f>
        <v>F</v>
      </c>
      <c r="D56" s="70" t="str">
        <f>CRS!D56</f>
        <v>BSIT-WEB TRACK-1</v>
      </c>
      <c r="E56" s="109">
        <v>16</v>
      </c>
      <c r="F56" s="109">
        <v>34</v>
      </c>
      <c r="G56" s="109">
        <v>10</v>
      </c>
      <c r="H56" s="109">
        <v>43</v>
      </c>
      <c r="I56" s="109">
        <v>10</v>
      </c>
      <c r="J56" s="109">
        <v>10</v>
      </c>
      <c r="K56" s="109"/>
      <c r="L56" s="109"/>
      <c r="M56" s="109"/>
      <c r="N56" s="109"/>
      <c r="O56" s="60">
        <f t="shared" si="9"/>
        <v>123</v>
      </c>
      <c r="P56" s="67">
        <f t="shared" si="10"/>
        <v>76.875</v>
      </c>
      <c r="Q56" s="109">
        <v>40</v>
      </c>
      <c r="R56" s="109">
        <v>40</v>
      </c>
      <c r="S56" s="109">
        <v>35</v>
      </c>
      <c r="T56" s="109">
        <v>40</v>
      </c>
      <c r="U56" s="109">
        <v>40</v>
      </c>
      <c r="V56" s="109">
        <v>40</v>
      </c>
      <c r="W56" s="109">
        <v>40</v>
      </c>
      <c r="X56" s="109"/>
      <c r="Y56" s="109"/>
      <c r="Z56" s="109"/>
      <c r="AA56" s="60">
        <f t="shared" si="11"/>
        <v>275</v>
      </c>
      <c r="AB56" s="67">
        <f t="shared" si="12"/>
        <v>98.214285714285708</v>
      </c>
      <c r="AC56" s="111">
        <v>78</v>
      </c>
      <c r="AD56" s="67">
        <f t="shared" si="13"/>
        <v>78</v>
      </c>
      <c r="AE56" s="66">
        <f>CRS!H56</f>
        <v>84.299464285714294</v>
      </c>
      <c r="AF56" s="64">
        <f>CRS!I56</f>
        <v>92</v>
      </c>
    </row>
    <row r="57" spans="1:32" ht="12.75" customHeight="1" x14ac:dyDescent="0.2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16</v>
      </c>
      <c r="F57" s="109">
        <v>30</v>
      </c>
      <c r="G57" s="109">
        <v>10</v>
      </c>
      <c r="H57" s="109">
        <v>43</v>
      </c>
      <c r="I57" s="109">
        <v>10</v>
      </c>
      <c r="J57" s="109">
        <v>10</v>
      </c>
      <c r="K57" s="109"/>
      <c r="L57" s="109"/>
      <c r="M57" s="109"/>
      <c r="N57" s="109"/>
      <c r="O57" s="60">
        <f t="shared" si="9"/>
        <v>119</v>
      </c>
      <c r="P57" s="67">
        <f t="shared" si="10"/>
        <v>74.375</v>
      </c>
      <c r="Q57" s="109">
        <v>40</v>
      </c>
      <c r="R57" s="109">
        <v>40</v>
      </c>
      <c r="S57" s="109">
        <v>35</v>
      </c>
      <c r="T57" s="109">
        <v>40</v>
      </c>
      <c r="U57" s="109">
        <v>40</v>
      </c>
      <c r="V57" s="109">
        <v>40</v>
      </c>
      <c r="W57" s="109">
        <v>40</v>
      </c>
      <c r="X57" s="109"/>
      <c r="Y57" s="109"/>
      <c r="Z57" s="109"/>
      <c r="AA57" s="60">
        <f t="shared" si="11"/>
        <v>275</v>
      </c>
      <c r="AB57" s="67">
        <f t="shared" si="12"/>
        <v>98.214285714285708</v>
      </c>
      <c r="AC57" s="111">
        <v>68</v>
      </c>
      <c r="AD57" s="67">
        <f t="shared" si="13"/>
        <v>68</v>
      </c>
      <c r="AE57" s="66">
        <f>CRS!H57</f>
        <v>80.074464285714285</v>
      </c>
      <c r="AF57" s="64">
        <f>CRS!I57</f>
        <v>90</v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24" zoomScaleNormal="100" workbookViewId="0">
      <selection activeCell="H40" sqref="H4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CCS1129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10:50AM-12:30PM  TTHSAT 9:10AM-10:50AM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SUMMER Trimester SY 2014-2015</v>
      </c>
      <c r="B5" s="324"/>
      <c r="C5" s="325"/>
      <c r="D5" s="325"/>
      <c r="E5" s="108">
        <v>40</v>
      </c>
      <c r="F5" s="108">
        <v>40</v>
      </c>
      <c r="G5" s="108">
        <v>10</v>
      </c>
      <c r="H5" s="108">
        <v>100</v>
      </c>
      <c r="I5" s="108">
        <v>25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/>
      <c r="W5" s="108"/>
      <c r="X5" s="108"/>
      <c r="Y5" s="108"/>
      <c r="Z5" s="108"/>
      <c r="AA5" s="341"/>
      <c r="AB5" s="312"/>
      <c r="AC5" s="110">
        <v>70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264</v>
      </c>
      <c r="F6" s="305" t="s">
        <v>265</v>
      </c>
      <c r="G6" s="305" t="s">
        <v>262</v>
      </c>
      <c r="H6" s="305" t="s">
        <v>261</v>
      </c>
      <c r="I6" s="305" t="s">
        <v>253</v>
      </c>
      <c r="J6" s="305"/>
      <c r="K6" s="305"/>
      <c r="L6" s="305"/>
      <c r="M6" s="305"/>
      <c r="N6" s="305"/>
      <c r="O6" s="366">
        <f>IF(SUM(E5:N5)=0,"",SUM(E5:N5))</f>
        <v>215</v>
      </c>
      <c r="P6" s="312"/>
      <c r="Q6" s="305" t="s">
        <v>267</v>
      </c>
      <c r="R6" s="305" t="s">
        <v>270</v>
      </c>
      <c r="S6" s="305" t="s">
        <v>268</v>
      </c>
      <c r="T6" s="305" t="s">
        <v>269</v>
      </c>
      <c r="U6" s="305" t="s">
        <v>271</v>
      </c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22</v>
      </c>
      <c r="F9" s="109">
        <v>20</v>
      </c>
      <c r="G9" s="109">
        <v>10</v>
      </c>
      <c r="H9" s="109">
        <v>50</v>
      </c>
      <c r="I9" s="109">
        <v>6</v>
      </c>
      <c r="J9" s="109"/>
      <c r="K9" s="109"/>
      <c r="L9" s="109"/>
      <c r="M9" s="109"/>
      <c r="N9" s="109"/>
      <c r="O9" s="60">
        <f>IF(SUM(E9:N9)=0,"",SUM(E9:N9))</f>
        <v>108</v>
      </c>
      <c r="P9" s="67">
        <f>IF(O9="","",O9/$O$6*100)</f>
        <v>50.232558139534888</v>
      </c>
      <c r="Q9" s="109">
        <v>20</v>
      </c>
      <c r="R9" s="109">
        <v>30</v>
      </c>
      <c r="S9" s="109" t="s">
        <v>266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90</v>
      </c>
      <c r="AB9" s="67">
        <f>IF(AA9="","",AA9/$AA$6*100)</f>
        <v>45</v>
      </c>
      <c r="AC9" s="111">
        <v>21.81</v>
      </c>
      <c r="AD9" s="67">
        <f>IF(AC9="","",AC9/$AC$5*100)</f>
        <v>31.157142857142855</v>
      </c>
      <c r="AE9" s="112">
        <f>CRS!M9</f>
        <v>42.020172757475088</v>
      </c>
      <c r="AF9" s="66">
        <f>CRS!N9</f>
        <v>48.374193521594691</v>
      </c>
      <c r="AG9" s="64">
        <f>CRS!O9</f>
        <v>74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TRACK-1</v>
      </c>
      <c r="E10" s="109">
        <v>28</v>
      </c>
      <c r="F10" s="109">
        <v>26</v>
      </c>
      <c r="G10" s="109">
        <v>10</v>
      </c>
      <c r="H10" s="109">
        <v>60</v>
      </c>
      <c r="I10" s="109">
        <v>22</v>
      </c>
      <c r="J10" s="109"/>
      <c r="K10" s="109"/>
      <c r="L10" s="109"/>
      <c r="M10" s="109"/>
      <c r="N10" s="109"/>
      <c r="O10" s="60">
        <f t="shared" ref="O10:O40" si="0">IF(SUM(E10:N10)=0,"",SUM(E10:N10))</f>
        <v>146</v>
      </c>
      <c r="P10" s="67">
        <f t="shared" ref="P10:P40" si="1">IF(O10="","",O10/$O$6*100)</f>
        <v>67.906976744186039</v>
      </c>
      <c r="Q10" s="109">
        <v>40</v>
      </c>
      <c r="R10" s="109">
        <v>30</v>
      </c>
      <c r="S10" s="109">
        <v>40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150</v>
      </c>
      <c r="AB10" s="67">
        <f t="shared" ref="AB10:AB40" si="3">IF(AA10="","",AA10/$AA$6*100)</f>
        <v>75</v>
      </c>
      <c r="AC10" s="111">
        <v>31.9</v>
      </c>
      <c r="AD10" s="67">
        <f t="shared" ref="AD10:AD40" si="4">IF(AC10="","",AC10/$AC$5*100)</f>
        <v>45.571428571428569</v>
      </c>
      <c r="AE10" s="112">
        <f>CRS!M10</f>
        <v>62.65358803986711</v>
      </c>
      <c r="AF10" s="66">
        <f>CRS!N10</f>
        <v>71.585008305647847</v>
      </c>
      <c r="AG10" s="64">
        <f>CRS!O10</f>
        <v>86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BISLIG, MICHAEL VINCENT B. </v>
      </c>
      <c r="C11" s="65" t="str">
        <f>CRS!C11</f>
        <v>M</v>
      </c>
      <c r="D11" s="70" t="str">
        <f>CRS!D11</f>
        <v>BSCS-DIGITAL ARTS TRACK-1</v>
      </c>
      <c r="E11" s="109" t="s">
        <v>266</v>
      </c>
      <c r="F11" s="109">
        <v>16</v>
      </c>
      <c r="G11" s="109"/>
      <c r="H11" s="109"/>
      <c r="I11" s="109">
        <v>20</v>
      </c>
      <c r="J11" s="109"/>
      <c r="K11" s="109"/>
      <c r="L11" s="109"/>
      <c r="M11" s="109"/>
      <c r="N11" s="109"/>
      <c r="O11" s="60">
        <f t="shared" si="0"/>
        <v>36</v>
      </c>
      <c r="P11" s="67">
        <f t="shared" si="1"/>
        <v>16.744186046511629</v>
      </c>
      <c r="Q11" s="109" t="s">
        <v>266</v>
      </c>
      <c r="R11" s="109">
        <v>30</v>
      </c>
      <c r="S11" s="109" t="s">
        <v>266</v>
      </c>
      <c r="T11" s="109" t="s">
        <v>266</v>
      </c>
      <c r="U11" s="109"/>
      <c r="V11" s="109"/>
      <c r="W11" s="109"/>
      <c r="X11" s="109"/>
      <c r="Y11" s="109"/>
      <c r="Z11" s="109"/>
      <c r="AA11" s="60">
        <f t="shared" si="2"/>
        <v>30</v>
      </c>
      <c r="AB11" s="67">
        <f t="shared" si="3"/>
        <v>15</v>
      </c>
      <c r="AC11" s="111"/>
      <c r="AD11" s="67" t="str">
        <f t="shared" si="4"/>
        <v/>
      </c>
      <c r="AE11" s="112">
        <f>CRS!M11</f>
        <v>10.475581395348838</v>
      </c>
      <c r="AF11" s="66">
        <f>CRS!N11</f>
        <v>30.491719269102994</v>
      </c>
      <c r="AG11" s="64">
        <f>CRS!O11</f>
        <v>72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BOGUEN, GABRIEL ANGELO S.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BRIONES, ARMANDO C. </v>
      </c>
      <c r="C13" s="65" t="str">
        <f>CRS!C13</f>
        <v>M</v>
      </c>
      <c r="D13" s="70" t="str">
        <f>CRS!D13</f>
        <v>BSCS-MOBILE TECH TRACK-2</v>
      </c>
      <c r="E13" s="109">
        <v>16</v>
      </c>
      <c r="F13" s="109" t="s">
        <v>266</v>
      </c>
      <c r="G13" s="109">
        <v>10</v>
      </c>
      <c r="H13" s="109">
        <v>60</v>
      </c>
      <c r="I13" s="109">
        <v>20</v>
      </c>
      <c r="J13" s="109"/>
      <c r="K13" s="109"/>
      <c r="L13" s="109"/>
      <c r="M13" s="109"/>
      <c r="N13" s="109"/>
      <c r="O13" s="60">
        <f t="shared" si="0"/>
        <v>106</v>
      </c>
      <c r="P13" s="67">
        <f t="shared" si="1"/>
        <v>49.302325581395351</v>
      </c>
      <c r="Q13" s="109">
        <v>20</v>
      </c>
      <c r="R13" s="109" t="s">
        <v>266</v>
      </c>
      <c r="S13" s="109" t="s">
        <v>266</v>
      </c>
      <c r="T13" s="109" t="s">
        <v>266</v>
      </c>
      <c r="U13" s="109">
        <v>30</v>
      </c>
      <c r="V13" s="109"/>
      <c r="W13" s="109"/>
      <c r="X13" s="109"/>
      <c r="Y13" s="109"/>
      <c r="Z13" s="109"/>
      <c r="AA13" s="60">
        <f t="shared" si="2"/>
        <v>50</v>
      </c>
      <c r="AB13" s="67">
        <f t="shared" si="3"/>
        <v>25</v>
      </c>
      <c r="AC13" s="111">
        <v>28.67</v>
      </c>
      <c r="AD13" s="67">
        <f t="shared" si="4"/>
        <v>40.957142857142856</v>
      </c>
      <c r="AE13" s="112">
        <f>CRS!M13</f>
        <v>38.445196013289035</v>
      </c>
      <c r="AF13" s="66">
        <f>CRS!N13</f>
        <v>50.949740863787376</v>
      </c>
      <c r="AG13" s="64">
        <f>CRS!O13</f>
        <v>75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BURHAN, BILAL A. </v>
      </c>
      <c r="C14" s="65" t="str">
        <f>CRS!C14</f>
        <v>M</v>
      </c>
      <c r="D14" s="70" t="str">
        <f>CRS!D14</f>
        <v>BSIT-NET SEC TRACK-2</v>
      </c>
      <c r="E14" s="109">
        <v>18</v>
      </c>
      <c r="F14" s="109">
        <v>14</v>
      </c>
      <c r="G14" s="109">
        <v>10</v>
      </c>
      <c r="H14" s="109">
        <v>60</v>
      </c>
      <c r="I14" s="109">
        <v>22</v>
      </c>
      <c r="J14" s="109"/>
      <c r="K14" s="109"/>
      <c r="L14" s="109"/>
      <c r="M14" s="109"/>
      <c r="N14" s="109"/>
      <c r="O14" s="60">
        <f t="shared" si="0"/>
        <v>124</v>
      </c>
      <c r="P14" s="67">
        <f t="shared" si="1"/>
        <v>57.674418604651166</v>
      </c>
      <c r="Q14" s="109">
        <v>30</v>
      </c>
      <c r="R14" s="109">
        <v>40</v>
      </c>
      <c r="S14" s="109" t="s">
        <v>266</v>
      </c>
      <c r="T14" s="109">
        <v>35</v>
      </c>
      <c r="U14" s="109">
        <v>30</v>
      </c>
      <c r="V14" s="109"/>
      <c r="W14" s="109"/>
      <c r="X14" s="109"/>
      <c r="Y14" s="109"/>
      <c r="Z14" s="109"/>
      <c r="AA14" s="60">
        <f t="shared" si="2"/>
        <v>135</v>
      </c>
      <c r="AB14" s="67">
        <f t="shared" si="3"/>
        <v>67.5</v>
      </c>
      <c r="AC14" s="111">
        <v>16.96</v>
      </c>
      <c r="AD14" s="67">
        <f t="shared" si="4"/>
        <v>24.228571428571431</v>
      </c>
      <c r="AE14" s="112">
        <f>CRS!M14</f>
        <v>49.545272425249181</v>
      </c>
      <c r="AF14" s="66">
        <f>CRS!N14</f>
        <v>52.104957641196023</v>
      </c>
      <c r="AG14" s="64">
        <f>CRS!O14</f>
        <v>76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CABANLONG, LEXBER F. </v>
      </c>
      <c r="C15" s="65" t="str">
        <f>CRS!C15</f>
        <v>M</v>
      </c>
      <c r="D15" s="70" t="str">
        <f>CRS!D15</f>
        <v>BSCS-MOBILE TECH TRACK-1</v>
      </c>
      <c r="E15" s="109" t="s">
        <v>266</v>
      </c>
      <c r="F15" s="109" t="s">
        <v>266</v>
      </c>
      <c r="G15" s="109">
        <v>10</v>
      </c>
      <c r="H15" s="109">
        <v>50</v>
      </c>
      <c r="I15" s="109">
        <v>10</v>
      </c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32.558139534883722</v>
      </c>
      <c r="Q15" s="109">
        <v>20</v>
      </c>
      <c r="R15" s="109" t="s">
        <v>266</v>
      </c>
      <c r="S15" s="109" t="s">
        <v>266</v>
      </c>
      <c r="T15" s="109">
        <v>40</v>
      </c>
      <c r="U15" s="109">
        <v>35</v>
      </c>
      <c r="V15" s="109"/>
      <c r="W15" s="109"/>
      <c r="X15" s="109"/>
      <c r="Y15" s="109"/>
      <c r="Z15" s="109"/>
      <c r="AA15" s="60">
        <f t="shared" si="2"/>
        <v>95</v>
      </c>
      <c r="AB15" s="67">
        <f t="shared" si="3"/>
        <v>47.5</v>
      </c>
      <c r="AC15" s="111">
        <v>43.62</v>
      </c>
      <c r="AD15" s="67">
        <f t="shared" si="4"/>
        <v>62.31428571428571</v>
      </c>
      <c r="AE15" s="112">
        <f>CRS!M15</f>
        <v>47.606043189368776</v>
      </c>
      <c r="AF15" s="66">
        <f>CRS!N15</f>
        <v>39.828021594684387</v>
      </c>
      <c r="AG15" s="64">
        <f>CRS!O15</f>
        <v>73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TRACK-1</v>
      </c>
      <c r="E16" s="109">
        <v>24</v>
      </c>
      <c r="F16" s="109" t="s">
        <v>266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24</v>
      </c>
      <c r="P16" s="67">
        <f t="shared" si="1"/>
        <v>11.162790697674419</v>
      </c>
      <c r="Q16" s="109" t="s">
        <v>266</v>
      </c>
      <c r="R16" s="109" t="s">
        <v>266</v>
      </c>
      <c r="S16" s="109" t="s">
        <v>266</v>
      </c>
      <c r="T16" s="109" t="s">
        <v>266</v>
      </c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31.9</v>
      </c>
      <c r="AD16" s="67">
        <f t="shared" si="4"/>
        <v>45.571428571428569</v>
      </c>
      <c r="AE16" s="112">
        <f>CRS!M16</f>
        <v>19.178006644518273</v>
      </c>
      <c r="AF16" s="66">
        <f>CRS!N16</f>
        <v>33.834539036544854</v>
      </c>
      <c r="AG16" s="64">
        <f>CRS!O16</f>
        <v>73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CANLAS, JOHN ALBERT G. </v>
      </c>
      <c r="C17" s="65" t="str">
        <f>CRS!C17</f>
        <v>M</v>
      </c>
      <c r="D17" s="70" t="str">
        <f>CRS!D17</f>
        <v>BSCS-DIGITAL ARTS TRACK-1</v>
      </c>
      <c r="E17" s="109">
        <v>16</v>
      </c>
      <c r="F17" s="109">
        <v>12</v>
      </c>
      <c r="G17" s="109">
        <v>10</v>
      </c>
      <c r="H17" s="109">
        <v>50</v>
      </c>
      <c r="I17" s="109"/>
      <c r="J17" s="109"/>
      <c r="K17" s="109"/>
      <c r="L17" s="109"/>
      <c r="M17" s="109"/>
      <c r="N17" s="109"/>
      <c r="O17" s="60">
        <f t="shared" si="0"/>
        <v>88</v>
      </c>
      <c r="P17" s="67">
        <f t="shared" si="1"/>
        <v>40.930232558139537</v>
      </c>
      <c r="Q17" s="109">
        <v>20</v>
      </c>
      <c r="R17" s="109">
        <v>30</v>
      </c>
      <c r="S17" s="109">
        <v>35</v>
      </c>
      <c r="T17" s="109">
        <v>35</v>
      </c>
      <c r="U17" s="109">
        <v>30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75</v>
      </c>
      <c r="AC17" s="111">
        <v>22.62</v>
      </c>
      <c r="AD17" s="67">
        <f t="shared" si="4"/>
        <v>32.314285714285717</v>
      </c>
      <c r="AE17" s="112">
        <f>CRS!M17</f>
        <v>49.243833887043195</v>
      </c>
      <c r="AF17" s="66">
        <f>CRS!N17</f>
        <v>50.7756669435216</v>
      </c>
      <c r="AG17" s="64">
        <f>CRS!O17</f>
        <v>75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CATIMBANG, KYRILLE ARA M. </v>
      </c>
      <c r="C18" s="65" t="str">
        <f>CRS!C18</f>
        <v>F</v>
      </c>
      <c r="D18" s="70" t="str">
        <f>CRS!D18</f>
        <v>BSCS-MOBILE TECH TRACK-1</v>
      </c>
      <c r="E18" s="109">
        <v>28</v>
      </c>
      <c r="F18" s="109">
        <v>20</v>
      </c>
      <c r="G18" s="109">
        <v>10</v>
      </c>
      <c r="H18" s="109">
        <v>90</v>
      </c>
      <c r="I18" s="109">
        <v>20</v>
      </c>
      <c r="J18" s="109"/>
      <c r="K18" s="109"/>
      <c r="L18" s="109"/>
      <c r="M18" s="109"/>
      <c r="N18" s="109"/>
      <c r="O18" s="60">
        <f t="shared" si="0"/>
        <v>168</v>
      </c>
      <c r="P18" s="67">
        <f t="shared" si="1"/>
        <v>78.139534883720927</v>
      </c>
      <c r="Q18" s="109">
        <v>30</v>
      </c>
      <c r="R18" s="109" t="s">
        <v>266</v>
      </c>
      <c r="S18" s="109">
        <v>40</v>
      </c>
      <c r="T18" s="109">
        <v>30</v>
      </c>
      <c r="U18" s="109">
        <v>30</v>
      </c>
      <c r="V18" s="109"/>
      <c r="W18" s="109"/>
      <c r="X18" s="109"/>
      <c r="Y18" s="109"/>
      <c r="Z18" s="109"/>
      <c r="AA18" s="60">
        <f t="shared" si="2"/>
        <v>130</v>
      </c>
      <c r="AB18" s="67">
        <f t="shared" si="3"/>
        <v>65</v>
      </c>
      <c r="AC18" s="111">
        <v>35.130000000000003</v>
      </c>
      <c r="AD18" s="67">
        <f t="shared" si="4"/>
        <v>50.18571428571429</v>
      </c>
      <c r="AE18" s="112">
        <f>CRS!M18</f>
        <v>64.299189368770769</v>
      </c>
      <c r="AF18" s="66">
        <f>CRS!N18</f>
        <v>67.736558970099679</v>
      </c>
      <c r="AG18" s="64">
        <f>CRS!O18</f>
        <v>84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CIANO, PAUL VINCENT C. </v>
      </c>
      <c r="C19" s="65" t="str">
        <f>CRS!C19</f>
        <v>M</v>
      </c>
      <c r="D19" s="70" t="str">
        <f>CRS!D19</f>
        <v>BSIT-WEB TRACK-2</v>
      </c>
      <c r="E19" s="109">
        <v>26</v>
      </c>
      <c r="F19" s="109">
        <v>26</v>
      </c>
      <c r="G19" s="109">
        <v>10</v>
      </c>
      <c r="H19" s="109">
        <v>60</v>
      </c>
      <c r="I19" s="109">
        <v>15</v>
      </c>
      <c r="J19" s="109"/>
      <c r="K19" s="109"/>
      <c r="L19" s="109"/>
      <c r="M19" s="109"/>
      <c r="N19" s="109"/>
      <c r="O19" s="60">
        <f t="shared" si="0"/>
        <v>137</v>
      </c>
      <c r="P19" s="67">
        <f t="shared" si="1"/>
        <v>63.720930232558139</v>
      </c>
      <c r="Q19" s="109" t="s">
        <v>266</v>
      </c>
      <c r="R19" s="109" t="s">
        <v>266</v>
      </c>
      <c r="S19" s="109" t="s">
        <v>266</v>
      </c>
      <c r="T19" s="109" t="s">
        <v>266</v>
      </c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42.27</v>
      </c>
      <c r="AD19" s="67">
        <f t="shared" si="4"/>
        <v>60.385714285714286</v>
      </c>
      <c r="AE19" s="112">
        <f>CRS!M19</f>
        <v>41.559049833887045</v>
      </c>
      <c r="AF19" s="66">
        <f>CRS!N19</f>
        <v>47.16354277408638</v>
      </c>
      <c r="AG19" s="64">
        <f>CRS!O19</f>
        <v>74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COSILI, NICA B. </v>
      </c>
      <c r="C20" s="65" t="str">
        <f>CRS!C20</f>
        <v>F</v>
      </c>
      <c r="D20" s="70" t="str">
        <f>CRS!D20</f>
        <v>BSIT-WEB TRACK-1</v>
      </c>
      <c r="E20" s="109" t="s">
        <v>266</v>
      </c>
      <c r="F20" s="109">
        <v>10</v>
      </c>
      <c r="G20" s="109"/>
      <c r="H20" s="109">
        <v>80</v>
      </c>
      <c r="I20" s="109">
        <v>25</v>
      </c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53.488372093023251</v>
      </c>
      <c r="Q20" s="109" t="s">
        <v>266</v>
      </c>
      <c r="R20" s="109">
        <v>30</v>
      </c>
      <c r="S20" s="109" t="s">
        <v>266</v>
      </c>
      <c r="T20" s="109" t="s">
        <v>266</v>
      </c>
      <c r="U20" s="109">
        <v>30</v>
      </c>
      <c r="V20" s="109"/>
      <c r="W20" s="109"/>
      <c r="X20" s="109"/>
      <c r="Y20" s="109"/>
      <c r="Z20" s="109"/>
      <c r="AA20" s="60">
        <f t="shared" si="2"/>
        <v>60</v>
      </c>
      <c r="AB20" s="67">
        <f t="shared" si="3"/>
        <v>30</v>
      </c>
      <c r="AC20" s="111">
        <v>18.850000000000001</v>
      </c>
      <c r="AD20" s="67">
        <f t="shared" si="4"/>
        <v>26.928571428571431</v>
      </c>
      <c r="AE20" s="112">
        <f>CRS!M20</f>
        <v>36.706877076411963</v>
      </c>
      <c r="AF20" s="66">
        <f>CRS!N20</f>
        <v>46.847277823920265</v>
      </c>
      <c r="AG20" s="64">
        <f>CRS!O20</f>
        <v>74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BENZ M. </v>
      </c>
      <c r="C21" s="65" t="str">
        <f>CRS!C21</f>
        <v>M</v>
      </c>
      <c r="D21" s="70" t="str">
        <f>CRS!D21</f>
        <v>BSIT-WEB TRACK-3</v>
      </c>
      <c r="E21" s="109">
        <v>24</v>
      </c>
      <c r="F21" s="109" t="s">
        <v>266</v>
      </c>
      <c r="G21" s="109"/>
      <c r="H21" s="109">
        <v>90</v>
      </c>
      <c r="I21" s="109"/>
      <c r="J21" s="109"/>
      <c r="K21" s="109"/>
      <c r="L21" s="109"/>
      <c r="M21" s="109"/>
      <c r="N21" s="109"/>
      <c r="O21" s="60">
        <f t="shared" si="0"/>
        <v>114</v>
      </c>
      <c r="P21" s="67">
        <f t="shared" si="1"/>
        <v>53.023255813953483</v>
      </c>
      <c r="Q21" s="109">
        <v>20</v>
      </c>
      <c r="R21" s="109">
        <v>30</v>
      </c>
      <c r="S21" s="109">
        <v>40</v>
      </c>
      <c r="T21" s="109">
        <v>35</v>
      </c>
      <c r="U21" s="109"/>
      <c r="V21" s="109"/>
      <c r="W21" s="109"/>
      <c r="X21" s="109"/>
      <c r="Y21" s="109"/>
      <c r="Z21" s="109"/>
      <c r="AA21" s="60">
        <f t="shared" si="2"/>
        <v>125</v>
      </c>
      <c r="AB21" s="67">
        <f t="shared" si="3"/>
        <v>62.5</v>
      </c>
      <c r="AC21" s="111">
        <v>41.46</v>
      </c>
      <c r="AD21" s="67">
        <f t="shared" si="4"/>
        <v>59.228571428571428</v>
      </c>
      <c r="AE21" s="112">
        <f>CRS!M21</f>
        <v>58.260388704318935</v>
      </c>
      <c r="AF21" s="66">
        <f>CRS!N21</f>
        <v>58.119480066445178</v>
      </c>
      <c r="AG21" s="64">
        <f>CRS!O21</f>
        <v>79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DUMPIT, DEAN CLIDE B. </v>
      </c>
      <c r="C22" s="65" t="str">
        <f>CRS!C22</f>
        <v>M</v>
      </c>
      <c r="D22" s="70" t="str">
        <f>CRS!D22</f>
        <v>BSCS-DIGITAL ARTS TRACK-1</v>
      </c>
      <c r="E22" s="109">
        <v>28</v>
      </c>
      <c r="F22" s="109" t="s">
        <v>266</v>
      </c>
      <c r="G22" s="109">
        <v>10</v>
      </c>
      <c r="H22" s="109">
        <v>70</v>
      </c>
      <c r="I22" s="109">
        <v>25</v>
      </c>
      <c r="J22" s="109"/>
      <c r="K22" s="109"/>
      <c r="L22" s="109"/>
      <c r="M22" s="109"/>
      <c r="N22" s="109"/>
      <c r="O22" s="60">
        <f t="shared" si="0"/>
        <v>133</v>
      </c>
      <c r="P22" s="67">
        <f t="shared" si="1"/>
        <v>61.860465116279073</v>
      </c>
      <c r="Q22" s="109" t="s">
        <v>266</v>
      </c>
      <c r="R22" s="109">
        <v>35</v>
      </c>
      <c r="S22" s="109">
        <v>40</v>
      </c>
      <c r="T22" s="109" t="s">
        <v>266</v>
      </c>
      <c r="U22" s="109"/>
      <c r="V22" s="109"/>
      <c r="W22" s="109"/>
      <c r="X22" s="109"/>
      <c r="Y22" s="109"/>
      <c r="Z22" s="109"/>
      <c r="AA22" s="60">
        <f t="shared" si="2"/>
        <v>75</v>
      </c>
      <c r="AB22" s="67">
        <f t="shared" si="3"/>
        <v>37.5</v>
      </c>
      <c r="AC22" s="111">
        <v>36.479999999999997</v>
      </c>
      <c r="AD22" s="67">
        <f t="shared" si="4"/>
        <v>52.114285714285714</v>
      </c>
      <c r="AE22" s="112">
        <f>CRS!M22</f>
        <v>50.507810631229233</v>
      </c>
      <c r="AF22" s="66">
        <f>CRS!N22</f>
        <v>66.17738745847177</v>
      </c>
      <c r="AG22" s="64">
        <f>CRS!O22</f>
        <v>83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FERNANDO, ROBERT WALLACE A. </v>
      </c>
      <c r="C23" s="65" t="str">
        <f>CRS!C23</f>
        <v>M</v>
      </c>
      <c r="D23" s="70" t="str">
        <f>CRS!D23</f>
        <v>BSCS-DIGITAL ARTS TRACK-2</v>
      </c>
      <c r="E23" s="109">
        <v>30</v>
      </c>
      <c r="F23" s="109">
        <v>26</v>
      </c>
      <c r="G23" s="109">
        <v>10</v>
      </c>
      <c r="H23" s="109">
        <v>60</v>
      </c>
      <c r="I23" s="109">
        <v>22</v>
      </c>
      <c r="J23" s="109"/>
      <c r="K23" s="109"/>
      <c r="L23" s="109"/>
      <c r="M23" s="109"/>
      <c r="N23" s="109"/>
      <c r="O23" s="60">
        <f t="shared" si="0"/>
        <v>148</v>
      </c>
      <c r="P23" s="67">
        <f t="shared" si="1"/>
        <v>68.83720930232559</v>
      </c>
      <c r="Q23" s="109">
        <v>30</v>
      </c>
      <c r="R23" s="109">
        <v>40</v>
      </c>
      <c r="S23" s="109">
        <v>35</v>
      </c>
      <c r="T23" s="109">
        <v>30</v>
      </c>
      <c r="U23" s="109"/>
      <c r="V23" s="109"/>
      <c r="W23" s="109"/>
      <c r="X23" s="109"/>
      <c r="Y23" s="109"/>
      <c r="Z23" s="109"/>
      <c r="AA23" s="60">
        <f t="shared" si="2"/>
        <v>135</v>
      </c>
      <c r="AB23" s="67">
        <f t="shared" si="3"/>
        <v>67.5</v>
      </c>
      <c r="AC23" s="111">
        <v>36.08</v>
      </c>
      <c r="AD23" s="67">
        <f t="shared" si="4"/>
        <v>51.542857142857144</v>
      </c>
      <c r="AE23" s="112">
        <f>CRS!M23</f>
        <v>62.515850498338878</v>
      </c>
      <c r="AF23" s="66">
        <f>CRS!N23</f>
        <v>66.930960963455163</v>
      </c>
      <c r="AG23" s="64">
        <f>CRS!O23</f>
        <v>83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NIKKO SHAWN M. </v>
      </c>
      <c r="C24" s="65" t="str">
        <f>CRS!C24</f>
        <v>M</v>
      </c>
      <c r="D24" s="70" t="str">
        <f>CRS!D24</f>
        <v>BSIT-WEB TRACK-2</v>
      </c>
      <c r="E24" s="109">
        <v>26</v>
      </c>
      <c r="F24" s="109" t="s">
        <v>266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26</v>
      </c>
      <c r="P24" s="67">
        <f t="shared" si="1"/>
        <v>12.093023255813954</v>
      </c>
      <c r="Q24" s="109" t="s">
        <v>266</v>
      </c>
      <c r="R24" s="109" t="s">
        <v>266</v>
      </c>
      <c r="S24" s="109" t="s">
        <v>266</v>
      </c>
      <c r="T24" s="109" t="s">
        <v>266</v>
      </c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40.119999999999997</v>
      </c>
      <c r="AD24" s="67">
        <f t="shared" si="4"/>
        <v>57.31428571428571</v>
      </c>
      <c r="AE24" s="112">
        <f>CRS!M24</f>
        <v>23.477554817275749</v>
      </c>
      <c r="AF24" s="66">
        <f>CRS!N24</f>
        <v>32.443955980066448</v>
      </c>
      <c r="AG24" s="64">
        <f>CRS!O24</f>
        <v>73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GULENG, GENEVA CRES M. </v>
      </c>
      <c r="C25" s="65" t="str">
        <f>CRS!C25</f>
        <v>F</v>
      </c>
      <c r="D25" s="70" t="str">
        <f>CRS!D25</f>
        <v>BSCS-MOBILE TECH TRACK-1</v>
      </c>
      <c r="E25" s="109">
        <v>14</v>
      </c>
      <c r="F25" s="109">
        <v>14</v>
      </c>
      <c r="G25" s="109">
        <v>10</v>
      </c>
      <c r="H25" s="109"/>
      <c r="I25" s="109">
        <v>25</v>
      </c>
      <c r="J25" s="109"/>
      <c r="K25" s="109"/>
      <c r="L25" s="109"/>
      <c r="M25" s="109"/>
      <c r="N25" s="109"/>
      <c r="O25" s="60">
        <f t="shared" si="0"/>
        <v>63</v>
      </c>
      <c r="P25" s="67">
        <f t="shared" si="1"/>
        <v>29.302325581395351</v>
      </c>
      <c r="Q25" s="109">
        <v>40</v>
      </c>
      <c r="R25" s="109">
        <v>40</v>
      </c>
      <c r="S25" s="109" t="s">
        <v>266</v>
      </c>
      <c r="T25" s="109">
        <v>30</v>
      </c>
      <c r="U25" s="109">
        <v>35</v>
      </c>
      <c r="V25" s="109"/>
      <c r="W25" s="109"/>
      <c r="X25" s="109"/>
      <c r="Y25" s="109"/>
      <c r="Z25" s="109"/>
      <c r="AA25" s="60">
        <f t="shared" si="2"/>
        <v>145</v>
      </c>
      <c r="AB25" s="67">
        <f t="shared" si="3"/>
        <v>72.5</v>
      </c>
      <c r="AC25" s="111">
        <v>18.850000000000001</v>
      </c>
      <c r="AD25" s="67">
        <f t="shared" si="4"/>
        <v>26.928571428571431</v>
      </c>
      <c r="AE25" s="112">
        <f>CRS!M25</f>
        <v>42.750481727574758</v>
      </c>
      <c r="AF25" s="66">
        <f>CRS!N25</f>
        <v>55.460687292358813</v>
      </c>
      <c r="AG25" s="64">
        <f>CRS!O25</f>
        <v>78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JARAPA, JEROME L. </v>
      </c>
      <c r="C26" s="65" t="str">
        <f>CRS!C26</f>
        <v>M</v>
      </c>
      <c r="D26" s="70" t="str">
        <f>CRS!D26</f>
        <v>BSCS-DIGITAL ARTS TRACK-1</v>
      </c>
      <c r="E26" s="109">
        <v>30</v>
      </c>
      <c r="F26" s="109" t="s">
        <v>266</v>
      </c>
      <c r="G26" s="109">
        <v>10</v>
      </c>
      <c r="H26" s="109">
        <v>90</v>
      </c>
      <c r="I26" s="109">
        <v>14</v>
      </c>
      <c r="J26" s="109"/>
      <c r="K26" s="109"/>
      <c r="L26" s="109"/>
      <c r="M26" s="109"/>
      <c r="N26" s="109"/>
      <c r="O26" s="60">
        <f t="shared" si="0"/>
        <v>144</v>
      </c>
      <c r="P26" s="67">
        <f t="shared" si="1"/>
        <v>66.976744186046517</v>
      </c>
      <c r="Q26" s="109">
        <v>40</v>
      </c>
      <c r="R26" s="109">
        <v>40</v>
      </c>
      <c r="S26" s="109">
        <v>35</v>
      </c>
      <c r="T26" s="109">
        <v>40</v>
      </c>
      <c r="U26" s="109">
        <v>30</v>
      </c>
      <c r="V26" s="109"/>
      <c r="W26" s="109"/>
      <c r="X26" s="109"/>
      <c r="Y26" s="109"/>
      <c r="Z26" s="109"/>
      <c r="AA26" s="60">
        <f t="shared" si="2"/>
        <v>185</v>
      </c>
      <c r="AB26" s="67">
        <f t="shared" si="3"/>
        <v>92.5</v>
      </c>
      <c r="AC26" s="111">
        <v>38.630000000000003</v>
      </c>
      <c r="AD26" s="67">
        <f t="shared" si="4"/>
        <v>55.18571428571429</v>
      </c>
      <c r="AE26" s="112">
        <f>CRS!M26</f>
        <v>71.390468438538221</v>
      </c>
      <c r="AF26" s="66">
        <f>CRS!N26</f>
        <v>72.619341362126249</v>
      </c>
      <c r="AG26" s="64">
        <f>CRS!O26</f>
        <v>86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JORDAN, MARK BRYAN R. </v>
      </c>
      <c r="C27" s="65" t="str">
        <f>CRS!C27</f>
        <v>M</v>
      </c>
      <c r="D27" s="70" t="str">
        <f>CRS!D27</f>
        <v>BSCS-DIGITAL ARTS TRACK-1</v>
      </c>
      <c r="E27" s="109">
        <v>30</v>
      </c>
      <c r="F27" s="109">
        <v>22</v>
      </c>
      <c r="G27" s="109">
        <v>10</v>
      </c>
      <c r="H27" s="109">
        <v>90</v>
      </c>
      <c r="I27" s="109">
        <v>25</v>
      </c>
      <c r="J27" s="109"/>
      <c r="K27" s="109"/>
      <c r="L27" s="109"/>
      <c r="M27" s="109"/>
      <c r="N27" s="109"/>
      <c r="O27" s="60">
        <f t="shared" si="0"/>
        <v>177</v>
      </c>
      <c r="P27" s="67">
        <f t="shared" si="1"/>
        <v>82.325581395348834</v>
      </c>
      <c r="Q27" s="109">
        <v>40</v>
      </c>
      <c r="R27" s="109">
        <v>40</v>
      </c>
      <c r="S27" s="109">
        <v>35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195</v>
      </c>
      <c r="AB27" s="67">
        <f t="shared" si="3"/>
        <v>97.5</v>
      </c>
      <c r="AC27" s="111">
        <v>39.04</v>
      </c>
      <c r="AD27" s="67">
        <f t="shared" si="4"/>
        <v>55.771428571428572</v>
      </c>
      <c r="AE27" s="112">
        <f>CRS!M27</f>
        <v>78.304727574750842</v>
      </c>
      <c r="AF27" s="66">
        <f>CRS!N27</f>
        <v>80.663970930232566</v>
      </c>
      <c r="AG27" s="64">
        <f>CRS!O27</f>
        <v>90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JUAN, HANNAH FAYE YSABELLE F. </v>
      </c>
      <c r="C28" s="65" t="str">
        <f>CRS!C28</f>
        <v>F</v>
      </c>
      <c r="D28" s="70" t="str">
        <f>CRS!D28</f>
        <v>BSCS-DIGITAL ARTS TRACK-1</v>
      </c>
      <c r="E28" s="109">
        <v>28</v>
      </c>
      <c r="F28" s="109">
        <v>32</v>
      </c>
      <c r="G28" s="109">
        <v>10</v>
      </c>
      <c r="H28" s="109">
        <v>90</v>
      </c>
      <c r="I28" s="109">
        <v>23</v>
      </c>
      <c r="J28" s="109"/>
      <c r="K28" s="109"/>
      <c r="L28" s="109"/>
      <c r="M28" s="109"/>
      <c r="N28" s="109"/>
      <c r="O28" s="60">
        <f t="shared" si="0"/>
        <v>183</v>
      </c>
      <c r="P28" s="67">
        <f t="shared" si="1"/>
        <v>85.116279069767444</v>
      </c>
      <c r="Q28" s="109">
        <v>40</v>
      </c>
      <c r="R28" s="109">
        <v>40</v>
      </c>
      <c r="S28" s="109">
        <v>40</v>
      </c>
      <c r="T28" s="109">
        <v>40</v>
      </c>
      <c r="U28" s="109">
        <v>40</v>
      </c>
      <c r="V28" s="109"/>
      <c r="W28" s="109"/>
      <c r="X28" s="109"/>
      <c r="Y28" s="109"/>
      <c r="Z28" s="109"/>
      <c r="AA28" s="60">
        <f t="shared" si="2"/>
        <v>200</v>
      </c>
      <c r="AB28" s="67">
        <f t="shared" si="3"/>
        <v>100</v>
      </c>
      <c r="AC28" s="111">
        <v>46.85</v>
      </c>
      <c r="AD28" s="67">
        <f t="shared" si="4"/>
        <v>66.928571428571431</v>
      </c>
      <c r="AE28" s="112">
        <f>CRS!M28</f>
        <v>83.844086378737543</v>
      </c>
      <c r="AF28" s="66">
        <f>CRS!N28</f>
        <v>86.891418189368778</v>
      </c>
      <c r="AG28" s="64">
        <f>CRS!O28</f>
        <v>93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KHO, MARJORIE S. </v>
      </c>
      <c r="C29" s="65" t="str">
        <f>CRS!C29</f>
        <v>F</v>
      </c>
      <c r="D29" s="70" t="str">
        <f>CRS!D29</f>
        <v>BSCS-DIGITAL ARTS TRACK-2</v>
      </c>
      <c r="E29" s="109">
        <v>36</v>
      </c>
      <c r="F29" s="109">
        <v>30</v>
      </c>
      <c r="G29" s="109">
        <v>10</v>
      </c>
      <c r="H29" s="109">
        <v>80</v>
      </c>
      <c r="I29" s="109">
        <v>25</v>
      </c>
      <c r="J29" s="109"/>
      <c r="K29" s="109"/>
      <c r="L29" s="109"/>
      <c r="M29" s="109"/>
      <c r="N29" s="109"/>
      <c r="O29" s="60">
        <f t="shared" si="0"/>
        <v>181</v>
      </c>
      <c r="P29" s="67">
        <f t="shared" si="1"/>
        <v>84.186046511627907</v>
      </c>
      <c r="Q29" s="109">
        <v>35</v>
      </c>
      <c r="R29" s="109">
        <v>40</v>
      </c>
      <c r="S29" s="109">
        <v>40</v>
      </c>
      <c r="T29" s="109">
        <v>40</v>
      </c>
      <c r="U29" s="109">
        <v>35</v>
      </c>
      <c r="V29" s="109"/>
      <c r="W29" s="109"/>
      <c r="X29" s="109"/>
      <c r="Y29" s="109"/>
      <c r="Z29" s="109"/>
      <c r="AA29" s="60">
        <f t="shared" si="2"/>
        <v>190</v>
      </c>
      <c r="AB29" s="67">
        <f t="shared" si="3"/>
        <v>95</v>
      </c>
      <c r="AC29" s="111">
        <v>45.5</v>
      </c>
      <c r="AD29" s="67">
        <f t="shared" si="4"/>
        <v>65</v>
      </c>
      <c r="AE29" s="112">
        <f>CRS!M29</f>
        <v>81.231395348837225</v>
      </c>
      <c r="AF29" s="66">
        <f>CRS!N29</f>
        <v>82.734804817275759</v>
      </c>
      <c r="AG29" s="64">
        <f>CRS!O29</f>
        <v>91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MANINGYAO, CLARICE S. </v>
      </c>
      <c r="C30" s="65" t="str">
        <f>CRS!C30</f>
        <v>F</v>
      </c>
      <c r="D30" s="70" t="str">
        <f>CRS!D30</f>
        <v>BSCS-DIGITAL ARTS TRACK-1</v>
      </c>
      <c r="E30" s="109">
        <v>22</v>
      </c>
      <c r="F30" s="109" t="s">
        <v>266</v>
      </c>
      <c r="G30" s="109"/>
      <c r="H30" s="109">
        <v>80</v>
      </c>
      <c r="I30" s="109">
        <v>25</v>
      </c>
      <c r="J30" s="109"/>
      <c r="K30" s="109"/>
      <c r="L30" s="109"/>
      <c r="M30" s="109"/>
      <c r="N30" s="109"/>
      <c r="O30" s="60">
        <f t="shared" si="0"/>
        <v>127</v>
      </c>
      <c r="P30" s="67">
        <f t="shared" si="1"/>
        <v>59.069767441860463</v>
      </c>
      <c r="Q30" s="109">
        <v>40</v>
      </c>
      <c r="R30" s="109" t="s">
        <v>266</v>
      </c>
      <c r="S30" s="109">
        <v>0</v>
      </c>
      <c r="T30" s="109">
        <v>40</v>
      </c>
      <c r="U30" s="109">
        <v>40</v>
      </c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60</v>
      </c>
      <c r="AC30" s="111">
        <v>34.729999999999997</v>
      </c>
      <c r="AD30" s="67">
        <f t="shared" si="4"/>
        <v>49.614285714285714</v>
      </c>
      <c r="AE30" s="112">
        <f>CRS!M30</f>
        <v>56.161880398671094</v>
      </c>
      <c r="AF30" s="66">
        <f>CRS!N30</f>
        <v>64.615404485049837</v>
      </c>
      <c r="AG30" s="64">
        <f>CRS!O30</f>
        <v>82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MAPANGDOL, CJ BOY T. </v>
      </c>
      <c r="C31" s="65" t="str">
        <f>CRS!C31</f>
        <v>M</v>
      </c>
      <c r="D31" s="70" t="str">
        <f>CRS!D31</f>
        <v>BSCS-DIGITAL ARTS TRACK-2</v>
      </c>
      <c r="E31" s="109">
        <v>32</v>
      </c>
      <c r="F31" s="109" t="s">
        <v>266</v>
      </c>
      <c r="G31" s="109">
        <v>10</v>
      </c>
      <c r="H31" s="109">
        <v>70</v>
      </c>
      <c r="I31" s="109">
        <v>25</v>
      </c>
      <c r="J31" s="109"/>
      <c r="K31" s="109"/>
      <c r="L31" s="109"/>
      <c r="M31" s="109"/>
      <c r="N31" s="109"/>
      <c r="O31" s="60">
        <f t="shared" si="0"/>
        <v>137</v>
      </c>
      <c r="P31" s="67">
        <f t="shared" si="1"/>
        <v>63.720930232558139</v>
      </c>
      <c r="Q31" s="109">
        <v>35</v>
      </c>
      <c r="R31" s="109">
        <v>40</v>
      </c>
      <c r="S31" s="109">
        <v>35</v>
      </c>
      <c r="T31" s="109">
        <v>40</v>
      </c>
      <c r="U31" s="109">
        <v>40</v>
      </c>
      <c r="V31" s="109"/>
      <c r="W31" s="109"/>
      <c r="X31" s="109"/>
      <c r="Y31" s="109"/>
      <c r="Z31" s="109"/>
      <c r="AA31" s="60">
        <f t="shared" si="2"/>
        <v>190</v>
      </c>
      <c r="AB31" s="67">
        <f t="shared" si="3"/>
        <v>95</v>
      </c>
      <c r="AC31" s="111">
        <v>40.79</v>
      </c>
      <c r="AD31" s="67">
        <f t="shared" si="4"/>
        <v>58.271428571428572</v>
      </c>
      <c r="AE31" s="112">
        <f>CRS!M31</f>
        <v>72.190192691029893</v>
      </c>
      <c r="AF31" s="66">
        <f>CRS!N31</f>
        <v>73.328578488372088</v>
      </c>
      <c r="AG31" s="64">
        <f>CRS!O31</f>
        <v>87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MAPANGDOL, KEVIN JEFFERSON A. </v>
      </c>
      <c r="C32" s="65" t="str">
        <f>CRS!C32</f>
        <v>M</v>
      </c>
      <c r="D32" s="70" t="str">
        <f>CRS!D32</f>
        <v>BSIT-WEB TRACK-1</v>
      </c>
      <c r="E32" s="109">
        <v>30</v>
      </c>
      <c r="F32" s="109">
        <v>28</v>
      </c>
      <c r="G32" s="109">
        <v>10</v>
      </c>
      <c r="H32" s="109">
        <v>70</v>
      </c>
      <c r="I32" s="109">
        <v>25</v>
      </c>
      <c r="J32" s="109"/>
      <c r="K32" s="109"/>
      <c r="L32" s="109"/>
      <c r="M32" s="109"/>
      <c r="N32" s="109"/>
      <c r="O32" s="60">
        <f t="shared" si="0"/>
        <v>163</v>
      </c>
      <c r="P32" s="67">
        <f t="shared" si="1"/>
        <v>75.813953488372093</v>
      </c>
      <c r="Q32" s="109">
        <v>40</v>
      </c>
      <c r="R32" s="109">
        <v>40</v>
      </c>
      <c r="S32" s="109">
        <v>35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155</v>
      </c>
      <c r="AB32" s="67">
        <f t="shared" si="3"/>
        <v>77.5</v>
      </c>
      <c r="AC32" s="111">
        <v>49.54</v>
      </c>
      <c r="AD32" s="67">
        <f t="shared" si="4"/>
        <v>70.771428571428572</v>
      </c>
      <c r="AE32" s="112">
        <f>CRS!M32</f>
        <v>74.655890365448514</v>
      </c>
      <c r="AF32" s="66">
        <f>CRS!N32</f>
        <v>78.156427325581404</v>
      </c>
      <c r="AG32" s="64">
        <f>CRS!O32</f>
        <v>89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MORON, CHARLES JR. C. </v>
      </c>
      <c r="C33" s="65" t="str">
        <f>CRS!C33</f>
        <v>M</v>
      </c>
      <c r="D33" s="70" t="str">
        <f>CRS!D33</f>
        <v>BSCS-MOBILE TECH TRACK-2</v>
      </c>
      <c r="E33" s="109">
        <v>24</v>
      </c>
      <c r="F33" s="109">
        <v>16</v>
      </c>
      <c r="G33" s="109">
        <v>10</v>
      </c>
      <c r="H33" s="109">
        <v>60</v>
      </c>
      <c r="I33" s="109">
        <v>19</v>
      </c>
      <c r="J33" s="109"/>
      <c r="K33" s="109"/>
      <c r="L33" s="109"/>
      <c r="M33" s="109"/>
      <c r="N33" s="109"/>
      <c r="O33" s="60">
        <f t="shared" si="0"/>
        <v>129</v>
      </c>
      <c r="P33" s="67">
        <f t="shared" si="1"/>
        <v>60</v>
      </c>
      <c r="Q33" s="109" t="s">
        <v>266</v>
      </c>
      <c r="R33" s="109">
        <v>40</v>
      </c>
      <c r="S33" s="109">
        <v>35</v>
      </c>
      <c r="T33" s="109">
        <v>40</v>
      </c>
      <c r="U33" s="109">
        <v>30</v>
      </c>
      <c r="V33" s="109"/>
      <c r="W33" s="109"/>
      <c r="X33" s="109"/>
      <c r="Y33" s="109"/>
      <c r="Z33" s="109"/>
      <c r="AA33" s="60">
        <f t="shared" si="2"/>
        <v>145</v>
      </c>
      <c r="AB33" s="67">
        <f t="shared" si="3"/>
        <v>72.5</v>
      </c>
      <c r="AC33" s="111">
        <v>29.08</v>
      </c>
      <c r="AD33" s="67">
        <f t="shared" si="4"/>
        <v>41.542857142857144</v>
      </c>
      <c r="AE33" s="112">
        <f>CRS!M33</f>
        <v>57.84957142857143</v>
      </c>
      <c r="AF33" s="66">
        <f>CRS!N33</f>
        <v>64.885500000000008</v>
      </c>
      <c r="AG33" s="64">
        <f>CRS!O33</f>
        <v>82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NADAWA, KRIZEL JOY F. </v>
      </c>
      <c r="C34" s="65" t="str">
        <f>CRS!C34</f>
        <v>F</v>
      </c>
      <c r="D34" s="70" t="str">
        <f>CRS!D34</f>
        <v>BSCS-DIGITAL ARTS TRACK-1</v>
      </c>
      <c r="E34" s="109">
        <v>20</v>
      </c>
      <c r="F34" s="109">
        <v>28</v>
      </c>
      <c r="G34" s="109">
        <v>10</v>
      </c>
      <c r="H34" s="109">
        <v>80</v>
      </c>
      <c r="I34" s="109">
        <v>16</v>
      </c>
      <c r="J34" s="109"/>
      <c r="K34" s="109"/>
      <c r="L34" s="109"/>
      <c r="M34" s="109"/>
      <c r="N34" s="109"/>
      <c r="O34" s="60">
        <f t="shared" si="0"/>
        <v>154</v>
      </c>
      <c r="P34" s="67">
        <f t="shared" si="1"/>
        <v>71.627906976744185</v>
      </c>
      <c r="Q34" s="109">
        <v>20</v>
      </c>
      <c r="R34" s="109">
        <v>0</v>
      </c>
      <c r="S34" s="109" t="s">
        <v>266</v>
      </c>
      <c r="T34" s="109" t="s">
        <v>266</v>
      </c>
      <c r="U34" s="109">
        <v>40</v>
      </c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30</v>
      </c>
      <c r="AC34" s="111">
        <v>32.44</v>
      </c>
      <c r="AD34" s="67">
        <f t="shared" si="4"/>
        <v>46.342857142857142</v>
      </c>
      <c r="AE34" s="112">
        <f>CRS!M34</f>
        <v>49.293780730897012</v>
      </c>
      <c r="AF34" s="66">
        <f>CRS!N34</f>
        <v>61.505461794019936</v>
      </c>
      <c r="AG34" s="64">
        <f>CRS!O34</f>
        <v>81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NARCIDA, RAYMART D. </v>
      </c>
      <c r="C35" s="65" t="str">
        <f>CRS!C35</f>
        <v>M</v>
      </c>
      <c r="D35" s="70" t="str">
        <f>CRS!D35</f>
        <v>BSIT-WEB TRACK-2</v>
      </c>
      <c r="E35" s="109" t="s">
        <v>266</v>
      </c>
      <c r="F35" s="109" t="s">
        <v>266</v>
      </c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 t="s">
        <v>266</v>
      </c>
      <c r="R35" s="109" t="s">
        <v>266</v>
      </c>
      <c r="S35" s="109" t="s">
        <v>266</v>
      </c>
      <c r="T35" s="109" t="s">
        <v>266</v>
      </c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PACALSO, JERRY JUNIOR, C. </v>
      </c>
      <c r="C36" s="65" t="str">
        <f>CRS!C36</f>
        <v>M</v>
      </c>
      <c r="D36" s="70" t="str">
        <f>CRS!D36</f>
        <v>BSCS-DIGITAL ARTS TRACK-1</v>
      </c>
      <c r="E36" s="109">
        <v>32</v>
      </c>
      <c r="F36" s="109">
        <v>30</v>
      </c>
      <c r="G36" s="109">
        <v>10</v>
      </c>
      <c r="H36" s="109">
        <v>90</v>
      </c>
      <c r="I36" s="109">
        <v>25</v>
      </c>
      <c r="J36" s="109"/>
      <c r="K36" s="109"/>
      <c r="L36" s="109"/>
      <c r="M36" s="109"/>
      <c r="N36" s="109"/>
      <c r="O36" s="60">
        <f t="shared" si="0"/>
        <v>187</v>
      </c>
      <c r="P36" s="67">
        <f t="shared" si="1"/>
        <v>86.976744186046503</v>
      </c>
      <c r="Q36" s="109" t="s">
        <v>266</v>
      </c>
      <c r="R36" s="109">
        <v>40</v>
      </c>
      <c r="S36" s="109">
        <v>40</v>
      </c>
      <c r="T36" s="109" t="s">
        <v>266</v>
      </c>
      <c r="U36" s="109">
        <v>30</v>
      </c>
      <c r="V36" s="109"/>
      <c r="W36" s="109"/>
      <c r="X36" s="109"/>
      <c r="Y36" s="109"/>
      <c r="Z36" s="109"/>
      <c r="AA36" s="60">
        <f t="shared" si="2"/>
        <v>110</v>
      </c>
      <c r="AB36" s="67">
        <f t="shared" si="3"/>
        <v>55.000000000000007</v>
      </c>
      <c r="AC36" s="111">
        <v>45.23</v>
      </c>
      <c r="AD36" s="67">
        <f t="shared" si="4"/>
        <v>64.614285714285714</v>
      </c>
      <c r="AE36" s="112">
        <f>CRS!M36</f>
        <v>68.821182724252495</v>
      </c>
      <c r="AF36" s="66">
        <f>CRS!N36</f>
        <v>77.10309136212625</v>
      </c>
      <c r="AG36" s="64">
        <f>CRS!O36</f>
        <v>89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PAYAS, ADRIAN MARK M. </v>
      </c>
      <c r="C37" s="65" t="str">
        <f>CRS!C37</f>
        <v>M</v>
      </c>
      <c r="D37" s="70" t="str">
        <f>CRS!D37</f>
        <v>BSIT-NET SEC TRACK-2</v>
      </c>
      <c r="E37" s="109">
        <v>18</v>
      </c>
      <c r="F37" s="109" t="s">
        <v>266</v>
      </c>
      <c r="G37" s="109">
        <v>10</v>
      </c>
      <c r="H37" s="109">
        <v>60</v>
      </c>
      <c r="I37" s="109">
        <v>15</v>
      </c>
      <c r="J37" s="109"/>
      <c r="K37" s="109"/>
      <c r="L37" s="109"/>
      <c r="M37" s="109"/>
      <c r="N37" s="109"/>
      <c r="O37" s="60">
        <f t="shared" si="0"/>
        <v>103</v>
      </c>
      <c r="P37" s="67">
        <f t="shared" si="1"/>
        <v>47.906976744186046</v>
      </c>
      <c r="Q37" s="109">
        <v>20</v>
      </c>
      <c r="R37" s="109">
        <v>40</v>
      </c>
      <c r="S37" s="109" t="s">
        <v>266</v>
      </c>
      <c r="T37" s="109" t="s">
        <v>266</v>
      </c>
      <c r="U37" s="109">
        <v>30</v>
      </c>
      <c r="V37" s="109"/>
      <c r="W37" s="109"/>
      <c r="X37" s="109"/>
      <c r="Y37" s="109"/>
      <c r="Z37" s="109"/>
      <c r="AA37" s="60">
        <f t="shared" si="2"/>
        <v>90</v>
      </c>
      <c r="AB37" s="67">
        <f t="shared" si="3"/>
        <v>45</v>
      </c>
      <c r="AC37" s="111">
        <v>28.13</v>
      </c>
      <c r="AD37" s="67">
        <f t="shared" si="4"/>
        <v>40.185714285714283</v>
      </c>
      <c r="AE37" s="112">
        <f>CRS!M37</f>
        <v>44.322445182724252</v>
      </c>
      <c r="AF37" s="66">
        <f>CRS!N37</f>
        <v>48.344436877076411</v>
      </c>
      <c r="AG37" s="64">
        <f>CRS!O37</f>
        <v>74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PERA, RENE V. </v>
      </c>
      <c r="C38" s="65" t="str">
        <f>CRS!C38</f>
        <v>M</v>
      </c>
      <c r="D38" s="70" t="str">
        <f>CRS!D38</f>
        <v>BSIT-WEB TRACK-2</v>
      </c>
      <c r="E38" s="109">
        <v>26</v>
      </c>
      <c r="F38" s="109">
        <v>14</v>
      </c>
      <c r="G38" s="109">
        <v>10</v>
      </c>
      <c r="H38" s="109">
        <v>50</v>
      </c>
      <c r="I38" s="109">
        <v>6</v>
      </c>
      <c r="J38" s="109"/>
      <c r="K38" s="109"/>
      <c r="L38" s="109"/>
      <c r="M38" s="109"/>
      <c r="N38" s="109"/>
      <c r="O38" s="60">
        <f t="shared" si="0"/>
        <v>106</v>
      </c>
      <c r="P38" s="67">
        <f t="shared" si="1"/>
        <v>49.302325581395351</v>
      </c>
      <c r="Q38" s="109" t="s">
        <v>266</v>
      </c>
      <c r="R38" s="109">
        <v>40</v>
      </c>
      <c r="S38" s="109">
        <v>40</v>
      </c>
      <c r="T38" s="109" t="s">
        <v>266</v>
      </c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40</v>
      </c>
      <c r="AC38" s="111">
        <v>22.48</v>
      </c>
      <c r="AD38" s="67">
        <f t="shared" si="4"/>
        <v>32.114285714285714</v>
      </c>
      <c r="AE38" s="112">
        <f>CRS!M38</f>
        <v>40.388624584717611</v>
      </c>
      <c r="AF38" s="66">
        <f>CRS!N38</f>
        <v>50.563776578073089</v>
      </c>
      <c r="AG38" s="64">
        <f>CRS!O38</f>
        <v>75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PROGRESO, JESZA ETHYLYN M. </v>
      </c>
      <c r="C39" s="65" t="str">
        <f>CRS!C39</f>
        <v>F</v>
      </c>
      <c r="D39" s="70" t="str">
        <f>CRS!D39</f>
        <v>BSCS-MOBILE TECH TRACK-2</v>
      </c>
      <c r="E39" s="109">
        <v>16</v>
      </c>
      <c r="F39" s="109">
        <v>6</v>
      </c>
      <c r="G39" s="109">
        <v>10</v>
      </c>
      <c r="H39" s="109">
        <v>80</v>
      </c>
      <c r="I39" s="109">
        <v>25</v>
      </c>
      <c r="J39" s="109"/>
      <c r="K39" s="109"/>
      <c r="L39" s="109"/>
      <c r="M39" s="109"/>
      <c r="N39" s="109"/>
      <c r="O39" s="60">
        <f t="shared" si="0"/>
        <v>137</v>
      </c>
      <c r="P39" s="67">
        <f t="shared" si="1"/>
        <v>63.720930232558139</v>
      </c>
      <c r="Q39" s="109">
        <v>20</v>
      </c>
      <c r="R39" s="109" t="s">
        <v>266</v>
      </c>
      <c r="S39" s="109" t="s">
        <v>266</v>
      </c>
      <c r="T39" s="109">
        <v>20</v>
      </c>
      <c r="U39" s="109">
        <v>35</v>
      </c>
      <c r="V39" s="109"/>
      <c r="W39" s="109"/>
      <c r="X39" s="109"/>
      <c r="Y39" s="109"/>
      <c r="Z39" s="109"/>
      <c r="AA39" s="60">
        <f t="shared" si="2"/>
        <v>75</v>
      </c>
      <c r="AB39" s="67">
        <f t="shared" si="3"/>
        <v>37.5</v>
      </c>
      <c r="AC39" s="111">
        <v>19.52</v>
      </c>
      <c r="AD39" s="67">
        <f t="shared" si="4"/>
        <v>27.885714285714286</v>
      </c>
      <c r="AE39" s="112">
        <f>CRS!M39</f>
        <v>42.884049833887047</v>
      </c>
      <c r="AF39" s="66">
        <f>CRS!N39</f>
        <v>39.746667774086383</v>
      </c>
      <c r="AG39" s="64">
        <f>CRS!O39</f>
        <v>73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PUMIHIC JR., RICARDO D. </v>
      </c>
      <c r="C40" s="65" t="str">
        <f>CRS!C40</f>
        <v>M</v>
      </c>
      <c r="D40" s="70" t="str">
        <f>CRS!D40</f>
        <v>BSIT-NET SEC TRACK-1</v>
      </c>
      <c r="E40" s="109">
        <v>10</v>
      </c>
      <c r="F40" s="109">
        <v>10</v>
      </c>
      <c r="G40" s="109">
        <v>10</v>
      </c>
      <c r="H40" s="109">
        <v>10</v>
      </c>
      <c r="I40" s="109">
        <v>20</v>
      </c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27.906976744186046</v>
      </c>
      <c r="Q40" s="109">
        <v>10</v>
      </c>
      <c r="R40" s="109">
        <v>10</v>
      </c>
      <c r="S40" s="109">
        <v>10</v>
      </c>
      <c r="T40" s="109">
        <v>10</v>
      </c>
      <c r="U40" s="109">
        <v>30</v>
      </c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35</v>
      </c>
      <c r="AC40" s="111">
        <v>25.31</v>
      </c>
      <c r="AD40" s="67">
        <f t="shared" si="4"/>
        <v>36.157142857142851</v>
      </c>
      <c r="AE40" s="112">
        <f>CRS!M40</f>
        <v>33.052730897009965</v>
      </c>
      <c r="AF40" s="66">
        <f>CRS!N40</f>
        <v>34.067615448504981</v>
      </c>
      <c r="AG40" s="64">
        <f>CRS!O40</f>
        <v>73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CCS1129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10:50AM-12:30PM  TTHSAT 9:10AM-10:50AM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SUMMER Trimester SY 2014-2015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100</v>
      </c>
      <c r="I46" s="57">
        <f t="shared" si="5"/>
        <v>25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QUIC CH3</v>
      </c>
      <c r="F47" s="317" t="str">
        <f t="shared" si="5"/>
        <v>QUIZ CH4</v>
      </c>
      <c r="G47" s="317" t="str">
        <f t="shared" si="5"/>
        <v>SW</v>
      </c>
      <c r="H47" s="317" t="str">
        <f t="shared" si="5"/>
        <v>RPT</v>
      </c>
      <c r="I47" s="317" t="str">
        <f t="shared" si="5"/>
        <v>QUIZ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215</v>
      </c>
      <c r="P47" s="311"/>
      <c r="Q47" s="317" t="str">
        <f t="shared" ref="Q47:Z47" si="7">IF(Q6="","",Q6)</f>
        <v>TEXT ART</v>
      </c>
      <c r="R47" s="317" t="str">
        <f t="shared" si="7"/>
        <v>PS 6</v>
      </c>
      <c r="S47" s="317" t="str">
        <f t="shared" si="7"/>
        <v>PS 7</v>
      </c>
      <c r="T47" s="317" t="str">
        <f t="shared" si="7"/>
        <v>PS 8</v>
      </c>
      <c r="U47" s="317" t="str">
        <f t="shared" si="7"/>
        <v>FONT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RAMOS, HONALLIE O. </v>
      </c>
      <c r="C50" s="65" t="str">
        <f>CRS!C50</f>
        <v>F</v>
      </c>
      <c r="D50" s="70" t="str">
        <f>CRS!D50</f>
        <v>BSCS-DIGITAL ARTS TRACK-2</v>
      </c>
      <c r="E50" s="109">
        <v>26</v>
      </c>
      <c r="F50" s="109">
        <v>16</v>
      </c>
      <c r="G50" s="109"/>
      <c r="H50" s="109"/>
      <c r="I50" s="109">
        <v>25</v>
      </c>
      <c r="J50" s="109"/>
      <c r="K50" s="109"/>
      <c r="L50" s="109"/>
      <c r="M50" s="109"/>
      <c r="N50" s="109"/>
      <c r="O50" s="60">
        <f t="shared" ref="O50:O80" si="8">IF(SUM(E50:N50)=0,"",SUM(E50:N50))</f>
        <v>67</v>
      </c>
      <c r="P50" s="67">
        <f t="shared" ref="P50:P80" si="9">IF(O50="","",O50/$O$6*100)</f>
        <v>31.162790697674421</v>
      </c>
      <c r="Q50" s="109">
        <v>30</v>
      </c>
      <c r="R50" s="109">
        <v>40</v>
      </c>
      <c r="S50" s="109">
        <v>40</v>
      </c>
      <c r="T50" s="109">
        <v>40</v>
      </c>
      <c r="U50" s="109">
        <v>40</v>
      </c>
      <c r="V50" s="109"/>
      <c r="W50" s="109"/>
      <c r="X50" s="109"/>
      <c r="Y50" s="109"/>
      <c r="Z50" s="109"/>
      <c r="AA50" s="60">
        <f t="shared" ref="AA50:AA80" si="10">IF(SUM(Q50:Z50)=0,"",SUM(Q50:Z50))</f>
        <v>190</v>
      </c>
      <c r="AB50" s="67">
        <f t="shared" ref="AB50:AB80" si="11">IF(AA50="","",AA50/$AA$6*100)</f>
        <v>95</v>
      </c>
      <c r="AC50" s="111">
        <v>33.380000000000003</v>
      </c>
      <c r="AD50" s="67">
        <f t="shared" ref="AD50:AD80" si="12">IF(AC50="","",AC50/$AC$5*100)</f>
        <v>47.685714285714283</v>
      </c>
      <c r="AE50" s="112">
        <f>CRS!M50</f>
        <v>57.846863787375419</v>
      </c>
      <c r="AF50" s="66">
        <f>CRS!N50</f>
        <v>67.528164036544851</v>
      </c>
      <c r="AG50" s="64">
        <f>CRS!O50</f>
        <v>84</v>
      </c>
    </row>
    <row r="51" spans="1:33" ht="12.75" customHeight="1" x14ac:dyDescent="0.25">
      <c r="A51" s="56" t="s">
        <v>67</v>
      </c>
      <c r="B51" s="59" t="str">
        <f>CRS!B51</f>
        <v xml:space="preserve">RAMOS, JUBEL P. </v>
      </c>
      <c r="C51" s="65" t="str">
        <f>CRS!C51</f>
        <v>F</v>
      </c>
      <c r="D51" s="70" t="str">
        <f>CRS!D51</f>
        <v>BSCS-DIGITAL ARTS TRACK-1</v>
      </c>
      <c r="E51" s="109">
        <v>28</v>
      </c>
      <c r="F51" s="109">
        <v>16</v>
      </c>
      <c r="G51" s="109"/>
      <c r="H51" s="109">
        <v>80</v>
      </c>
      <c r="I51" s="109">
        <v>25</v>
      </c>
      <c r="J51" s="109"/>
      <c r="K51" s="109"/>
      <c r="L51" s="109"/>
      <c r="M51" s="109"/>
      <c r="N51" s="109"/>
      <c r="O51" s="60">
        <f t="shared" si="8"/>
        <v>149</v>
      </c>
      <c r="P51" s="67">
        <f t="shared" si="9"/>
        <v>69.302325581395351</v>
      </c>
      <c r="Q51" s="109">
        <v>20</v>
      </c>
      <c r="R51" s="109" t="s">
        <v>266</v>
      </c>
      <c r="S51" s="109" t="s">
        <v>266</v>
      </c>
      <c r="T51" s="109">
        <v>30</v>
      </c>
      <c r="U51" s="109">
        <v>40</v>
      </c>
      <c r="V51" s="109"/>
      <c r="W51" s="109"/>
      <c r="X51" s="109"/>
      <c r="Y51" s="109"/>
      <c r="Z51" s="109"/>
      <c r="AA51" s="60">
        <f t="shared" si="10"/>
        <v>90</v>
      </c>
      <c r="AB51" s="67">
        <f t="shared" si="11"/>
        <v>45</v>
      </c>
      <c r="AC51" s="111">
        <v>17.23</v>
      </c>
      <c r="AD51" s="67">
        <f t="shared" si="12"/>
        <v>24.614285714285714</v>
      </c>
      <c r="AE51" s="112">
        <f>CRS!M51</f>
        <v>46.088624584717614</v>
      </c>
      <c r="AF51" s="66">
        <f>CRS!N51</f>
        <v>58.202883720930245</v>
      </c>
      <c r="AG51" s="64">
        <f>CRS!O51</f>
        <v>79</v>
      </c>
    </row>
    <row r="52" spans="1:33" ht="12.75" customHeight="1" x14ac:dyDescent="0.25">
      <c r="A52" s="56" t="s">
        <v>68</v>
      </c>
      <c r="B52" s="59" t="str">
        <f>CRS!B52</f>
        <v xml:space="preserve">REGALA, JAN YZRAEL A. </v>
      </c>
      <c r="C52" s="65" t="str">
        <f>CRS!C52</f>
        <v>M</v>
      </c>
      <c r="D52" s="70" t="str">
        <f>CRS!D52</f>
        <v>BSCS-DIGITAL ARTS TRACK-1</v>
      </c>
      <c r="E52" s="109">
        <v>30</v>
      </c>
      <c r="F52" s="109" t="s">
        <v>266</v>
      </c>
      <c r="G52" s="109">
        <v>10</v>
      </c>
      <c r="H52" s="109"/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18.604651162790699</v>
      </c>
      <c r="Q52" s="109">
        <v>20</v>
      </c>
      <c r="R52" s="109" t="s">
        <v>266</v>
      </c>
      <c r="S52" s="109" t="s">
        <v>266</v>
      </c>
      <c r="T52" s="109" t="s">
        <v>266</v>
      </c>
      <c r="U52" s="109"/>
      <c r="V52" s="109"/>
      <c r="W52" s="109"/>
      <c r="X52" s="109"/>
      <c r="Y52" s="109"/>
      <c r="Z52" s="109"/>
      <c r="AA52" s="60">
        <f t="shared" si="10"/>
        <v>20</v>
      </c>
      <c r="AB52" s="67">
        <f t="shared" si="11"/>
        <v>10</v>
      </c>
      <c r="AC52" s="111">
        <v>34.19</v>
      </c>
      <c r="AD52" s="67">
        <f t="shared" si="12"/>
        <v>48.842857142857135</v>
      </c>
      <c r="AE52" s="112">
        <f>CRS!M52</f>
        <v>26.046106312292359</v>
      </c>
      <c r="AF52" s="66">
        <f>CRS!N52</f>
        <v>36.916178156146181</v>
      </c>
      <c r="AG52" s="64">
        <f>CRS!O52</f>
        <v>73</v>
      </c>
    </row>
    <row r="53" spans="1:33" ht="12.75" customHeight="1" x14ac:dyDescent="0.25">
      <c r="A53" s="56" t="s">
        <v>69</v>
      </c>
      <c r="B53" s="59" t="str">
        <f>CRS!B53</f>
        <v xml:space="preserve">SAKIWAT, SHAREMANE P. </v>
      </c>
      <c r="C53" s="65" t="str">
        <f>CRS!C53</f>
        <v>F</v>
      </c>
      <c r="D53" s="70" t="str">
        <f>CRS!D53</f>
        <v>BSCS-DIGITAL ARTS TRACK-1</v>
      </c>
      <c r="E53" s="109">
        <v>24</v>
      </c>
      <c r="F53" s="109">
        <v>22</v>
      </c>
      <c r="G53" s="109">
        <v>10</v>
      </c>
      <c r="H53" s="109">
        <v>80</v>
      </c>
      <c r="I53" s="109">
        <v>25</v>
      </c>
      <c r="J53" s="109"/>
      <c r="K53" s="109"/>
      <c r="L53" s="109"/>
      <c r="M53" s="109"/>
      <c r="N53" s="109"/>
      <c r="O53" s="60">
        <f t="shared" si="8"/>
        <v>161</v>
      </c>
      <c r="P53" s="67">
        <f t="shared" si="9"/>
        <v>74.883720930232556</v>
      </c>
      <c r="Q53" s="109">
        <v>40</v>
      </c>
      <c r="R53" s="109">
        <v>40</v>
      </c>
      <c r="S53" s="109">
        <v>40</v>
      </c>
      <c r="T53" s="109">
        <v>40</v>
      </c>
      <c r="U53" s="109">
        <v>40</v>
      </c>
      <c r="V53" s="109"/>
      <c r="W53" s="109"/>
      <c r="X53" s="109"/>
      <c r="Y53" s="109"/>
      <c r="Z53" s="109"/>
      <c r="AA53" s="60">
        <f t="shared" si="10"/>
        <v>200</v>
      </c>
      <c r="AB53" s="67">
        <f t="shared" si="11"/>
        <v>100</v>
      </c>
      <c r="AC53" s="111">
        <v>31.63</v>
      </c>
      <c r="AD53" s="67">
        <f t="shared" si="12"/>
        <v>45.185714285714283</v>
      </c>
      <c r="AE53" s="112">
        <f>CRS!M53</f>
        <v>73.074770764119606</v>
      </c>
      <c r="AF53" s="66">
        <f>CRS!N53</f>
        <v>76.395510382059797</v>
      </c>
      <c r="AG53" s="64">
        <f>CRS!O53</f>
        <v>88</v>
      </c>
    </row>
    <row r="54" spans="1:33" ht="12.75" customHeight="1" x14ac:dyDescent="0.25">
      <c r="A54" s="56" t="s">
        <v>70</v>
      </c>
      <c r="B54" s="59" t="str">
        <f>CRS!B54</f>
        <v xml:space="preserve">SANGO, LHONE EZEKIEL M. </v>
      </c>
      <c r="C54" s="65" t="str">
        <f>CRS!C54</f>
        <v>M</v>
      </c>
      <c r="D54" s="70" t="str">
        <f>CRS!D54</f>
        <v>BSCS-DIGITAL ARTS TRACK-1</v>
      </c>
      <c r="E54" s="109">
        <v>8</v>
      </c>
      <c r="F54" s="109">
        <v>8</v>
      </c>
      <c r="G54" s="109">
        <v>10</v>
      </c>
      <c r="H54" s="109">
        <v>80</v>
      </c>
      <c r="I54" s="109">
        <v>20</v>
      </c>
      <c r="J54" s="109"/>
      <c r="K54" s="109"/>
      <c r="L54" s="109"/>
      <c r="M54" s="109"/>
      <c r="N54" s="109"/>
      <c r="O54" s="60">
        <f t="shared" si="8"/>
        <v>126</v>
      </c>
      <c r="P54" s="67">
        <f t="shared" si="9"/>
        <v>58.604651162790702</v>
      </c>
      <c r="Q54" s="109">
        <v>30</v>
      </c>
      <c r="R54" s="109">
        <v>40</v>
      </c>
      <c r="S54" s="109">
        <v>40</v>
      </c>
      <c r="T54" s="109">
        <v>40</v>
      </c>
      <c r="U54" s="109">
        <v>30</v>
      </c>
      <c r="V54" s="109"/>
      <c r="W54" s="109"/>
      <c r="X54" s="109"/>
      <c r="Y54" s="109"/>
      <c r="Z54" s="109"/>
      <c r="AA54" s="60">
        <f t="shared" si="10"/>
        <v>180</v>
      </c>
      <c r="AB54" s="67">
        <f t="shared" si="11"/>
        <v>90</v>
      </c>
      <c r="AC54" s="111">
        <v>20.73</v>
      </c>
      <c r="AD54" s="67">
        <f t="shared" si="12"/>
        <v>29.614285714285714</v>
      </c>
      <c r="AE54" s="112">
        <f>CRS!M54</f>
        <v>59.108392026578073</v>
      </c>
      <c r="AF54" s="66">
        <f>CRS!N54</f>
        <v>60.64517815614618</v>
      </c>
      <c r="AG54" s="64">
        <f>CRS!O54</f>
        <v>80</v>
      </c>
    </row>
    <row r="55" spans="1:33" ht="12.75" customHeight="1" x14ac:dyDescent="0.25">
      <c r="A55" s="56" t="s">
        <v>71</v>
      </c>
      <c r="B55" s="59" t="str">
        <f>CRS!B55</f>
        <v xml:space="preserve">SANTOS, DIANA TERESA S. </v>
      </c>
      <c r="C55" s="65" t="str">
        <f>CRS!C55</f>
        <v>F</v>
      </c>
      <c r="D55" s="70" t="str">
        <f>CRS!D55</f>
        <v>BSCS-DIGITAL ARTS TRACK-1</v>
      </c>
      <c r="E55" s="109">
        <v>22</v>
      </c>
      <c r="F55" s="109">
        <v>28</v>
      </c>
      <c r="G55" s="109">
        <v>10</v>
      </c>
      <c r="H55" s="109">
        <v>90</v>
      </c>
      <c r="I55" s="109">
        <v>25</v>
      </c>
      <c r="J55" s="109"/>
      <c r="K55" s="109"/>
      <c r="L55" s="109"/>
      <c r="M55" s="109"/>
      <c r="N55" s="109"/>
      <c r="O55" s="60">
        <f t="shared" si="8"/>
        <v>175</v>
      </c>
      <c r="P55" s="67">
        <f t="shared" si="9"/>
        <v>81.395348837209298</v>
      </c>
      <c r="Q55" s="109">
        <v>40</v>
      </c>
      <c r="R55" s="109">
        <v>40</v>
      </c>
      <c r="S55" s="109">
        <v>35</v>
      </c>
      <c r="T55" s="109">
        <v>30</v>
      </c>
      <c r="U55" s="109">
        <v>35</v>
      </c>
      <c r="V55" s="109"/>
      <c r="W55" s="109"/>
      <c r="X55" s="109"/>
      <c r="Y55" s="109"/>
      <c r="Z55" s="109"/>
      <c r="AA55" s="60">
        <f t="shared" si="10"/>
        <v>180</v>
      </c>
      <c r="AB55" s="67">
        <f t="shared" si="11"/>
        <v>90</v>
      </c>
      <c r="AC55" s="111">
        <v>35.81</v>
      </c>
      <c r="AD55" s="67">
        <f t="shared" si="12"/>
        <v>51.157142857142858</v>
      </c>
      <c r="AE55" s="112">
        <f>CRS!M55</f>
        <v>73.953893687707648</v>
      </c>
      <c r="AF55" s="66">
        <f>CRS!N55</f>
        <v>77.18980398671097</v>
      </c>
      <c r="AG55" s="64">
        <f>CRS!O55</f>
        <v>89</v>
      </c>
    </row>
    <row r="56" spans="1:33" ht="12.75" customHeight="1" x14ac:dyDescent="0.25">
      <c r="A56" s="56" t="s">
        <v>72</v>
      </c>
      <c r="B56" s="59" t="str">
        <f>CRS!B56</f>
        <v xml:space="preserve">SANTOS, ERIELYN E. </v>
      </c>
      <c r="C56" s="65" t="str">
        <f>CRS!C56</f>
        <v>F</v>
      </c>
      <c r="D56" s="70" t="str">
        <f>CRS!D56</f>
        <v>BSIT-WEB TRACK-1</v>
      </c>
      <c r="E56" s="109">
        <v>36</v>
      </c>
      <c r="F56" s="109">
        <v>24</v>
      </c>
      <c r="G56" s="109"/>
      <c r="H56" s="109">
        <v>80</v>
      </c>
      <c r="I56" s="109">
        <v>25</v>
      </c>
      <c r="J56" s="109"/>
      <c r="K56" s="109"/>
      <c r="L56" s="109"/>
      <c r="M56" s="109"/>
      <c r="N56" s="109"/>
      <c r="O56" s="60">
        <f t="shared" si="8"/>
        <v>165</v>
      </c>
      <c r="P56" s="67">
        <f t="shared" si="9"/>
        <v>76.744186046511629</v>
      </c>
      <c r="Q56" s="109">
        <v>30</v>
      </c>
      <c r="R56" s="109">
        <v>40</v>
      </c>
      <c r="S56" s="109">
        <v>40</v>
      </c>
      <c r="T56" s="109">
        <v>40</v>
      </c>
      <c r="U56" s="109">
        <v>35</v>
      </c>
      <c r="V56" s="109"/>
      <c r="W56" s="109"/>
      <c r="X56" s="109"/>
      <c r="Y56" s="109"/>
      <c r="Z56" s="109"/>
      <c r="AA56" s="60">
        <f t="shared" si="10"/>
        <v>185</v>
      </c>
      <c r="AB56" s="67">
        <f t="shared" si="11"/>
        <v>92.5</v>
      </c>
      <c r="AC56" s="111">
        <v>39.85</v>
      </c>
      <c r="AD56" s="67">
        <f t="shared" si="12"/>
        <v>56.928571428571431</v>
      </c>
      <c r="AE56" s="112">
        <f>CRS!M56</f>
        <v>75.206295681063125</v>
      </c>
      <c r="AF56" s="66">
        <f>CRS!N56</f>
        <v>79.752879983388709</v>
      </c>
      <c r="AG56" s="64">
        <f>CRS!O56</f>
        <v>90</v>
      </c>
    </row>
    <row r="57" spans="1:33" ht="12.75" customHeight="1" x14ac:dyDescent="0.2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24</v>
      </c>
      <c r="F57" s="109"/>
      <c r="G57" s="109">
        <v>10</v>
      </c>
      <c r="H57" s="109">
        <v>70</v>
      </c>
      <c r="I57" s="109">
        <v>25</v>
      </c>
      <c r="J57" s="109"/>
      <c r="K57" s="109"/>
      <c r="L57" s="109"/>
      <c r="M57" s="109"/>
      <c r="N57" s="109"/>
      <c r="O57" s="60">
        <f t="shared" si="8"/>
        <v>129</v>
      </c>
      <c r="P57" s="67">
        <f t="shared" si="9"/>
        <v>60</v>
      </c>
      <c r="Q57" s="109">
        <v>30</v>
      </c>
      <c r="R57" s="109">
        <v>40</v>
      </c>
      <c r="S57" s="109">
        <v>40</v>
      </c>
      <c r="T57" s="109">
        <v>40</v>
      </c>
      <c r="U57" s="109"/>
      <c r="V57" s="109"/>
      <c r="W57" s="109"/>
      <c r="X57" s="109"/>
      <c r="Y57" s="109"/>
      <c r="Z57" s="109"/>
      <c r="AA57" s="60">
        <f t="shared" si="10"/>
        <v>150</v>
      </c>
      <c r="AB57" s="67">
        <f t="shared" si="11"/>
        <v>75</v>
      </c>
      <c r="AC57" s="111">
        <v>32.17</v>
      </c>
      <c r="AD57" s="67">
        <f t="shared" si="12"/>
        <v>45.957142857142856</v>
      </c>
      <c r="AE57" s="112">
        <f>CRS!M57</f>
        <v>60.175428571428569</v>
      </c>
      <c r="AF57" s="66">
        <f>CRS!N57</f>
        <v>70.124946428571434</v>
      </c>
      <c r="AG57" s="64">
        <f>CRS!O57</f>
        <v>85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20" zoomScale="90" zoomScaleNormal="100" zoomScalePageLayoutView="90" workbookViewId="0">
      <selection activeCell="F20" sqref="F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2D  CCS1129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TTH 10:50AM-12:30PM  TTHSAT 9:10AM-10:50AM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SUMMER Trimester SY 2014-2015</v>
      </c>
      <c r="B5" s="324"/>
      <c r="C5" s="325"/>
      <c r="D5" s="325"/>
      <c r="E5" s="108">
        <v>30</v>
      </c>
      <c r="F5" s="108">
        <v>30</v>
      </c>
      <c r="G5" s="108">
        <v>35</v>
      </c>
      <c r="H5" s="108">
        <v>100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272</v>
      </c>
      <c r="F6" s="305" t="s">
        <v>253</v>
      </c>
      <c r="G6" s="305" t="s">
        <v>253</v>
      </c>
      <c r="H6" s="305" t="s">
        <v>273</v>
      </c>
      <c r="I6" s="305"/>
      <c r="J6" s="305"/>
      <c r="K6" s="305"/>
      <c r="L6" s="305"/>
      <c r="M6" s="305"/>
      <c r="N6" s="305"/>
      <c r="O6" s="366">
        <f>IF(SUM(E5:N5)=0,"",SUM(E5:N5))</f>
        <v>195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30</v>
      </c>
      <c r="F9" s="109">
        <v>25.71</v>
      </c>
      <c r="G9" s="109" t="s">
        <v>266</v>
      </c>
      <c r="H9" s="109">
        <v>90</v>
      </c>
      <c r="I9" s="109"/>
      <c r="J9" s="109"/>
      <c r="K9" s="109"/>
      <c r="L9" s="109"/>
      <c r="M9" s="109"/>
      <c r="N9" s="109"/>
      <c r="O9" s="60">
        <f>IF(SUM(E9:N9)=0,"",SUM(E9:N9))</f>
        <v>145.71</v>
      </c>
      <c r="P9" s="67">
        <f>IF(O9="","",O9/$O$6*100)</f>
        <v>74.723076923076931</v>
      </c>
      <c r="Q9" s="109">
        <v>30</v>
      </c>
      <c r="R9" s="109">
        <v>40</v>
      </c>
      <c r="S9" s="109">
        <v>20</v>
      </c>
      <c r="T9" s="109">
        <v>30</v>
      </c>
      <c r="U9" s="109">
        <v>40</v>
      </c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80</v>
      </c>
      <c r="AC9" s="111">
        <v>46.03</v>
      </c>
      <c r="AD9" s="67">
        <f>IF(AC9="","",AC9/$AC$5*100)</f>
        <v>46.03</v>
      </c>
      <c r="AE9" s="112">
        <f>CRS!S9</f>
        <v>66.708815384615392</v>
      </c>
      <c r="AF9" s="66">
        <f>CRS!T9</f>
        <v>57.541504453105041</v>
      </c>
      <c r="AG9" s="64">
        <f>CRS!U9</f>
        <v>79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TRACK-1</v>
      </c>
      <c r="E10" s="109">
        <v>30</v>
      </c>
      <c r="F10" s="109">
        <v>11.9</v>
      </c>
      <c r="G10" s="109" t="s">
        <v>266</v>
      </c>
      <c r="H10" s="109">
        <v>90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131.9</v>
      </c>
      <c r="P10" s="67">
        <f t="shared" ref="P10:P40" si="1">IF(O10="","",O10/$O$6*100)</f>
        <v>67.641025641025649</v>
      </c>
      <c r="Q10" s="109">
        <v>40</v>
      </c>
      <c r="R10" s="109">
        <v>40</v>
      </c>
      <c r="S10" s="109">
        <v>20</v>
      </c>
      <c r="T10" s="109">
        <v>30</v>
      </c>
      <c r="U10" s="109">
        <v>40</v>
      </c>
      <c r="V10" s="109"/>
      <c r="W10" s="109"/>
      <c r="X10" s="109"/>
      <c r="Y10" s="109"/>
      <c r="Z10" s="109"/>
      <c r="AA10" s="60">
        <f t="shared" ref="AA10:AA40" si="2">IF(SUM(Q10:Z10)=0,"",SUM(Q10:Z10))</f>
        <v>170</v>
      </c>
      <c r="AB10" s="67">
        <f t="shared" ref="AB10:AB40" si="3">IF(AA10="","",AA10/$AA$6*100)</f>
        <v>85</v>
      </c>
      <c r="AC10" s="111">
        <v>90</v>
      </c>
      <c r="AD10" s="67">
        <f t="shared" ref="AD10:AD40" si="4">IF(AC10="","",AC10/$AC$5*100)</f>
        <v>90</v>
      </c>
      <c r="AE10" s="112">
        <f>CRS!S10</f>
        <v>80.971538461538472</v>
      </c>
      <c r="AF10" s="66">
        <f>CRS!T10</f>
        <v>76.278273383593159</v>
      </c>
      <c r="AG10" s="64">
        <f>CRS!U10</f>
        <v>88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BISLIG, MICHAEL VINCENT B. </v>
      </c>
      <c r="C11" s="65" t="str">
        <f>CRS!C11</f>
        <v>M</v>
      </c>
      <c r="D11" s="70" t="str">
        <f>CRS!D11</f>
        <v>BSCS-DIGITAL ARTS TRACK-1</v>
      </c>
      <c r="E11" s="109"/>
      <c r="F11" s="109">
        <v>17.62</v>
      </c>
      <c r="G11" s="109" t="s">
        <v>266</v>
      </c>
      <c r="H11" s="109">
        <v>90</v>
      </c>
      <c r="I11" s="109"/>
      <c r="J11" s="109"/>
      <c r="K11" s="109"/>
      <c r="L11" s="109"/>
      <c r="M11" s="109"/>
      <c r="N11" s="109"/>
      <c r="O11" s="60">
        <f t="shared" si="0"/>
        <v>107.62</v>
      </c>
      <c r="P11" s="67">
        <f t="shared" si="1"/>
        <v>55.189743589743593</v>
      </c>
      <c r="Q11" s="109" t="s">
        <v>266</v>
      </c>
      <c r="R11" s="109">
        <v>40</v>
      </c>
      <c r="S11" s="109" t="s">
        <v>266</v>
      </c>
      <c r="T11" s="109" t="s">
        <v>266</v>
      </c>
      <c r="U11" s="109" t="s">
        <v>266</v>
      </c>
      <c r="V11" s="109"/>
      <c r="W11" s="109"/>
      <c r="X11" s="109"/>
      <c r="Y11" s="109"/>
      <c r="Z11" s="109"/>
      <c r="AA11" s="60">
        <f t="shared" si="2"/>
        <v>40</v>
      </c>
      <c r="AB11" s="67">
        <f t="shared" si="3"/>
        <v>20</v>
      </c>
      <c r="AC11" s="111">
        <v>53.97</v>
      </c>
      <c r="AD11" s="67">
        <f t="shared" si="4"/>
        <v>53.97</v>
      </c>
      <c r="AE11" s="112">
        <f>CRS!S11</f>
        <v>43.162415384615386</v>
      </c>
      <c r="AF11" s="66">
        <f>CRS!T11</f>
        <v>36.827067326859193</v>
      </c>
      <c r="AG11" s="64">
        <f>CRS!U11</f>
        <v>73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BOGUEN, GABRIEL ANGELO S. </v>
      </c>
      <c r="C12" s="65" t="str">
        <f>CRS!C12</f>
        <v>M</v>
      </c>
      <c r="D12" s="70" t="str">
        <f>CRS!D12</f>
        <v>BSIT-WEB TRACK-2</v>
      </c>
      <c r="E12" s="109"/>
      <c r="F12" s="109" t="s">
        <v>266</v>
      </c>
      <c r="G12" s="109" t="s">
        <v>266</v>
      </c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 t="s">
        <v>266</v>
      </c>
      <c r="R12" s="109" t="s">
        <v>266</v>
      </c>
      <c r="S12" s="109" t="s">
        <v>266</v>
      </c>
      <c r="T12" s="109" t="s">
        <v>266</v>
      </c>
      <c r="U12" s="109" t="s">
        <v>266</v>
      </c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BRIONES, ARMANDO C. </v>
      </c>
      <c r="C13" s="65" t="str">
        <f>CRS!C13</f>
        <v>M</v>
      </c>
      <c r="D13" s="70" t="str">
        <f>CRS!D13</f>
        <v>BSCS-MOBILE TECH TRACK-2</v>
      </c>
      <c r="E13" s="109">
        <v>30</v>
      </c>
      <c r="F13" s="109">
        <v>30</v>
      </c>
      <c r="G13" s="109">
        <v>33</v>
      </c>
      <c r="H13" s="109">
        <v>90</v>
      </c>
      <c r="I13" s="109"/>
      <c r="J13" s="109"/>
      <c r="K13" s="109"/>
      <c r="L13" s="109"/>
      <c r="M13" s="109"/>
      <c r="N13" s="109"/>
      <c r="O13" s="60">
        <f t="shared" si="0"/>
        <v>183</v>
      </c>
      <c r="P13" s="67">
        <f t="shared" si="1"/>
        <v>93.84615384615384</v>
      </c>
      <c r="Q13" s="109">
        <v>40</v>
      </c>
      <c r="R13" s="109">
        <v>40</v>
      </c>
      <c r="S13" s="109" t="s">
        <v>266</v>
      </c>
      <c r="T13" s="109" t="s">
        <v>266</v>
      </c>
      <c r="U13" s="109" t="s">
        <v>266</v>
      </c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40</v>
      </c>
      <c r="AC13" s="111">
        <v>66.67</v>
      </c>
      <c r="AD13" s="67">
        <f t="shared" si="4"/>
        <v>66.67</v>
      </c>
      <c r="AE13" s="112">
        <f>CRS!S13</f>
        <v>66.837030769230779</v>
      </c>
      <c r="AF13" s="66">
        <f>CRS!T13</f>
        <v>58.893385816509081</v>
      </c>
      <c r="AG13" s="64">
        <f>CRS!U13</f>
        <v>79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BURHAN, BILAL A. </v>
      </c>
      <c r="C14" s="65" t="str">
        <f>CRS!C14</f>
        <v>M</v>
      </c>
      <c r="D14" s="70" t="str">
        <f>CRS!D14</f>
        <v>BSIT-NET SEC TRACK-2</v>
      </c>
      <c r="E14" s="109">
        <v>30</v>
      </c>
      <c r="F14" s="109">
        <v>18.57</v>
      </c>
      <c r="G14" s="109">
        <v>19</v>
      </c>
      <c r="H14" s="109">
        <v>90</v>
      </c>
      <c r="I14" s="109"/>
      <c r="J14" s="109"/>
      <c r="K14" s="109"/>
      <c r="L14" s="109"/>
      <c r="M14" s="109"/>
      <c r="N14" s="109"/>
      <c r="O14" s="60">
        <f t="shared" si="0"/>
        <v>157.57</v>
      </c>
      <c r="P14" s="67">
        <f t="shared" si="1"/>
        <v>80.805128205128213</v>
      </c>
      <c r="Q14" s="109">
        <v>20</v>
      </c>
      <c r="R14" s="109">
        <v>20</v>
      </c>
      <c r="S14" s="109">
        <v>20</v>
      </c>
      <c r="T14" s="109">
        <v>30</v>
      </c>
      <c r="U14" s="109">
        <v>40</v>
      </c>
      <c r="V14" s="109"/>
      <c r="W14" s="109"/>
      <c r="X14" s="109"/>
      <c r="Y14" s="109"/>
      <c r="Z14" s="109"/>
      <c r="AA14" s="60">
        <f t="shared" si="2"/>
        <v>130</v>
      </c>
      <c r="AB14" s="67">
        <f t="shared" si="3"/>
        <v>65</v>
      </c>
      <c r="AC14" s="111">
        <v>47.62</v>
      </c>
      <c r="AD14" s="67">
        <f t="shared" si="4"/>
        <v>47.62</v>
      </c>
      <c r="AE14" s="112">
        <f>CRS!S14</f>
        <v>64.306492307692309</v>
      </c>
      <c r="AF14" s="66">
        <f>CRS!T14</f>
        <v>58.205724974444166</v>
      </c>
      <c r="AG14" s="64">
        <f>CRS!U14</f>
        <v>79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CABANLONG, LEXBER F. </v>
      </c>
      <c r="C15" s="65" t="str">
        <f>CRS!C15</f>
        <v>M</v>
      </c>
      <c r="D15" s="70" t="str">
        <f>CRS!D15</f>
        <v>BSCS-MOBILE TECH TRACK-1</v>
      </c>
      <c r="E15" s="109"/>
      <c r="F15" s="109">
        <v>24.76</v>
      </c>
      <c r="G15" s="109" t="s">
        <v>266</v>
      </c>
      <c r="H15" s="109">
        <v>90</v>
      </c>
      <c r="I15" s="109"/>
      <c r="J15" s="109"/>
      <c r="K15" s="109"/>
      <c r="L15" s="109"/>
      <c r="M15" s="109"/>
      <c r="N15" s="109"/>
      <c r="O15" s="60">
        <f t="shared" si="0"/>
        <v>114.76</v>
      </c>
      <c r="P15" s="67">
        <f t="shared" si="1"/>
        <v>58.851282051282048</v>
      </c>
      <c r="Q15" s="109">
        <v>30</v>
      </c>
      <c r="R15" s="109">
        <v>40</v>
      </c>
      <c r="S15" s="109">
        <v>20</v>
      </c>
      <c r="T15" s="109">
        <v>30</v>
      </c>
      <c r="U15" s="109">
        <v>40</v>
      </c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80</v>
      </c>
      <c r="AC15" s="111">
        <v>53.97</v>
      </c>
      <c r="AD15" s="67">
        <f t="shared" si="4"/>
        <v>53.97</v>
      </c>
      <c r="AE15" s="112">
        <f>CRS!S15</f>
        <v>64.170723076923082</v>
      </c>
      <c r="AF15" s="66">
        <f>CRS!T15</f>
        <v>51.999372335803734</v>
      </c>
      <c r="AG15" s="64">
        <f>CRS!U15</f>
        <v>76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CALICA, ROMEO JR S. </v>
      </c>
      <c r="C16" s="65" t="str">
        <f>CRS!C16</f>
        <v>M</v>
      </c>
      <c r="D16" s="70" t="str">
        <f>CRS!D16</f>
        <v>BSIT-WEB TRACK-1</v>
      </c>
      <c r="E16" s="109"/>
      <c r="F16" s="109">
        <v>18.57</v>
      </c>
      <c r="G16" s="109">
        <v>26</v>
      </c>
      <c r="H16" s="109">
        <v>90</v>
      </c>
      <c r="I16" s="109"/>
      <c r="J16" s="109"/>
      <c r="K16" s="109"/>
      <c r="L16" s="109"/>
      <c r="M16" s="109"/>
      <c r="N16" s="109"/>
      <c r="O16" s="60">
        <f t="shared" si="0"/>
        <v>134.57</v>
      </c>
      <c r="P16" s="67">
        <f t="shared" si="1"/>
        <v>69.010256410256403</v>
      </c>
      <c r="Q16" s="109" t="s">
        <v>266</v>
      </c>
      <c r="R16" s="109">
        <v>20</v>
      </c>
      <c r="S16" s="109">
        <v>20</v>
      </c>
      <c r="T16" s="109" t="s">
        <v>266</v>
      </c>
      <c r="U16" s="109">
        <v>40</v>
      </c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40</v>
      </c>
      <c r="AC16" s="111">
        <v>71.430000000000007</v>
      </c>
      <c r="AD16" s="67">
        <f t="shared" si="4"/>
        <v>71.430000000000007</v>
      </c>
      <c r="AE16" s="112">
        <f>CRS!S16</f>
        <v>60.259584615384625</v>
      </c>
      <c r="AF16" s="66">
        <f>CRS!T16</f>
        <v>47.04706182596474</v>
      </c>
      <c r="AG16" s="64">
        <f>CRS!U16</f>
        <v>74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CANLAS, JOHN ALBERT G. </v>
      </c>
      <c r="C17" s="65" t="str">
        <f>CRS!C17</f>
        <v>M</v>
      </c>
      <c r="D17" s="70" t="str">
        <f>CRS!D17</f>
        <v>BSCS-DIGITAL ARTS TRACK-1</v>
      </c>
      <c r="E17" s="109">
        <v>30</v>
      </c>
      <c r="F17" s="109">
        <v>21.43</v>
      </c>
      <c r="G17" s="109" t="s">
        <v>266</v>
      </c>
      <c r="H17" s="109">
        <v>90</v>
      </c>
      <c r="I17" s="109"/>
      <c r="J17" s="109"/>
      <c r="K17" s="109"/>
      <c r="L17" s="109"/>
      <c r="M17" s="109"/>
      <c r="N17" s="109"/>
      <c r="O17" s="60">
        <f t="shared" si="0"/>
        <v>141.43</v>
      </c>
      <c r="P17" s="67">
        <f t="shared" si="1"/>
        <v>72.52820512820513</v>
      </c>
      <c r="Q17" s="109">
        <v>30</v>
      </c>
      <c r="R17" s="109">
        <v>30</v>
      </c>
      <c r="S17" s="109">
        <v>20</v>
      </c>
      <c r="T17" s="109">
        <v>30</v>
      </c>
      <c r="U17" s="109">
        <v>40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75</v>
      </c>
      <c r="AC17" s="111">
        <v>50.79</v>
      </c>
      <c r="AD17" s="67">
        <f t="shared" si="4"/>
        <v>50.79</v>
      </c>
      <c r="AE17" s="112">
        <f>CRS!S17</f>
        <v>65.95290769230769</v>
      </c>
      <c r="AF17" s="66">
        <f>CRS!T17</f>
        <v>58.364287317914645</v>
      </c>
      <c r="AG17" s="64">
        <f>CRS!U17</f>
        <v>79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CATIMBANG, KYRILLE ARA M. </v>
      </c>
      <c r="C18" s="65" t="str">
        <f>CRS!C18</f>
        <v>F</v>
      </c>
      <c r="D18" s="70" t="str">
        <f>CRS!D18</f>
        <v>BSCS-MOBILE TECH TRACK-1</v>
      </c>
      <c r="E18" s="109">
        <v>30</v>
      </c>
      <c r="F18" s="109">
        <v>30</v>
      </c>
      <c r="G18" s="109">
        <v>30</v>
      </c>
      <c r="H18" s="109">
        <v>90</v>
      </c>
      <c r="I18" s="109"/>
      <c r="J18" s="109"/>
      <c r="K18" s="109"/>
      <c r="L18" s="109"/>
      <c r="M18" s="109"/>
      <c r="N18" s="109"/>
      <c r="O18" s="60">
        <f t="shared" si="0"/>
        <v>180</v>
      </c>
      <c r="P18" s="67">
        <f t="shared" si="1"/>
        <v>92.307692307692307</v>
      </c>
      <c r="Q18" s="109">
        <v>40</v>
      </c>
      <c r="R18" s="109" t="s">
        <v>266</v>
      </c>
      <c r="S18" s="109" t="s">
        <v>266</v>
      </c>
      <c r="T18" s="109">
        <v>40</v>
      </c>
      <c r="U18" s="109" t="s">
        <v>266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40</v>
      </c>
      <c r="AC18" s="111">
        <v>76.19</v>
      </c>
      <c r="AD18" s="67">
        <f t="shared" si="4"/>
        <v>76.19</v>
      </c>
      <c r="AE18" s="112">
        <f>CRS!S18</f>
        <v>69.566138461538458</v>
      </c>
      <c r="AF18" s="66">
        <f>CRS!T18</f>
        <v>68.651348715819069</v>
      </c>
      <c r="AG18" s="64">
        <f>CRS!U18</f>
        <v>84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CIANO, PAUL VINCENT C. </v>
      </c>
      <c r="C19" s="65" t="str">
        <f>CRS!C19</f>
        <v>M</v>
      </c>
      <c r="D19" s="70" t="str">
        <f>CRS!D19</f>
        <v>BSIT-WEB TRACK-2</v>
      </c>
      <c r="E19" s="109"/>
      <c r="F19" s="109">
        <v>19.52</v>
      </c>
      <c r="G19" s="109">
        <v>24</v>
      </c>
      <c r="H19" s="109">
        <v>90</v>
      </c>
      <c r="I19" s="109"/>
      <c r="J19" s="109"/>
      <c r="K19" s="109"/>
      <c r="L19" s="109"/>
      <c r="M19" s="109"/>
      <c r="N19" s="109"/>
      <c r="O19" s="60">
        <f t="shared" si="0"/>
        <v>133.51999999999998</v>
      </c>
      <c r="P19" s="67">
        <f t="shared" si="1"/>
        <v>68.47179487179487</v>
      </c>
      <c r="Q19" s="109">
        <v>20</v>
      </c>
      <c r="R19" s="109">
        <v>20</v>
      </c>
      <c r="S19" s="109">
        <v>20</v>
      </c>
      <c r="T19" s="109">
        <v>30</v>
      </c>
      <c r="U19" s="109">
        <v>40</v>
      </c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65</v>
      </c>
      <c r="AC19" s="111">
        <v>66.67</v>
      </c>
      <c r="AD19" s="67">
        <f t="shared" si="4"/>
        <v>66.67</v>
      </c>
      <c r="AE19" s="112">
        <f>CRS!S19</f>
        <v>66.713492307692306</v>
      </c>
      <c r="AF19" s="66">
        <f>CRS!T19</f>
        <v>56.938517540889343</v>
      </c>
      <c r="AG19" s="64">
        <f>CRS!U19</f>
        <v>78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COSILI, NICA B. </v>
      </c>
      <c r="C20" s="65" t="str">
        <f>CRS!C20</f>
        <v>F</v>
      </c>
      <c r="D20" s="70" t="str">
        <f>CRS!D20</f>
        <v>BSIT-WEB TRACK-1</v>
      </c>
      <c r="E20" s="109"/>
      <c r="F20" s="109">
        <v>6</v>
      </c>
      <c r="G20" s="109">
        <v>14</v>
      </c>
      <c r="H20" s="109">
        <v>90</v>
      </c>
      <c r="I20" s="109"/>
      <c r="J20" s="109"/>
      <c r="K20" s="109"/>
      <c r="L20" s="109"/>
      <c r="M20" s="109"/>
      <c r="N20" s="109"/>
      <c r="O20" s="60">
        <f t="shared" si="0"/>
        <v>110</v>
      </c>
      <c r="P20" s="67">
        <f t="shared" si="1"/>
        <v>56.410256410256409</v>
      </c>
      <c r="Q20" s="109">
        <v>30</v>
      </c>
      <c r="R20" s="109" t="s">
        <v>266</v>
      </c>
      <c r="S20" s="109" t="s">
        <v>266</v>
      </c>
      <c r="T20" s="109" t="s">
        <v>266</v>
      </c>
      <c r="U20" s="109" t="s">
        <v>266</v>
      </c>
      <c r="V20" s="109"/>
      <c r="W20" s="109"/>
      <c r="X20" s="109"/>
      <c r="Y20" s="109"/>
      <c r="Z20" s="109"/>
      <c r="AA20" s="60">
        <f t="shared" si="2"/>
        <v>30</v>
      </c>
      <c r="AB20" s="67">
        <f t="shared" si="3"/>
        <v>15</v>
      </c>
      <c r="AC20" s="111">
        <v>36.51</v>
      </c>
      <c r="AD20" s="67">
        <f t="shared" si="4"/>
        <v>36.51</v>
      </c>
      <c r="AE20" s="112">
        <f>CRS!S20</f>
        <v>35.978784615384619</v>
      </c>
      <c r="AF20" s="66">
        <f>CRS!T20</f>
        <v>41.413031219652439</v>
      </c>
      <c r="AG20" s="64">
        <f>CRS!U20</f>
        <v>73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BENZ M. </v>
      </c>
      <c r="C21" s="65" t="str">
        <f>CRS!C21</f>
        <v>M</v>
      </c>
      <c r="D21" s="70" t="str">
        <f>CRS!D21</f>
        <v>BSIT-WEB TRACK-3</v>
      </c>
      <c r="E21" s="109"/>
      <c r="F21" s="109">
        <v>21.43</v>
      </c>
      <c r="G21" s="109" t="s">
        <v>266</v>
      </c>
      <c r="H21" s="109">
        <v>90</v>
      </c>
      <c r="I21" s="109"/>
      <c r="J21" s="109"/>
      <c r="K21" s="109"/>
      <c r="L21" s="109"/>
      <c r="M21" s="109"/>
      <c r="N21" s="109"/>
      <c r="O21" s="60">
        <f t="shared" si="0"/>
        <v>111.43</v>
      </c>
      <c r="P21" s="67">
        <f t="shared" si="1"/>
        <v>57.14358974358975</v>
      </c>
      <c r="Q21" s="109">
        <v>30</v>
      </c>
      <c r="R21" s="109">
        <v>40</v>
      </c>
      <c r="S21" s="109">
        <v>20</v>
      </c>
      <c r="T21" s="109">
        <v>20</v>
      </c>
      <c r="U21" s="109" t="s">
        <v>266</v>
      </c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55.000000000000007</v>
      </c>
      <c r="AC21" s="111">
        <v>79.37</v>
      </c>
      <c r="AD21" s="67">
        <f t="shared" si="4"/>
        <v>79.37</v>
      </c>
      <c r="AE21" s="112">
        <f>CRS!S21</f>
        <v>63.993184615384628</v>
      </c>
      <c r="AF21" s="66">
        <f>CRS!T21</f>
        <v>61.056332340914906</v>
      </c>
      <c r="AG21" s="64">
        <f>CRS!U21</f>
        <v>81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DUMPIT, DEAN CLIDE B. </v>
      </c>
      <c r="C22" s="65" t="str">
        <f>CRS!C22</f>
        <v>M</v>
      </c>
      <c r="D22" s="70" t="str">
        <f>CRS!D22</f>
        <v>BSCS-DIGITAL ARTS TRACK-1</v>
      </c>
      <c r="E22" s="109">
        <v>30</v>
      </c>
      <c r="F22" s="109">
        <v>25.71</v>
      </c>
      <c r="G22" s="109">
        <v>33</v>
      </c>
      <c r="H22" s="109">
        <v>90</v>
      </c>
      <c r="I22" s="109"/>
      <c r="J22" s="109"/>
      <c r="K22" s="109"/>
      <c r="L22" s="109"/>
      <c r="M22" s="109"/>
      <c r="N22" s="109"/>
      <c r="O22" s="60">
        <f t="shared" si="0"/>
        <v>178.71</v>
      </c>
      <c r="P22" s="67">
        <f t="shared" si="1"/>
        <v>91.646153846153851</v>
      </c>
      <c r="Q22" s="109" t="s">
        <v>266</v>
      </c>
      <c r="R22" s="109" t="s">
        <v>266</v>
      </c>
      <c r="S22" s="109" t="s">
        <v>266</v>
      </c>
      <c r="T22" s="109" t="s">
        <v>266</v>
      </c>
      <c r="U22" s="109" t="s">
        <v>266</v>
      </c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65.08</v>
      </c>
      <c r="AD22" s="67">
        <f t="shared" si="4"/>
        <v>65.08</v>
      </c>
      <c r="AE22" s="112">
        <f>CRS!S22</f>
        <v>52.370430769230779</v>
      </c>
      <c r="AF22" s="66">
        <f>CRS!T22</f>
        <v>59.273909113851275</v>
      </c>
      <c r="AG22" s="64">
        <f>CRS!U22</f>
        <v>80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FERNANDO, ROBERT WALLACE A. </v>
      </c>
      <c r="C23" s="65" t="str">
        <f>CRS!C23</f>
        <v>M</v>
      </c>
      <c r="D23" s="70" t="str">
        <f>CRS!D23</f>
        <v>BSCS-DIGITAL ARTS TRACK-2</v>
      </c>
      <c r="E23" s="109">
        <v>30</v>
      </c>
      <c r="F23" s="109">
        <v>14.29</v>
      </c>
      <c r="G23" s="109" t="s">
        <v>266</v>
      </c>
      <c r="H23" s="109">
        <v>90</v>
      </c>
      <c r="I23" s="109"/>
      <c r="J23" s="109"/>
      <c r="K23" s="109"/>
      <c r="L23" s="109"/>
      <c r="M23" s="109"/>
      <c r="N23" s="109"/>
      <c r="O23" s="60">
        <f t="shared" si="0"/>
        <v>134.29</v>
      </c>
      <c r="P23" s="67">
        <f t="shared" si="1"/>
        <v>68.86666666666666</v>
      </c>
      <c r="Q23" s="109">
        <v>20</v>
      </c>
      <c r="R23" s="109">
        <v>20</v>
      </c>
      <c r="S23" s="109">
        <v>40</v>
      </c>
      <c r="T23" s="109" t="s">
        <v>266</v>
      </c>
      <c r="U23" s="109">
        <v>40</v>
      </c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60</v>
      </c>
      <c r="AC23" s="111">
        <v>68.25</v>
      </c>
      <c r="AD23" s="67">
        <f t="shared" si="4"/>
        <v>68.25</v>
      </c>
      <c r="AE23" s="112">
        <f>CRS!S23</f>
        <v>65.730999999999995</v>
      </c>
      <c r="AF23" s="66">
        <f>CRS!T23</f>
        <v>66.330980481727579</v>
      </c>
      <c r="AG23" s="64">
        <f>CRS!U23</f>
        <v>83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NIKKO SHAWN M. </v>
      </c>
      <c r="C24" s="65" t="str">
        <f>CRS!C24</f>
        <v>M</v>
      </c>
      <c r="D24" s="70" t="str">
        <f>CRS!D24</f>
        <v>BSIT-WEB TRACK-2</v>
      </c>
      <c r="E24" s="109">
        <v>30</v>
      </c>
      <c r="F24" s="109">
        <v>9.52</v>
      </c>
      <c r="G24" s="109">
        <v>19</v>
      </c>
      <c r="H24" s="109">
        <v>90</v>
      </c>
      <c r="I24" s="109"/>
      <c r="J24" s="109"/>
      <c r="K24" s="109"/>
      <c r="L24" s="109"/>
      <c r="M24" s="109"/>
      <c r="N24" s="109"/>
      <c r="O24" s="60">
        <f t="shared" si="0"/>
        <v>148.51999999999998</v>
      </c>
      <c r="P24" s="67">
        <f t="shared" si="1"/>
        <v>76.164102564102549</v>
      </c>
      <c r="Q24" s="109" t="s">
        <v>266</v>
      </c>
      <c r="R24" s="109">
        <v>20</v>
      </c>
      <c r="S24" s="109">
        <v>20</v>
      </c>
      <c r="T24" s="109" t="s">
        <v>266</v>
      </c>
      <c r="U24" s="109">
        <v>40</v>
      </c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40</v>
      </c>
      <c r="AC24" s="111">
        <v>61.9</v>
      </c>
      <c r="AD24" s="67">
        <f t="shared" si="4"/>
        <v>61.9</v>
      </c>
      <c r="AE24" s="112">
        <f>CRS!S24</f>
        <v>59.380153846153846</v>
      </c>
      <c r="AF24" s="66">
        <f>CRS!T24</f>
        <v>45.912054913110147</v>
      </c>
      <c r="AG24" s="64">
        <f>CRS!U24</f>
        <v>74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GULENG, GENEVA CRES M. </v>
      </c>
      <c r="C25" s="65" t="str">
        <f>CRS!C25</f>
        <v>F</v>
      </c>
      <c r="D25" s="70" t="str">
        <f>CRS!D25</f>
        <v>BSCS-MOBILE TECH TRACK-1</v>
      </c>
      <c r="E25" s="109">
        <v>30</v>
      </c>
      <c r="F25" s="109">
        <v>30</v>
      </c>
      <c r="G25" s="109">
        <v>27</v>
      </c>
      <c r="H25" s="109">
        <v>90</v>
      </c>
      <c r="I25" s="109"/>
      <c r="J25" s="109"/>
      <c r="K25" s="109"/>
      <c r="L25" s="109"/>
      <c r="M25" s="109"/>
      <c r="N25" s="109"/>
      <c r="O25" s="60">
        <f t="shared" si="0"/>
        <v>177</v>
      </c>
      <c r="P25" s="67">
        <f t="shared" si="1"/>
        <v>90.769230769230774</v>
      </c>
      <c r="Q25" s="109">
        <v>30</v>
      </c>
      <c r="R25" s="109">
        <v>20</v>
      </c>
      <c r="S25" s="109" t="s">
        <v>266</v>
      </c>
      <c r="T25" s="109">
        <v>30</v>
      </c>
      <c r="U25" s="109">
        <v>40</v>
      </c>
      <c r="V25" s="109"/>
      <c r="W25" s="109"/>
      <c r="X25" s="109"/>
      <c r="Y25" s="109"/>
      <c r="Z25" s="109"/>
      <c r="AA25" s="60">
        <f t="shared" si="2"/>
        <v>120</v>
      </c>
      <c r="AB25" s="67">
        <f t="shared" si="3"/>
        <v>60</v>
      </c>
      <c r="AC25" s="111">
        <v>84.13</v>
      </c>
      <c r="AD25" s="67">
        <f t="shared" si="4"/>
        <v>84.13</v>
      </c>
      <c r="AE25" s="112">
        <f>CRS!S25</f>
        <v>78.358046153846146</v>
      </c>
      <c r="AF25" s="66">
        <f>CRS!T25</f>
        <v>66.90936672310248</v>
      </c>
      <c r="AG25" s="64">
        <f>CRS!U25</f>
        <v>83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JARAPA, JEROME L. </v>
      </c>
      <c r="C26" s="65" t="str">
        <f>CRS!C26</f>
        <v>M</v>
      </c>
      <c r="D26" s="70" t="str">
        <f>CRS!D26</f>
        <v>BSCS-DIGITAL ARTS TRACK-1</v>
      </c>
      <c r="E26" s="109">
        <v>30</v>
      </c>
      <c r="F26" s="109">
        <v>23.33</v>
      </c>
      <c r="G26" s="109">
        <v>33</v>
      </c>
      <c r="H26" s="109">
        <v>90</v>
      </c>
      <c r="I26" s="109"/>
      <c r="J26" s="109"/>
      <c r="K26" s="109"/>
      <c r="L26" s="109"/>
      <c r="M26" s="109"/>
      <c r="N26" s="109"/>
      <c r="O26" s="60">
        <f t="shared" si="0"/>
        <v>176.32999999999998</v>
      </c>
      <c r="P26" s="67">
        <f t="shared" si="1"/>
        <v>90.425641025641013</v>
      </c>
      <c r="Q26" s="109">
        <v>40</v>
      </c>
      <c r="R26" s="109">
        <v>40</v>
      </c>
      <c r="S26" s="109">
        <v>40</v>
      </c>
      <c r="T26" s="109">
        <v>40</v>
      </c>
      <c r="U26" s="109">
        <v>40</v>
      </c>
      <c r="V26" s="109"/>
      <c r="W26" s="109"/>
      <c r="X26" s="109"/>
      <c r="Y26" s="109"/>
      <c r="Z26" s="109"/>
      <c r="AA26" s="60">
        <f t="shared" si="2"/>
        <v>200</v>
      </c>
      <c r="AB26" s="67">
        <f t="shared" si="3"/>
        <v>100</v>
      </c>
      <c r="AC26" s="111">
        <v>87.3</v>
      </c>
      <c r="AD26" s="67">
        <f t="shared" si="4"/>
        <v>87.3</v>
      </c>
      <c r="AE26" s="112">
        <f>CRS!S26</f>
        <v>92.522461538461542</v>
      </c>
      <c r="AF26" s="66">
        <f>CRS!T26</f>
        <v>82.570901450293889</v>
      </c>
      <c r="AG26" s="64">
        <f>CRS!U26</f>
        <v>91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JORDAN, MARK BRYAN R. </v>
      </c>
      <c r="C27" s="65" t="str">
        <f>CRS!C27</f>
        <v>M</v>
      </c>
      <c r="D27" s="70" t="str">
        <f>CRS!D27</f>
        <v>BSCS-DIGITAL ARTS TRACK-1</v>
      </c>
      <c r="E27" s="109">
        <v>30</v>
      </c>
      <c r="F27" s="109">
        <v>30</v>
      </c>
      <c r="G27" s="109">
        <v>35</v>
      </c>
      <c r="H27" s="109">
        <v>90</v>
      </c>
      <c r="I27" s="109"/>
      <c r="J27" s="109"/>
      <c r="K27" s="109"/>
      <c r="L27" s="109"/>
      <c r="M27" s="109"/>
      <c r="N27" s="109"/>
      <c r="O27" s="60">
        <f t="shared" si="0"/>
        <v>185</v>
      </c>
      <c r="P27" s="67">
        <f t="shared" si="1"/>
        <v>94.871794871794862</v>
      </c>
      <c r="Q27" s="109">
        <v>40</v>
      </c>
      <c r="R27" s="109">
        <v>20</v>
      </c>
      <c r="S27" s="109">
        <v>40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180</v>
      </c>
      <c r="AB27" s="67">
        <f t="shared" si="3"/>
        <v>90</v>
      </c>
      <c r="AC27" s="111">
        <v>85.71</v>
      </c>
      <c r="AD27" s="67">
        <f t="shared" si="4"/>
        <v>85.71</v>
      </c>
      <c r="AE27" s="112">
        <f>CRS!S27</f>
        <v>90.149092307692314</v>
      </c>
      <c r="AF27" s="66">
        <f>CRS!T27</f>
        <v>85.406531618962447</v>
      </c>
      <c r="AG27" s="64">
        <f>CRS!U27</f>
        <v>93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JUAN, HANNAH FAYE YSABELLE F. </v>
      </c>
      <c r="C28" s="65" t="str">
        <f>CRS!C28</f>
        <v>F</v>
      </c>
      <c r="D28" s="70" t="str">
        <f>CRS!D28</f>
        <v>BSCS-DIGITAL ARTS TRACK-1</v>
      </c>
      <c r="E28" s="109">
        <v>30</v>
      </c>
      <c r="F28" s="109">
        <v>21.43</v>
      </c>
      <c r="G28" s="109">
        <v>34</v>
      </c>
      <c r="H28" s="109">
        <v>90</v>
      </c>
      <c r="I28" s="109"/>
      <c r="J28" s="109"/>
      <c r="K28" s="109"/>
      <c r="L28" s="109"/>
      <c r="M28" s="109"/>
      <c r="N28" s="109"/>
      <c r="O28" s="60">
        <f t="shared" si="0"/>
        <v>175.43</v>
      </c>
      <c r="P28" s="67">
        <f t="shared" si="1"/>
        <v>89.964102564102561</v>
      </c>
      <c r="Q28" s="109">
        <v>40</v>
      </c>
      <c r="R28" s="109">
        <v>40</v>
      </c>
      <c r="S28" s="109">
        <v>40</v>
      </c>
      <c r="T28" s="109" t="s">
        <v>266</v>
      </c>
      <c r="U28" s="109">
        <v>40</v>
      </c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80</v>
      </c>
      <c r="AC28" s="111">
        <v>90</v>
      </c>
      <c r="AD28" s="67">
        <f t="shared" si="4"/>
        <v>90</v>
      </c>
      <c r="AE28" s="112">
        <f>CRS!S28</f>
        <v>86.688153846153853</v>
      </c>
      <c r="AF28" s="66">
        <f>CRS!T28</f>
        <v>86.789786017761315</v>
      </c>
      <c r="AG28" s="64">
        <f>CRS!U28</f>
        <v>93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KHO, MARJORIE S. </v>
      </c>
      <c r="C29" s="65" t="str">
        <f>CRS!C29</f>
        <v>F</v>
      </c>
      <c r="D29" s="70" t="str">
        <f>CRS!D29</f>
        <v>BSCS-DIGITAL ARTS TRACK-2</v>
      </c>
      <c r="E29" s="109">
        <v>30</v>
      </c>
      <c r="F29" s="109">
        <v>29.05</v>
      </c>
      <c r="G29" s="109">
        <v>27</v>
      </c>
      <c r="H29" s="109">
        <v>90</v>
      </c>
      <c r="I29" s="109"/>
      <c r="J29" s="109"/>
      <c r="K29" s="109"/>
      <c r="L29" s="109"/>
      <c r="M29" s="109"/>
      <c r="N29" s="109"/>
      <c r="O29" s="60">
        <f t="shared" si="0"/>
        <v>176.05</v>
      </c>
      <c r="P29" s="67">
        <f t="shared" si="1"/>
        <v>90.282051282051285</v>
      </c>
      <c r="Q29" s="109">
        <v>40</v>
      </c>
      <c r="R29" s="109">
        <v>40</v>
      </c>
      <c r="S29" s="109">
        <v>40</v>
      </c>
      <c r="T29" s="109">
        <v>40</v>
      </c>
      <c r="U29" s="109" t="s">
        <v>266</v>
      </c>
      <c r="V29" s="109"/>
      <c r="W29" s="109"/>
      <c r="X29" s="109"/>
      <c r="Y29" s="109"/>
      <c r="Z29" s="109"/>
      <c r="AA29" s="60">
        <f t="shared" si="2"/>
        <v>160</v>
      </c>
      <c r="AB29" s="67">
        <f t="shared" si="3"/>
        <v>80</v>
      </c>
      <c r="AC29" s="111">
        <v>90</v>
      </c>
      <c r="AD29" s="67">
        <f t="shared" si="4"/>
        <v>90</v>
      </c>
      <c r="AE29" s="112">
        <f>CRS!S29</f>
        <v>86.793076923076939</v>
      </c>
      <c r="AF29" s="66">
        <f>CRS!T29</f>
        <v>84.763940870176356</v>
      </c>
      <c r="AG29" s="64">
        <f>CRS!U29</f>
        <v>92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MANINGYAO, CLARICE S. </v>
      </c>
      <c r="C30" s="65" t="str">
        <f>CRS!C30</f>
        <v>F</v>
      </c>
      <c r="D30" s="70" t="str">
        <f>CRS!D30</f>
        <v>BSCS-DIGITAL ARTS TRACK-1</v>
      </c>
      <c r="E30" s="109">
        <v>30</v>
      </c>
      <c r="F30" s="109">
        <v>12.86</v>
      </c>
      <c r="G30" s="109">
        <v>27</v>
      </c>
      <c r="H30" s="109">
        <v>90</v>
      </c>
      <c r="I30" s="109"/>
      <c r="J30" s="109"/>
      <c r="K30" s="109"/>
      <c r="L30" s="109"/>
      <c r="M30" s="109"/>
      <c r="N30" s="109"/>
      <c r="O30" s="60">
        <f t="shared" si="0"/>
        <v>159.86000000000001</v>
      </c>
      <c r="P30" s="67">
        <f t="shared" si="1"/>
        <v>81.979487179487194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/>
      <c r="W30" s="109"/>
      <c r="X30" s="109"/>
      <c r="Y30" s="109"/>
      <c r="Z30" s="109"/>
      <c r="AA30" s="60">
        <f t="shared" si="2"/>
        <v>200</v>
      </c>
      <c r="AB30" s="67">
        <f t="shared" si="3"/>
        <v>100</v>
      </c>
      <c r="AC30" s="111">
        <v>88.89</v>
      </c>
      <c r="AD30" s="67">
        <f t="shared" si="4"/>
        <v>88.89</v>
      </c>
      <c r="AE30" s="112">
        <f>CRS!S30</f>
        <v>90.27583076923078</v>
      </c>
      <c r="AF30" s="66">
        <f>CRS!T30</f>
        <v>77.445617627140308</v>
      </c>
      <c r="AG30" s="64">
        <f>CRS!U30</f>
        <v>89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MAPANGDOL, CJ BOY T. </v>
      </c>
      <c r="C31" s="65" t="str">
        <f>CRS!C31</f>
        <v>M</v>
      </c>
      <c r="D31" s="70" t="str">
        <f>CRS!D31</f>
        <v>BSCS-DIGITAL ARTS TRACK-2</v>
      </c>
      <c r="E31" s="109">
        <v>30</v>
      </c>
      <c r="F31" s="109">
        <v>30</v>
      </c>
      <c r="G31" s="109">
        <v>33</v>
      </c>
      <c r="H31" s="109">
        <v>90</v>
      </c>
      <c r="I31" s="109"/>
      <c r="J31" s="109"/>
      <c r="K31" s="109"/>
      <c r="L31" s="109"/>
      <c r="M31" s="109"/>
      <c r="N31" s="109"/>
      <c r="O31" s="60">
        <f t="shared" si="0"/>
        <v>183</v>
      </c>
      <c r="P31" s="67">
        <f t="shared" si="1"/>
        <v>93.84615384615384</v>
      </c>
      <c r="Q31" s="109">
        <v>40</v>
      </c>
      <c r="R31" s="109">
        <v>40</v>
      </c>
      <c r="S31" s="109">
        <v>40</v>
      </c>
      <c r="T31" s="109">
        <v>40</v>
      </c>
      <c r="U31" s="109" t="s">
        <v>266</v>
      </c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80</v>
      </c>
      <c r="AC31" s="111">
        <v>88.89</v>
      </c>
      <c r="AD31" s="67">
        <f t="shared" si="4"/>
        <v>88.89</v>
      </c>
      <c r="AE31" s="112">
        <f>CRS!S31</f>
        <v>87.591830769230768</v>
      </c>
      <c r="AF31" s="66">
        <f>CRS!T31</f>
        <v>80.460204628801421</v>
      </c>
      <c r="AG31" s="64">
        <f>CRS!U31</f>
        <v>90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MAPANGDOL, KEVIN JEFFERSON A. </v>
      </c>
      <c r="C32" s="65" t="str">
        <f>CRS!C32</f>
        <v>M</v>
      </c>
      <c r="D32" s="70" t="str">
        <f>CRS!D32</f>
        <v>BSIT-WEB TRACK-1</v>
      </c>
      <c r="E32" s="109"/>
      <c r="F32" s="109">
        <v>24.29</v>
      </c>
      <c r="G32" s="109">
        <v>34</v>
      </c>
      <c r="H32" s="109">
        <v>90</v>
      </c>
      <c r="I32" s="109"/>
      <c r="J32" s="109"/>
      <c r="K32" s="109"/>
      <c r="L32" s="109"/>
      <c r="M32" s="109"/>
      <c r="N32" s="109"/>
      <c r="O32" s="60">
        <f t="shared" si="0"/>
        <v>148.29</v>
      </c>
      <c r="P32" s="67">
        <f t="shared" si="1"/>
        <v>76.046153846153842</v>
      </c>
      <c r="Q32" s="109">
        <v>40</v>
      </c>
      <c r="R32" s="109">
        <v>40</v>
      </c>
      <c r="S32" s="109">
        <v>20</v>
      </c>
      <c r="T32" s="109">
        <v>40</v>
      </c>
      <c r="U32" s="109">
        <v>40</v>
      </c>
      <c r="V32" s="109"/>
      <c r="W32" s="109"/>
      <c r="X32" s="109"/>
      <c r="Y32" s="109"/>
      <c r="Z32" s="109"/>
      <c r="AA32" s="60">
        <f t="shared" si="2"/>
        <v>180</v>
      </c>
      <c r="AB32" s="67">
        <f t="shared" si="3"/>
        <v>90</v>
      </c>
      <c r="AC32" s="111">
        <v>77.78</v>
      </c>
      <c r="AD32" s="67">
        <f t="shared" si="4"/>
        <v>77.78</v>
      </c>
      <c r="AE32" s="112">
        <f>CRS!S32</f>
        <v>81.24043076923077</v>
      </c>
      <c r="AF32" s="66">
        <f>CRS!T32</f>
        <v>79.69842904740608</v>
      </c>
      <c r="AG32" s="64">
        <f>CRS!U32</f>
        <v>90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MORON, CHARLES JR. C. </v>
      </c>
      <c r="C33" s="65" t="str">
        <f>CRS!C33</f>
        <v>M</v>
      </c>
      <c r="D33" s="70" t="str">
        <f>CRS!D33</f>
        <v>BSCS-MOBILE TECH TRACK-2</v>
      </c>
      <c r="E33" s="109"/>
      <c r="F33" s="109">
        <v>14.76</v>
      </c>
      <c r="G33" s="109" t="s">
        <v>266</v>
      </c>
      <c r="H33" s="109">
        <v>90</v>
      </c>
      <c r="I33" s="109"/>
      <c r="J33" s="109"/>
      <c r="K33" s="109"/>
      <c r="L33" s="109"/>
      <c r="M33" s="109"/>
      <c r="N33" s="109"/>
      <c r="O33" s="60">
        <f t="shared" si="0"/>
        <v>104.76</v>
      </c>
      <c r="P33" s="67">
        <f t="shared" si="1"/>
        <v>53.723076923076931</v>
      </c>
      <c r="Q33" s="109">
        <v>30</v>
      </c>
      <c r="R33" s="109">
        <v>20</v>
      </c>
      <c r="S33" s="109">
        <v>40</v>
      </c>
      <c r="T33" s="109">
        <v>40</v>
      </c>
      <c r="U33" s="109">
        <v>40</v>
      </c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85</v>
      </c>
      <c r="AC33" s="111">
        <v>60.32</v>
      </c>
      <c r="AD33" s="67">
        <f t="shared" si="4"/>
        <v>60.319999999999993</v>
      </c>
      <c r="AE33" s="112">
        <f>CRS!S33</f>
        <v>66.2874153846154</v>
      </c>
      <c r="AF33" s="66">
        <f>CRS!T33</f>
        <v>65.586457692307704</v>
      </c>
      <c r="AG33" s="64">
        <f>CRS!U33</f>
        <v>83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NADAWA, KRIZEL JOY F. </v>
      </c>
      <c r="C34" s="65" t="str">
        <f>CRS!C34</f>
        <v>F</v>
      </c>
      <c r="D34" s="70" t="str">
        <f>CRS!D34</f>
        <v>BSCS-DIGITAL ARTS TRACK-1</v>
      </c>
      <c r="E34" s="109">
        <v>30</v>
      </c>
      <c r="F34" s="109">
        <v>24.76</v>
      </c>
      <c r="G34" s="109">
        <v>26</v>
      </c>
      <c r="H34" s="109">
        <v>90</v>
      </c>
      <c r="I34" s="109"/>
      <c r="J34" s="109"/>
      <c r="K34" s="109"/>
      <c r="L34" s="109"/>
      <c r="M34" s="109"/>
      <c r="N34" s="109"/>
      <c r="O34" s="60">
        <f t="shared" si="0"/>
        <v>170.76</v>
      </c>
      <c r="P34" s="67">
        <f t="shared" si="1"/>
        <v>87.569230769230771</v>
      </c>
      <c r="Q34" s="109" t="s">
        <v>266</v>
      </c>
      <c r="R34" s="109">
        <v>20</v>
      </c>
      <c r="S34" s="109">
        <v>40</v>
      </c>
      <c r="T34" s="109">
        <v>30</v>
      </c>
      <c r="U34" s="109">
        <v>40</v>
      </c>
      <c r="V34" s="109"/>
      <c r="W34" s="109"/>
      <c r="X34" s="109"/>
      <c r="Y34" s="109"/>
      <c r="Z34" s="109"/>
      <c r="AA34" s="60">
        <f t="shared" si="2"/>
        <v>130</v>
      </c>
      <c r="AB34" s="67">
        <f t="shared" si="3"/>
        <v>65</v>
      </c>
      <c r="AC34" s="111">
        <v>71.430000000000007</v>
      </c>
      <c r="AD34" s="67">
        <f t="shared" si="4"/>
        <v>71.430000000000007</v>
      </c>
      <c r="AE34" s="112">
        <f>CRS!S34</f>
        <v>74.634046153846157</v>
      </c>
      <c r="AF34" s="66">
        <f>CRS!T34</f>
        <v>68.069753973933047</v>
      </c>
      <c r="AG34" s="64">
        <f>CRS!U34</f>
        <v>84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NARCIDA, RAYMART D. </v>
      </c>
      <c r="C35" s="65" t="str">
        <f>CRS!C35</f>
        <v>M</v>
      </c>
      <c r="D35" s="70" t="str">
        <f>CRS!D35</f>
        <v>BSIT-WEB TRACK-2</v>
      </c>
      <c r="E35" s="109"/>
      <c r="F35" s="109" t="s">
        <v>266</v>
      </c>
      <c r="G35" s="109" t="s">
        <v>266</v>
      </c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 t="s">
        <v>266</v>
      </c>
      <c r="R35" s="109" t="s">
        <v>266</v>
      </c>
      <c r="S35" s="109" t="s">
        <v>266</v>
      </c>
      <c r="T35" s="109" t="s">
        <v>266</v>
      </c>
      <c r="U35" s="109" t="s">
        <v>266</v>
      </c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PACALSO, JERRY JUNIOR, C. </v>
      </c>
      <c r="C36" s="65" t="str">
        <f>CRS!C36</f>
        <v>M</v>
      </c>
      <c r="D36" s="70" t="str">
        <f>CRS!D36</f>
        <v>BSCS-DIGITAL ARTS TRACK-1</v>
      </c>
      <c r="E36" s="109">
        <v>30</v>
      </c>
      <c r="F36" s="109">
        <v>30</v>
      </c>
      <c r="G36" s="109">
        <v>35</v>
      </c>
      <c r="H36" s="109">
        <v>90</v>
      </c>
      <c r="I36" s="109"/>
      <c r="J36" s="109"/>
      <c r="K36" s="109"/>
      <c r="L36" s="109"/>
      <c r="M36" s="109"/>
      <c r="N36" s="109"/>
      <c r="O36" s="60">
        <f t="shared" si="0"/>
        <v>185</v>
      </c>
      <c r="P36" s="67">
        <f t="shared" si="1"/>
        <v>94.871794871794862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/>
      <c r="W36" s="109"/>
      <c r="X36" s="109"/>
      <c r="Y36" s="109"/>
      <c r="Z36" s="109"/>
      <c r="AA36" s="60">
        <f t="shared" si="2"/>
        <v>200</v>
      </c>
      <c r="AB36" s="67">
        <f t="shared" si="3"/>
        <v>100</v>
      </c>
      <c r="AC36" s="111">
        <v>90.48</v>
      </c>
      <c r="AD36" s="67">
        <f t="shared" si="4"/>
        <v>90.48</v>
      </c>
      <c r="AE36" s="112">
        <f>CRS!S36</f>
        <v>95.070892307692304</v>
      </c>
      <c r="AF36" s="66">
        <f>CRS!T36</f>
        <v>86.08699183490927</v>
      </c>
      <c r="AG36" s="64">
        <f>CRS!U36</f>
        <v>93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PAYAS, ADRIAN MARK M. </v>
      </c>
      <c r="C37" s="65" t="str">
        <f>CRS!C37</f>
        <v>M</v>
      </c>
      <c r="D37" s="70" t="str">
        <f>CRS!D37</f>
        <v>BSIT-NET SEC TRACK-2</v>
      </c>
      <c r="E37" s="109">
        <v>30</v>
      </c>
      <c r="F37" s="109" t="s">
        <v>266</v>
      </c>
      <c r="G37" s="109" t="s">
        <v>266</v>
      </c>
      <c r="H37" s="109">
        <v>90</v>
      </c>
      <c r="I37" s="109"/>
      <c r="J37" s="109"/>
      <c r="K37" s="109"/>
      <c r="L37" s="109"/>
      <c r="M37" s="109"/>
      <c r="N37" s="109"/>
      <c r="O37" s="60">
        <f t="shared" si="0"/>
        <v>120</v>
      </c>
      <c r="P37" s="67">
        <f t="shared" si="1"/>
        <v>61.53846153846154</v>
      </c>
      <c r="Q37" s="109">
        <v>40</v>
      </c>
      <c r="R37" s="109" t="s">
        <v>266</v>
      </c>
      <c r="S37" s="109">
        <v>40</v>
      </c>
      <c r="T37" s="109">
        <v>30</v>
      </c>
      <c r="U37" s="109" t="s">
        <v>266</v>
      </c>
      <c r="V37" s="109"/>
      <c r="W37" s="109"/>
      <c r="X37" s="109"/>
      <c r="Y37" s="109"/>
      <c r="Z37" s="109"/>
      <c r="AA37" s="60">
        <f t="shared" si="2"/>
        <v>110</v>
      </c>
      <c r="AB37" s="67">
        <f t="shared" si="3"/>
        <v>55.000000000000007</v>
      </c>
      <c r="AC37" s="111">
        <v>55.56</v>
      </c>
      <c r="AD37" s="67">
        <f t="shared" si="4"/>
        <v>55.559999999999995</v>
      </c>
      <c r="AE37" s="112">
        <f>CRS!S37</f>
        <v>57.348092307692312</v>
      </c>
      <c r="AF37" s="66">
        <f>CRS!T37</f>
        <v>52.846264592384358</v>
      </c>
      <c r="AG37" s="64">
        <f>CRS!U37</f>
        <v>76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PERA, RENE V. </v>
      </c>
      <c r="C38" s="65" t="str">
        <f>CRS!C38</f>
        <v>M</v>
      </c>
      <c r="D38" s="70" t="str">
        <f>CRS!D38</f>
        <v>BSIT-WEB TRACK-2</v>
      </c>
      <c r="E38" s="109">
        <v>30</v>
      </c>
      <c r="F38" s="109">
        <v>18.57</v>
      </c>
      <c r="G38" s="109">
        <v>20</v>
      </c>
      <c r="H38" s="109">
        <v>90</v>
      </c>
      <c r="I38" s="109"/>
      <c r="J38" s="109"/>
      <c r="K38" s="109"/>
      <c r="L38" s="109"/>
      <c r="M38" s="109"/>
      <c r="N38" s="109"/>
      <c r="O38" s="60">
        <f t="shared" si="0"/>
        <v>158.57</v>
      </c>
      <c r="P38" s="67">
        <f t="shared" si="1"/>
        <v>81.317948717948724</v>
      </c>
      <c r="Q38" s="109">
        <v>30</v>
      </c>
      <c r="R38" s="109" t="s">
        <v>266</v>
      </c>
      <c r="S38" s="109">
        <v>20</v>
      </c>
      <c r="T38" s="109">
        <v>30</v>
      </c>
      <c r="U38" s="109">
        <v>40</v>
      </c>
      <c r="V38" s="109"/>
      <c r="W38" s="109"/>
      <c r="X38" s="109"/>
      <c r="Y38" s="109"/>
      <c r="Z38" s="109"/>
      <c r="AA38" s="60">
        <f t="shared" si="2"/>
        <v>120</v>
      </c>
      <c r="AB38" s="67">
        <f t="shared" si="3"/>
        <v>60</v>
      </c>
      <c r="AC38" s="111">
        <v>55.56</v>
      </c>
      <c r="AD38" s="67">
        <f t="shared" si="4"/>
        <v>55.559999999999995</v>
      </c>
      <c r="AE38" s="112">
        <f>CRS!S38</f>
        <v>65.525323076923087</v>
      </c>
      <c r="AF38" s="66">
        <f>CRS!T38</f>
        <v>58.044549827498088</v>
      </c>
      <c r="AG38" s="64">
        <f>CRS!U38</f>
        <v>79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PROGRESO, JESZA ETHYLYN M. </v>
      </c>
      <c r="C39" s="65" t="str">
        <f>CRS!C39</f>
        <v>F</v>
      </c>
      <c r="D39" s="70" t="str">
        <f>CRS!D39</f>
        <v>BSCS-MOBILE TECH TRACK-2</v>
      </c>
      <c r="E39" s="109">
        <v>30</v>
      </c>
      <c r="F39" s="109">
        <v>22.86</v>
      </c>
      <c r="G39" s="109">
        <v>16</v>
      </c>
      <c r="H39" s="109">
        <v>90</v>
      </c>
      <c r="I39" s="109"/>
      <c r="J39" s="109"/>
      <c r="K39" s="109"/>
      <c r="L39" s="109"/>
      <c r="M39" s="109"/>
      <c r="N39" s="109"/>
      <c r="O39" s="60">
        <f t="shared" si="0"/>
        <v>158.86000000000001</v>
      </c>
      <c r="P39" s="67">
        <f t="shared" si="1"/>
        <v>81.466666666666683</v>
      </c>
      <c r="Q39" s="109">
        <v>30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55.000000000000007</v>
      </c>
      <c r="AC39" s="111">
        <v>50</v>
      </c>
      <c r="AD39" s="67">
        <f t="shared" si="4"/>
        <v>50</v>
      </c>
      <c r="AE39" s="112">
        <f>CRS!S39</f>
        <v>62.034000000000006</v>
      </c>
      <c r="AF39" s="66">
        <f>CRS!T39</f>
        <v>50.890333887043198</v>
      </c>
      <c r="AG39" s="64">
        <f>CRS!U39</f>
        <v>75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PUMIHIC JR., RICARDO D. </v>
      </c>
      <c r="C40" s="65" t="str">
        <f>CRS!C40</f>
        <v>M</v>
      </c>
      <c r="D40" s="70" t="str">
        <f>CRS!D40</f>
        <v>BSIT-NET SEC TRACK-1</v>
      </c>
      <c r="E40" s="109"/>
      <c r="F40" s="109" t="s">
        <v>266</v>
      </c>
      <c r="G40" s="109">
        <v>35</v>
      </c>
      <c r="H40" s="109">
        <v>90</v>
      </c>
      <c r="I40" s="109"/>
      <c r="J40" s="109"/>
      <c r="K40" s="109"/>
      <c r="L40" s="109"/>
      <c r="M40" s="109"/>
      <c r="N40" s="109"/>
      <c r="O40" s="60">
        <f t="shared" si="0"/>
        <v>125</v>
      </c>
      <c r="P40" s="67">
        <f t="shared" si="1"/>
        <v>64.102564102564102</v>
      </c>
      <c r="Q40" s="109">
        <v>20</v>
      </c>
      <c r="R40" s="109">
        <v>20</v>
      </c>
      <c r="S40" s="109">
        <v>20</v>
      </c>
      <c r="T40" s="109">
        <v>20</v>
      </c>
      <c r="U40" s="109">
        <v>40</v>
      </c>
      <c r="V40" s="109"/>
      <c r="W40" s="109"/>
      <c r="X40" s="109"/>
      <c r="Y40" s="109"/>
      <c r="Z40" s="109"/>
      <c r="AA40" s="60">
        <f t="shared" si="2"/>
        <v>120</v>
      </c>
      <c r="AB40" s="67">
        <f t="shared" si="3"/>
        <v>60</v>
      </c>
      <c r="AC40" s="111">
        <v>76.19</v>
      </c>
      <c r="AD40" s="67">
        <f t="shared" si="4"/>
        <v>76.19</v>
      </c>
      <c r="AE40" s="112">
        <f>CRS!S40</f>
        <v>66.85844615384616</v>
      </c>
      <c r="AF40" s="66">
        <f>CRS!T40</f>
        <v>50.46303080117557</v>
      </c>
      <c r="AG40" s="64">
        <f>CRS!U40</f>
        <v>75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2D  CCS1129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TTH 10:50AM-12:30PM  TTHSAT 9:10AM-10:50AM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SUMMER Trimester SY 2014-2015</v>
      </c>
      <c r="B46" s="324"/>
      <c r="C46" s="325"/>
      <c r="D46" s="325"/>
      <c r="E46" s="57">
        <f t="shared" ref="E46:N47" si="5">IF(E5="","",E5)</f>
        <v>30</v>
      </c>
      <c r="F46" s="57">
        <f t="shared" si="5"/>
        <v>30</v>
      </c>
      <c r="G46" s="57">
        <f t="shared" si="5"/>
        <v>35</v>
      </c>
      <c r="H46" s="57">
        <f t="shared" si="5"/>
        <v>100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STORYBOARD</v>
      </c>
      <c r="F47" s="317" t="str">
        <f t="shared" si="5"/>
        <v>QUIZ</v>
      </c>
      <c r="G47" s="317" t="str">
        <f t="shared" si="5"/>
        <v>QUIZ</v>
      </c>
      <c r="H47" s="317" t="str">
        <f t="shared" si="5"/>
        <v>PROJECT</v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195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200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RAMOS, HONALLIE O. </v>
      </c>
      <c r="C50" s="65" t="str">
        <f>CRS!C50</f>
        <v>F</v>
      </c>
      <c r="D50" s="70" t="str">
        <f>CRS!D50</f>
        <v>BSCS-DIGITAL ARTS TRACK-2</v>
      </c>
      <c r="E50" s="109">
        <v>30</v>
      </c>
      <c r="F50" s="109">
        <v>7.62</v>
      </c>
      <c r="G50" s="109">
        <v>20</v>
      </c>
      <c r="H50" s="109">
        <v>90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147.62</v>
      </c>
      <c r="P50" s="67">
        <f t="shared" ref="P50:P80" si="9">IF(O50="","",O50/$O$6*100)</f>
        <v>75.702564102564111</v>
      </c>
      <c r="Q50" s="109">
        <v>40</v>
      </c>
      <c r="R50" s="109">
        <v>40</v>
      </c>
      <c r="S50" s="109">
        <v>40</v>
      </c>
      <c r="T50" s="109">
        <v>40</v>
      </c>
      <c r="U50" s="109">
        <v>40</v>
      </c>
      <c r="V50" s="109"/>
      <c r="W50" s="109"/>
      <c r="X50" s="109"/>
      <c r="Y50" s="109"/>
      <c r="Z50" s="109"/>
      <c r="AA50" s="60">
        <f t="shared" ref="AA50:AA80" si="10">IF(SUM(Q50:Z50)=0,"",SUM(Q50:Z50))</f>
        <v>200</v>
      </c>
      <c r="AB50" s="67">
        <f t="shared" ref="AB50:AB80" si="11">IF(AA50="","",AA50/$AA$6*100)</f>
        <v>100</v>
      </c>
      <c r="AC50" s="111">
        <v>90</v>
      </c>
      <c r="AD50" s="67">
        <f t="shared" ref="AD50:AD80" si="12">IF(AC50="","",AC50/$AC$5*100)</f>
        <v>90</v>
      </c>
      <c r="AE50" s="112">
        <f>CRS!S50</f>
        <v>88.581846153846158</v>
      </c>
      <c r="AF50" s="66">
        <f>CRS!T50</f>
        <v>78.055005095195497</v>
      </c>
      <c r="AG50" s="64">
        <f>CRS!U50</f>
        <v>89</v>
      </c>
    </row>
    <row r="51" spans="1:33" ht="12.75" customHeight="1" x14ac:dyDescent="0.25">
      <c r="A51" s="56" t="s">
        <v>67</v>
      </c>
      <c r="B51" s="59" t="str">
        <f>CRS!B51</f>
        <v xml:space="preserve">RAMOS, JUBEL P. </v>
      </c>
      <c r="C51" s="65" t="str">
        <f>CRS!C51</f>
        <v>F</v>
      </c>
      <c r="D51" s="70" t="str">
        <f>CRS!D51</f>
        <v>BSCS-DIGITAL ARTS TRACK-1</v>
      </c>
      <c r="E51" s="109">
        <v>30</v>
      </c>
      <c r="F51" s="109">
        <v>25.71</v>
      </c>
      <c r="G51" s="109">
        <v>35</v>
      </c>
      <c r="H51" s="109">
        <v>90</v>
      </c>
      <c r="I51" s="109"/>
      <c r="J51" s="109"/>
      <c r="K51" s="109"/>
      <c r="L51" s="109"/>
      <c r="M51" s="109"/>
      <c r="N51" s="109"/>
      <c r="O51" s="60">
        <f t="shared" si="8"/>
        <v>180.71</v>
      </c>
      <c r="P51" s="67">
        <f t="shared" si="9"/>
        <v>92.671794871794873</v>
      </c>
      <c r="Q51" s="109">
        <v>30</v>
      </c>
      <c r="R51" s="109">
        <v>20</v>
      </c>
      <c r="S51" s="109" t="s">
        <v>266</v>
      </c>
      <c r="T51" s="109">
        <v>30</v>
      </c>
      <c r="U51" s="109">
        <v>40</v>
      </c>
      <c r="V51" s="109"/>
      <c r="W51" s="109"/>
      <c r="X51" s="109"/>
      <c r="Y51" s="109"/>
      <c r="Z51" s="109"/>
      <c r="AA51" s="60">
        <f t="shared" si="10"/>
        <v>120</v>
      </c>
      <c r="AB51" s="67">
        <f t="shared" si="11"/>
        <v>60</v>
      </c>
      <c r="AC51" s="111">
        <v>55.56</v>
      </c>
      <c r="AD51" s="67">
        <f t="shared" si="12"/>
        <v>55.559999999999995</v>
      </c>
      <c r="AE51" s="112">
        <f>CRS!S51</f>
        <v>69.272092307692304</v>
      </c>
      <c r="AF51" s="66">
        <f>CRS!T51</f>
        <v>63.737488014311275</v>
      </c>
      <c r="AG51" s="64">
        <f>CRS!U51</f>
        <v>82</v>
      </c>
    </row>
    <row r="52" spans="1:33" ht="12.75" customHeight="1" x14ac:dyDescent="0.25">
      <c r="A52" s="56" t="s">
        <v>68</v>
      </c>
      <c r="B52" s="59" t="str">
        <f>CRS!B52</f>
        <v xml:space="preserve">REGALA, JAN YZRAEL A. </v>
      </c>
      <c r="C52" s="65" t="str">
        <f>CRS!C52</f>
        <v>M</v>
      </c>
      <c r="D52" s="70" t="str">
        <f>CRS!D52</f>
        <v>BSCS-DIGITAL ARTS TRACK-1</v>
      </c>
      <c r="E52" s="109"/>
      <c r="F52" s="109">
        <v>30</v>
      </c>
      <c r="G52" s="109" t="s">
        <v>266</v>
      </c>
      <c r="H52" s="109">
        <v>90</v>
      </c>
      <c r="I52" s="109"/>
      <c r="J52" s="109"/>
      <c r="K52" s="109"/>
      <c r="L52" s="109"/>
      <c r="M52" s="109"/>
      <c r="N52" s="109"/>
      <c r="O52" s="60">
        <f t="shared" si="8"/>
        <v>120</v>
      </c>
      <c r="P52" s="67">
        <f t="shared" si="9"/>
        <v>61.53846153846154</v>
      </c>
      <c r="Q52" s="109">
        <v>30</v>
      </c>
      <c r="R52" s="109">
        <v>40</v>
      </c>
      <c r="S52" s="109" t="s">
        <v>266</v>
      </c>
      <c r="T52" s="109" t="s">
        <v>266</v>
      </c>
      <c r="U52" s="109">
        <v>40</v>
      </c>
      <c r="V52" s="109"/>
      <c r="W52" s="109"/>
      <c r="X52" s="109"/>
      <c r="Y52" s="109"/>
      <c r="Z52" s="109"/>
      <c r="AA52" s="60">
        <f t="shared" si="10"/>
        <v>110</v>
      </c>
      <c r="AB52" s="67">
        <f t="shared" si="11"/>
        <v>55.000000000000007</v>
      </c>
      <c r="AC52" s="111">
        <v>73.02</v>
      </c>
      <c r="AD52" s="67">
        <f t="shared" si="12"/>
        <v>73.02</v>
      </c>
      <c r="AE52" s="112">
        <f>CRS!S52</f>
        <v>63.284492307692318</v>
      </c>
      <c r="AF52" s="66">
        <f>CRS!T52</f>
        <v>50.100335231919246</v>
      </c>
      <c r="AG52" s="64">
        <f>CRS!U52</f>
        <v>75</v>
      </c>
    </row>
    <row r="53" spans="1:33" ht="12.75" customHeight="1" x14ac:dyDescent="0.25">
      <c r="A53" s="56" t="s">
        <v>69</v>
      </c>
      <c r="B53" s="59" t="str">
        <f>CRS!B53</f>
        <v xml:space="preserve">SAKIWAT, SHAREMANE P. </v>
      </c>
      <c r="C53" s="65" t="str">
        <f>CRS!C53</f>
        <v>F</v>
      </c>
      <c r="D53" s="70" t="str">
        <f>CRS!D53</f>
        <v>BSCS-DIGITAL ARTS TRACK-1</v>
      </c>
      <c r="E53" s="109"/>
      <c r="F53" s="109">
        <v>14.76</v>
      </c>
      <c r="G53" s="109">
        <v>23</v>
      </c>
      <c r="H53" s="109">
        <v>90</v>
      </c>
      <c r="I53" s="109"/>
      <c r="J53" s="109"/>
      <c r="K53" s="109"/>
      <c r="L53" s="109"/>
      <c r="M53" s="109"/>
      <c r="N53" s="109"/>
      <c r="O53" s="60">
        <f t="shared" si="8"/>
        <v>127.75999999999999</v>
      </c>
      <c r="P53" s="67">
        <f t="shared" si="9"/>
        <v>65.517948717948713</v>
      </c>
      <c r="Q53" s="109">
        <v>30</v>
      </c>
      <c r="R53" s="109">
        <v>30</v>
      </c>
      <c r="S53" s="109">
        <v>40</v>
      </c>
      <c r="T53" s="109">
        <v>40</v>
      </c>
      <c r="U53" s="109">
        <v>40</v>
      </c>
      <c r="V53" s="109"/>
      <c r="W53" s="109"/>
      <c r="X53" s="109"/>
      <c r="Y53" s="109"/>
      <c r="Z53" s="109"/>
      <c r="AA53" s="60">
        <f t="shared" si="10"/>
        <v>180</v>
      </c>
      <c r="AB53" s="67">
        <f t="shared" si="11"/>
        <v>90</v>
      </c>
      <c r="AC53" s="111">
        <v>68.25</v>
      </c>
      <c r="AD53" s="67">
        <f t="shared" si="12"/>
        <v>68.25</v>
      </c>
      <c r="AE53" s="112">
        <f>CRS!S53</f>
        <v>74.525923076923078</v>
      </c>
      <c r="AF53" s="66">
        <f>CRS!T53</f>
        <v>75.460716729491438</v>
      </c>
      <c r="AG53" s="64">
        <f>CRS!U53</f>
        <v>88</v>
      </c>
    </row>
    <row r="54" spans="1:33" ht="12.75" customHeight="1" x14ac:dyDescent="0.25">
      <c r="A54" s="56" t="s">
        <v>70</v>
      </c>
      <c r="B54" s="59" t="str">
        <f>CRS!B54</f>
        <v xml:space="preserve">SANGO, LHONE EZEKIEL M. </v>
      </c>
      <c r="C54" s="65" t="str">
        <f>CRS!C54</f>
        <v>M</v>
      </c>
      <c r="D54" s="70" t="str">
        <f>CRS!D54</f>
        <v>BSCS-DIGITAL ARTS TRACK-1</v>
      </c>
      <c r="E54" s="109">
        <v>30</v>
      </c>
      <c r="F54" s="109" t="s">
        <v>266</v>
      </c>
      <c r="G54" s="109" t="s">
        <v>266</v>
      </c>
      <c r="H54" s="109">
        <v>90</v>
      </c>
      <c r="I54" s="109"/>
      <c r="J54" s="109"/>
      <c r="K54" s="109"/>
      <c r="L54" s="109"/>
      <c r="M54" s="109"/>
      <c r="N54" s="109"/>
      <c r="O54" s="60">
        <f t="shared" si="8"/>
        <v>120</v>
      </c>
      <c r="P54" s="67">
        <f t="shared" si="9"/>
        <v>61.53846153846154</v>
      </c>
      <c r="Q54" s="109" t="s">
        <v>266</v>
      </c>
      <c r="R54" s="109" t="s">
        <v>266</v>
      </c>
      <c r="S54" s="109">
        <v>20</v>
      </c>
      <c r="T54" s="109" t="s">
        <v>266</v>
      </c>
      <c r="U54" s="109">
        <v>40</v>
      </c>
      <c r="V54" s="109"/>
      <c r="W54" s="109"/>
      <c r="X54" s="109"/>
      <c r="Y54" s="109"/>
      <c r="Z54" s="109"/>
      <c r="AA54" s="60">
        <f t="shared" si="10"/>
        <v>60</v>
      </c>
      <c r="AB54" s="67">
        <f t="shared" si="11"/>
        <v>30</v>
      </c>
      <c r="AC54" s="111">
        <v>90</v>
      </c>
      <c r="AD54" s="67">
        <f t="shared" si="12"/>
        <v>90</v>
      </c>
      <c r="AE54" s="112">
        <f>CRS!S54</f>
        <v>60.807692307692314</v>
      </c>
      <c r="AF54" s="66">
        <f>CRS!T54</f>
        <v>60.726435231919247</v>
      </c>
      <c r="AG54" s="64">
        <f>CRS!U54</f>
        <v>80</v>
      </c>
    </row>
    <row r="55" spans="1:33" ht="12.75" customHeight="1" x14ac:dyDescent="0.25">
      <c r="A55" s="56" t="s">
        <v>71</v>
      </c>
      <c r="B55" s="59" t="str">
        <f>CRS!B55</f>
        <v xml:space="preserve">SANTOS, DIANA TERESA S. </v>
      </c>
      <c r="C55" s="65" t="str">
        <f>CRS!C55</f>
        <v>F</v>
      </c>
      <c r="D55" s="70" t="str">
        <f>CRS!D55</f>
        <v>BSCS-DIGITAL ARTS TRACK-1</v>
      </c>
      <c r="E55" s="109">
        <v>30</v>
      </c>
      <c r="F55" s="109">
        <v>30</v>
      </c>
      <c r="G55" s="109">
        <v>33</v>
      </c>
      <c r="H55" s="109">
        <v>90</v>
      </c>
      <c r="I55" s="109"/>
      <c r="J55" s="109"/>
      <c r="K55" s="109"/>
      <c r="L55" s="109"/>
      <c r="M55" s="109"/>
      <c r="N55" s="109"/>
      <c r="O55" s="60">
        <f t="shared" si="8"/>
        <v>183</v>
      </c>
      <c r="P55" s="67">
        <f t="shared" si="9"/>
        <v>93.84615384615384</v>
      </c>
      <c r="Q55" s="109">
        <v>30</v>
      </c>
      <c r="R55" s="109">
        <v>40</v>
      </c>
      <c r="S55" s="109">
        <v>40</v>
      </c>
      <c r="T55" s="109">
        <v>40</v>
      </c>
      <c r="U55" s="109">
        <v>40</v>
      </c>
      <c r="V55" s="109"/>
      <c r="W55" s="109"/>
      <c r="X55" s="109"/>
      <c r="Y55" s="109"/>
      <c r="Z55" s="109"/>
      <c r="AA55" s="60">
        <f t="shared" si="10"/>
        <v>190</v>
      </c>
      <c r="AB55" s="67">
        <f t="shared" si="11"/>
        <v>95</v>
      </c>
      <c r="AC55" s="111">
        <v>84.13</v>
      </c>
      <c r="AD55" s="67">
        <f t="shared" si="12"/>
        <v>84.13</v>
      </c>
      <c r="AE55" s="112">
        <f>CRS!S55</f>
        <v>90.923430769230777</v>
      </c>
      <c r="AF55" s="66">
        <f>CRS!T55</f>
        <v>84.056617377970866</v>
      </c>
      <c r="AG55" s="64">
        <f>CRS!U55</f>
        <v>92</v>
      </c>
    </row>
    <row r="56" spans="1:33" ht="12.75" customHeight="1" x14ac:dyDescent="0.25">
      <c r="A56" s="56" t="s">
        <v>72</v>
      </c>
      <c r="B56" s="59" t="str">
        <f>CRS!B56</f>
        <v xml:space="preserve">SANTOS, ERIELYN E. </v>
      </c>
      <c r="C56" s="65" t="str">
        <f>CRS!C56</f>
        <v>F</v>
      </c>
      <c r="D56" s="70" t="str">
        <f>CRS!D56</f>
        <v>BSIT-WEB TRACK-1</v>
      </c>
      <c r="E56" s="109">
        <v>30</v>
      </c>
      <c r="F56" s="109">
        <v>30</v>
      </c>
      <c r="G56" s="109">
        <v>26</v>
      </c>
      <c r="H56" s="109">
        <v>90</v>
      </c>
      <c r="I56" s="109"/>
      <c r="J56" s="109"/>
      <c r="K56" s="109"/>
      <c r="L56" s="109"/>
      <c r="M56" s="109"/>
      <c r="N56" s="109"/>
      <c r="O56" s="60">
        <f t="shared" si="8"/>
        <v>176</v>
      </c>
      <c r="P56" s="67">
        <f t="shared" si="9"/>
        <v>90.256410256410263</v>
      </c>
      <c r="Q56" s="109">
        <v>30</v>
      </c>
      <c r="R56" s="109">
        <v>40</v>
      </c>
      <c r="S56" s="109">
        <v>40</v>
      </c>
      <c r="T56" s="109">
        <v>40</v>
      </c>
      <c r="U56" s="109" t="s">
        <v>266</v>
      </c>
      <c r="V56" s="109"/>
      <c r="W56" s="109"/>
      <c r="X56" s="109"/>
      <c r="Y56" s="109"/>
      <c r="Z56" s="109"/>
      <c r="AA56" s="60">
        <f t="shared" si="10"/>
        <v>150</v>
      </c>
      <c r="AB56" s="67">
        <f t="shared" si="11"/>
        <v>75</v>
      </c>
      <c r="AC56" s="111">
        <v>77.78</v>
      </c>
      <c r="AD56" s="67">
        <f t="shared" si="12"/>
        <v>77.78</v>
      </c>
      <c r="AE56" s="112">
        <f>CRS!S56</f>
        <v>80.979815384615392</v>
      </c>
      <c r="AF56" s="66">
        <f>CRS!T56</f>
        <v>80.366347684002051</v>
      </c>
      <c r="AG56" s="64">
        <f>CRS!U56</f>
        <v>90</v>
      </c>
    </row>
    <row r="57" spans="1:33" ht="12.75" customHeight="1" x14ac:dyDescent="0.2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30</v>
      </c>
      <c r="F57" s="109">
        <v>9.52</v>
      </c>
      <c r="G57" s="109">
        <v>19</v>
      </c>
      <c r="H57" s="109">
        <v>90</v>
      </c>
      <c r="I57" s="109"/>
      <c r="J57" s="109"/>
      <c r="K57" s="109"/>
      <c r="L57" s="109"/>
      <c r="M57" s="109"/>
      <c r="N57" s="109"/>
      <c r="O57" s="60">
        <f t="shared" si="8"/>
        <v>148.51999999999998</v>
      </c>
      <c r="P57" s="67">
        <f t="shared" si="9"/>
        <v>76.164102564102549</v>
      </c>
      <c r="Q57" s="109">
        <v>40</v>
      </c>
      <c r="R57" s="109">
        <v>40</v>
      </c>
      <c r="S57" s="109">
        <v>40</v>
      </c>
      <c r="T57" s="109">
        <v>40</v>
      </c>
      <c r="U57" s="109">
        <v>40</v>
      </c>
      <c r="V57" s="109"/>
      <c r="W57" s="109"/>
      <c r="X57" s="109"/>
      <c r="Y57" s="109"/>
      <c r="Z57" s="109"/>
      <c r="AA57" s="60">
        <f t="shared" si="10"/>
        <v>200</v>
      </c>
      <c r="AB57" s="67">
        <f t="shared" si="11"/>
        <v>100</v>
      </c>
      <c r="AC57" s="111">
        <v>47.62</v>
      </c>
      <c r="AD57" s="67">
        <f t="shared" si="12"/>
        <v>47.62</v>
      </c>
      <c r="AE57" s="112">
        <f>CRS!S57</f>
        <v>74.324953846153846</v>
      </c>
      <c r="AF57" s="66">
        <f>CRS!T57</f>
        <v>72.22495013736264</v>
      </c>
      <c r="AG57" s="64">
        <f>CRS!U57</f>
        <v>86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64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385" t="str">
        <f>'INITIAL INPUT'!G12</f>
        <v>CCS1129</v>
      </c>
      <c r="D11" s="386"/>
      <c r="E11" s="386"/>
      <c r="F11" s="163"/>
      <c r="G11" s="387" t="str">
        <f>CRS!A4</f>
        <v>TTH 10:50AM-12:30PM  TTHSAT 9:10AM-10:50AM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SUMMER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2014-2015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13-1085-265</v>
      </c>
      <c r="C15" s="139" t="str">
        <f>IF(NAMES!B2="","",NAMES!B2)</f>
        <v xml:space="preserve">ANDRES, MARK WEIL L. </v>
      </c>
      <c r="D15" s="140"/>
      <c r="E15" s="141" t="str">
        <f>IF(NAMES!C2="","",NAMES!C2)</f>
        <v>M</v>
      </c>
      <c r="F15" s="142"/>
      <c r="G15" s="143" t="str">
        <f>IF(NAMES!D2="","",NAMES!D2)</f>
        <v>BSCS-DIGITAL ARTS TRACK-3</v>
      </c>
      <c r="H15" s="133"/>
      <c r="I15" s="144">
        <f>IF(CRS!I9="","",CRS!I9)</f>
        <v>77</v>
      </c>
      <c r="J15" s="145"/>
      <c r="K15" s="144">
        <f>IF(CRS!O9="","",CRS!O9)</f>
        <v>74</v>
      </c>
      <c r="L15" s="146"/>
      <c r="M15" s="144">
        <f>IF(CRS!V9="","",CRS!V9)</f>
        <v>79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14-1545-915</v>
      </c>
      <c r="C16" s="139" t="str">
        <f>IF(NAMES!B3="","",NAMES!B3)</f>
        <v xml:space="preserve">BALO, CHASON MARK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TRACK-1</v>
      </c>
      <c r="H16" s="133"/>
      <c r="I16" s="144">
        <f>IF(CRS!I10="","",CRS!I10)</f>
        <v>90</v>
      </c>
      <c r="J16" s="145"/>
      <c r="K16" s="144">
        <f>IF(CRS!O10="","",CRS!O10)</f>
        <v>86</v>
      </c>
      <c r="L16" s="146"/>
      <c r="M16" s="144">
        <f>IF(CRS!V10="","",CRS!V10)</f>
        <v>88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14-0358-846</v>
      </c>
      <c r="C17" s="139" t="str">
        <f>IF(NAMES!B4="","",NAMES!B4)</f>
        <v xml:space="preserve">BISLIG, MICHAEL VINCENT B.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TRACK-1</v>
      </c>
      <c r="H17" s="133"/>
      <c r="I17" s="144">
        <f>IF(CRS!I11="","",CRS!I11)</f>
        <v>75</v>
      </c>
      <c r="J17" s="145"/>
      <c r="K17" s="144">
        <f>IF(CRS!O11="","",CRS!O11)</f>
        <v>72</v>
      </c>
      <c r="L17" s="146"/>
      <c r="M17" s="144">
        <f>IF(CRS!V11="","",CRS!V11)</f>
        <v>73</v>
      </c>
      <c r="N17" s="147"/>
      <c r="O17" s="377" t="str">
        <f>IF(CRS!W11="","",CRS!W11)</f>
        <v>FAILED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13-1142-510</v>
      </c>
      <c r="C18" s="139" t="str">
        <f>IF(NAMES!B5="","",NAMES!B5)</f>
        <v xml:space="preserve">BOGUEN, GABRIEL ANGELO S.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>UD</v>
      </c>
      <c r="N18" s="147"/>
      <c r="O18" s="377" t="str">
        <f>IF(CRS!W12="","",CRS!W12)</f>
        <v>UD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14-1476-755</v>
      </c>
      <c r="C19" s="139" t="str">
        <f>IF(NAMES!B6="","",NAMES!B6)</f>
        <v xml:space="preserve">BRIONES, ARMANDO C. </v>
      </c>
      <c r="D19" s="140"/>
      <c r="E19" s="141" t="str">
        <f>IF(NAMES!C6="","",NAMES!C6)</f>
        <v>M</v>
      </c>
      <c r="F19" s="142"/>
      <c r="G19" s="143" t="str">
        <f>IF(NAMES!D6="","",NAMES!D6)</f>
        <v>BSCS-MOBILE TECH TRACK-2</v>
      </c>
      <c r="H19" s="133"/>
      <c r="I19" s="144">
        <f>IF(CRS!I13="","",CRS!I13)</f>
        <v>82</v>
      </c>
      <c r="J19" s="145"/>
      <c r="K19" s="144">
        <f>IF(CRS!O13="","",CRS!O13)</f>
        <v>75</v>
      </c>
      <c r="L19" s="146"/>
      <c r="M19" s="144">
        <f>IF(CRS!V13="","",CRS!V13)</f>
        <v>79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14-3453-680</v>
      </c>
      <c r="C20" s="139" t="str">
        <f>IF(NAMES!B7="","",NAMES!B7)</f>
        <v xml:space="preserve">BURHAN, BILAL A.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77</v>
      </c>
      <c r="J20" s="145"/>
      <c r="K20" s="144">
        <f>IF(CRS!O14="","",CRS!O14)</f>
        <v>76</v>
      </c>
      <c r="L20" s="146"/>
      <c r="M20" s="144">
        <f>IF(CRS!V14="","",CRS!V14)</f>
        <v>79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13-0906-668</v>
      </c>
      <c r="C21" s="139" t="str">
        <f>IF(NAMES!B8="","",NAMES!B8)</f>
        <v xml:space="preserve">CABANLONG, LEXBER F. </v>
      </c>
      <c r="D21" s="140"/>
      <c r="E21" s="141" t="str">
        <f>IF(NAMES!C8="","",NAMES!C8)</f>
        <v>M</v>
      </c>
      <c r="F21" s="142"/>
      <c r="G21" s="143" t="str">
        <f>IF(NAMES!D8="","",NAMES!D8)</f>
        <v>BSCS-MOBILE TECH TRACK-1</v>
      </c>
      <c r="H21" s="133"/>
      <c r="I21" s="144">
        <f>IF(CRS!I15="","",CRS!I15)</f>
        <v>73</v>
      </c>
      <c r="J21" s="145"/>
      <c r="K21" s="144">
        <f>IF(CRS!O15="","",CRS!O15)</f>
        <v>73</v>
      </c>
      <c r="L21" s="146"/>
      <c r="M21" s="144">
        <f>IF(CRS!V15="","",CRS!V15)</f>
        <v>76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9000139</v>
      </c>
      <c r="C22" s="139" t="str">
        <f>IF(NAMES!B9="","",NAMES!B9)</f>
        <v xml:space="preserve">CALICA, ROMEO JR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74</v>
      </c>
      <c r="J22" s="145"/>
      <c r="K22" s="144">
        <f>IF(CRS!O16="","",CRS!O16)</f>
        <v>73</v>
      </c>
      <c r="L22" s="146"/>
      <c r="M22" s="144">
        <f>IF(CRS!V16="","",CRS!V16)</f>
        <v>74</v>
      </c>
      <c r="N22" s="147"/>
      <c r="O22" s="377" t="str">
        <f>IF(CRS!W16="","",CRS!W16)</f>
        <v>FAILED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13-3039-678</v>
      </c>
      <c r="C23" s="139" t="str">
        <f>IF(NAMES!B10="","",NAMES!B10)</f>
        <v xml:space="preserve">CANLAS, JOHN ALBERT G. </v>
      </c>
      <c r="D23" s="140"/>
      <c r="E23" s="141" t="str">
        <f>IF(NAMES!C10="","",NAMES!C10)</f>
        <v>M</v>
      </c>
      <c r="F23" s="142"/>
      <c r="G23" s="143" t="str">
        <f>IF(NAMES!D10="","",NAMES!D10)</f>
        <v>BSCS-DIGITAL ARTS TRACK-1</v>
      </c>
      <c r="H23" s="133"/>
      <c r="I23" s="144">
        <f>IF(CRS!I17="","",CRS!I17)</f>
        <v>76</v>
      </c>
      <c r="J23" s="145"/>
      <c r="K23" s="144">
        <f>IF(CRS!O17="","",CRS!O17)</f>
        <v>75</v>
      </c>
      <c r="L23" s="146"/>
      <c r="M23" s="144">
        <f>IF(CRS!V17="","",CRS!V17)</f>
        <v>79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14-0915-673</v>
      </c>
      <c r="C24" s="139" t="str">
        <f>IF(NAMES!B11="","",NAMES!B11)</f>
        <v xml:space="preserve">CATIMBANG, KYRILLE ARA M. </v>
      </c>
      <c r="D24" s="140"/>
      <c r="E24" s="141" t="str">
        <f>IF(NAMES!C11="","",NAMES!C11)</f>
        <v>F</v>
      </c>
      <c r="F24" s="142"/>
      <c r="G24" s="143" t="str">
        <f>IF(NAMES!D11="","",NAMES!D11)</f>
        <v>BSCS-MOBILE TECH TRACK-1</v>
      </c>
      <c r="H24" s="133"/>
      <c r="I24" s="144">
        <f>IF(CRS!I18="","",CRS!I18)</f>
        <v>86</v>
      </c>
      <c r="J24" s="145"/>
      <c r="K24" s="144">
        <f>IF(CRS!O18="","",CRS!O18)</f>
        <v>84</v>
      </c>
      <c r="L24" s="146"/>
      <c r="M24" s="144">
        <f>IF(CRS!V18="","",CRS!V18)</f>
        <v>84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13-3965-930</v>
      </c>
      <c r="C25" s="139" t="str">
        <f>IF(NAMES!B12="","",NAMES!B12)</f>
        <v xml:space="preserve">CIANO, PAUL VINCENT C.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76</v>
      </c>
      <c r="J25" s="145"/>
      <c r="K25" s="144">
        <f>IF(CRS!O19="","",CRS!O19)</f>
        <v>74</v>
      </c>
      <c r="L25" s="146"/>
      <c r="M25" s="144">
        <f>IF(CRS!V19="","",CRS!V19)</f>
        <v>78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14-3256-388</v>
      </c>
      <c r="C26" s="139" t="str">
        <f>IF(NAMES!B13="","",NAMES!B13)</f>
        <v xml:space="preserve">COSILI, NICA B.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78</v>
      </c>
      <c r="J26" s="145"/>
      <c r="K26" s="144">
        <f>IF(CRS!O20="","",CRS!O20)</f>
        <v>74</v>
      </c>
      <c r="L26" s="146"/>
      <c r="M26" s="144">
        <f>IF(CRS!V20="","",CRS!V20)</f>
        <v>73</v>
      </c>
      <c r="N26" s="147"/>
      <c r="O26" s="377" t="str">
        <f>IF(CRS!W20="","",CRS!W20)</f>
        <v>FAILED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12011615</v>
      </c>
      <c r="C27" s="139" t="str">
        <f>IF(NAMES!B14="","",NAMES!B14)</f>
        <v xml:space="preserve">DE GUZMAN, BENZ M.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TRACK-3</v>
      </c>
      <c r="H27" s="133"/>
      <c r="I27" s="144">
        <f>IF(CRS!I21="","",CRS!I21)</f>
        <v>79</v>
      </c>
      <c r="J27" s="145"/>
      <c r="K27" s="144">
        <f>IF(CRS!O21="","",CRS!O21)</f>
        <v>79</v>
      </c>
      <c r="L27" s="146"/>
      <c r="M27" s="144">
        <f>IF(CRS!V21="","",CRS!V21)</f>
        <v>81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14-0672-703</v>
      </c>
      <c r="C28" s="139" t="str">
        <f>IF(NAMES!B15="","",NAMES!B15)</f>
        <v xml:space="preserve">DUMPIT, DEAN CLIDE B. </v>
      </c>
      <c r="D28" s="140"/>
      <c r="E28" s="141" t="str">
        <f>IF(NAMES!C15="","",NAMES!C15)</f>
        <v>M</v>
      </c>
      <c r="F28" s="142"/>
      <c r="G28" s="143" t="str">
        <f>IF(NAMES!D15="","",NAMES!D15)</f>
        <v>BSCS-DIGITAL ARTS TRACK-1</v>
      </c>
      <c r="H28" s="133"/>
      <c r="I28" s="144">
        <f>IF(CRS!I22="","",CRS!I22)</f>
        <v>91</v>
      </c>
      <c r="J28" s="145"/>
      <c r="K28" s="144">
        <f>IF(CRS!O22="","",CRS!O22)</f>
        <v>83</v>
      </c>
      <c r="L28" s="146"/>
      <c r="M28" s="144">
        <f>IF(CRS!V22="","",CRS!V22)</f>
        <v>80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13-2032-680</v>
      </c>
      <c r="C29" s="139" t="str">
        <f>IF(NAMES!B16="","",NAMES!B16)</f>
        <v xml:space="preserve">FERNANDO, ROBERT WALLACE A. </v>
      </c>
      <c r="D29" s="140"/>
      <c r="E29" s="141" t="str">
        <f>IF(NAMES!C16="","",NAMES!C16)</f>
        <v>M</v>
      </c>
      <c r="F29" s="142"/>
      <c r="G29" s="143" t="str">
        <f>IF(NAMES!D16="","",NAMES!D16)</f>
        <v>BSCS-DIGITAL ARTS TRACK-2</v>
      </c>
      <c r="H29" s="133"/>
      <c r="I29" s="144">
        <f>IF(CRS!I23="","",CRS!I23)</f>
        <v>86</v>
      </c>
      <c r="J29" s="145"/>
      <c r="K29" s="144">
        <f>IF(CRS!O23="","",CRS!O23)</f>
        <v>83</v>
      </c>
      <c r="L29" s="146"/>
      <c r="M29" s="144">
        <f>IF(CRS!V23="","",CRS!V23)</f>
        <v>83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13-0371-349</v>
      </c>
      <c r="C30" s="139" t="str">
        <f>IF(NAMES!B17="","",NAMES!B17)</f>
        <v xml:space="preserve">GARCIA, NIKKO SHAWN M.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73</v>
      </c>
      <c r="J30" s="145"/>
      <c r="K30" s="144">
        <f>IF(CRS!O24="","",CRS!O24)</f>
        <v>73</v>
      </c>
      <c r="L30" s="146"/>
      <c r="M30" s="144">
        <f>IF(CRS!V24="","",CRS!V24)</f>
        <v>74</v>
      </c>
      <c r="N30" s="147"/>
      <c r="O30" s="377" t="str">
        <f>IF(CRS!W24="","",CRS!W24)</f>
        <v>FAILED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14-0970-227</v>
      </c>
      <c r="C31" s="139" t="str">
        <f>IF(NAMES!B18="","",NAMES!B18)</f>
        <v xml:space="preserve">GULENG, GENEVA CRES M. </v>
      </c>
      <c r="D31" s="140"/>
      <c r="E31" s="141" t="str">
        <f>IF(NAMES!C18="","",NAMES!C18)</f>
        <v>F</v>
      </c>
      <c r="F31" s="142"/>
      <c r="G31" s="143" t="str">
        <f>IF(NAMES!D18="","",NAMES!D18)</f>
        <v>BSCS-MOBILE TECH TRACK-1</v>
      </c>
      <c r="H31" s="133"/>
      <c r="I31" s="144">
        <f>IF(CRS!I25="","",CRS!I25)</f>
        <v>84</v>
      </c>
      <c r="J31" s="145"/>
      <c r="K31" s="144">
        <f>IF(CRS!O25="","",CRS!O25)</f>
        <v>78</v>
      </c>
      <c r="L31" s="146"/>
      <c r="M31" s="144">
        <f>IF(CRS!V25="","",CRS!V25)</f>
        <v>83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14-0486-947</v>
      </c>
      <c r="C32" s="139" t="str">
        <f>IF(NAMES!B19="","",NAMES!B19)</f>
        <v xml:space="preserve">JARAPA, JEROME L.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87</v>
      </c>
      <c r="J32" s="145"/>
      <c r="K32" s="144">
        <f>IF(CRS!O26="","",CRS!O26)</f>
        <v>86</v>
      </c>
      <c r="L32" s="146"/>
      <c r="M32" s="144">
        <f>IF(CRS!V26="","",CRS!V26)</f>
        <v>91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14-0028-593</v>
      </c>
      <c r="C33" s="139" t="str">
        <f>IF(NAMES!B20="","",NAMES!B20)</f>
        <v xml:space="preserve">JORDAN, MARK BRYAN R. </v>
      </c>
      <c r="D33" s="140"/>
      <c r="E33" s="141" t="str">
        <f>IF(NAMES!C20="","",NAMES!C20)</f>
        <v>M</v>
      </c>
      <c r="F33" s="142"/>
      <c r="G33" s="143" t="str">
        <f>IF(NAMES!D20="","",NAMES!D20)</f>
        <v>BSCS-DIGITAL ARTS TRACK-1</v>
      </c>
      <c r="H33" s="133"/>
      <c r="I33" s="144">
        <f>IF(CRS!I27="","",CRS!I27)</f>
        <v>92</v>
      </c>
      <c r="J33" s="145"/>
      <c r="K33" s="144">
        <f>IF(CRS!O27="","",CRS!O27)</f>
        <v>90</v>
      </c>
      <c r="L33" s="146"/>
      <c r="M33" s="144">
        <f>IF(CRS!V27="","",CRS!V27)</f>
        <v>93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14-2648-931</v>
      </c>
      <c r="C34" s="139" t="str">
        <f>IF(NAMES!B21="","",NAMES!B21)</f>
        <v xml:space="preserve">JUAN, HANNAH FAYE YSABELLE F.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TRACK-1</v>
      </c>
      <c r="H34" s="133"/>
      <c r="I34" s="144">
        <f>IF(CRS!I28="","",CRS!I28)</f>
        <v>95</v>
      </c>
      <c r="J34" s="145"/>
      <c r="K34" s="144">
        <f>IF(CRS!O28="","",CRS!O28)</f>
        <v>93</v>
      </c>
      <c r="L34" s="146"/>
      <c r="M34" s="144">
        <f>IF(CRS!V28="","",CRS!V28)</f>
        <v>93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14-1342-916</v>
      </c>
      <c r="C35" s="139" t="str">
        <f>IF(NAMES!B22="","",NAMES!B22)</f>
        <v xml:space="preserve">KHO, MARJORIE S. </v>
      </c>
      <c r="D35" s="140"/>
      <c r="E35" s="141" t="str">
        <f>IF(NAMES!C22="","",NAMES!C22)</f>
        <v>F</v>
      </c>
      <c r="F35" s="142"/>
      <c r="G35" s="143" t="str">
        <f>IF(NAMES!D22="","",NAMES!D22)</f>
        <v>BSCS-DIGITAL ARTS TRACK-2</v>
      </c>
      <c r="H35" s="133"/>
      <c r="I35" s="144">
        <f>IF(CRS!I29="","",CRS!I29)</f>
        <v>92</v>
      </c>
      <c r="J35" s="145"/>
      <c r="K35" s="144">
        <f>IF(CRS!O29="","",CRS!O29)</f>
        <v>91</v>
      </c>
      <c r="L35" s="146"/>
      <c r="M35" s="144">
        <f>IF(CRS!V29="","",CRS!V29)</f>
        <v>92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14-2391-253</v>
      </c>
      <c r="C36" s="139" t="str">
        <f>IF(NAMES!B23="","",NAMES!B23)</f>
        <v xml:space="preserve">MANINGYAO, CLARICE S. </v>
      </c>
      <c r="D36" s="140"/>
      <c r="E36" s="141" t="str">
        <f>IF(NAMES!C23="","",NAMES!C23)</f>
        <v>F</v>
      </c>
      <c r="F36" s="142"/>
      <c r="G36" s="143" t="str">
        <f>IF(NAMES!D23="","",NAMES!D23)</f>
        <v>BSCS-DIGITAL ARTS TRACK-1</v>
      </c>
      <c r="H36" s="133"/>
      <c r="I36" s="144">
        <f>IF(CRS!I30="","",CRS!I30)</f>
        <v>87</v>
      </c>
      <c r="J36" s="145"/>
      <c r="K36" s="144">
        <f>IF(CRS!O30="","",CRS!O30)</f>
        <v>82</v>
      </c>
      <c r="L36" s="146"/>
      <c r="M36" s="144">
        <f>IF(CRS!V30="","",CRS!V30)</f>
        <v>89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14-1284-179</v>
      </c>
      <c r="C37" s="139" t="str">
        <f>IF(NAMES!B24="","",NAMES!B24)</f>
        <v xml:space="preserve">MAPANGDOL, CJ BOY T. </v>
      </c>
      <c r="D37" s="140"/>
      <c r="E37" s="141" t="str">
        <f>IF(NAMES!C24="","",NAMES!C24)</f>
        <v>M</v>
      </c>
      <c r="F37" s="142"/>
      <c r="G37" s="143" t="str">
        <f>IF(NAMES!D24="","",NAMES!D24)</f>
        <v>BSCS-DIGITAL ARTS TRACK-2</v>
      </c>
      <c r="H37" s="133"/>
      <c r="I37" s="144">
        <f>IF(CRS!I31="","",CRS!I31)</f>
        <v>87</v>
      </c>
      <c r="J37" s="145"/>
      <c r="K37" s="144">
        <f>IF(CRS!O31="","",CRS!O31)</f>
        <v>87</v>
      </c>
      <c r="L37" s="146"/>
      <c r="M37" s="144">
        <f>IF(CRS!V31="","",CRS!V31)</f>
        <v>90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12003448</v>
      </c>
      <c r="C38" s="139" t="str">
        <f>IF(NAMES!B25="","",NAMES!B25)</f>
        <v xml:space="preserve">MAPANGDOL, KEVIN JEFFERSON A.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91</v>
      </c>
      <c r="J38" s="145"/>
      <c r="K38" s="144">
        <f>IF(CRS!O32="","",CRS!O32)</f>
        <v>89</v>
      </c>
      <c r="L38" s="146"/>
      <c r="M38" s="144">
        <f>IF(CRS!V32="","",CRS!V32)</f>
        <v>90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13-0633-528</v>
      </c>
      <c r="C39" s="139" t="str">
        <f>IF(NAMES!B26="","",NAMES!B26)</f>
        <v xml:space="preserve">MORON, CHARLES JR. C. </v>
      </c>
      <c r="D39" s="140"/>
      <c r="E39" s="141" t="str">
        <f>IF(NAMES!C26="","",NAMES!C26)</f>
        <v>M</v>
      </c>
      <c r="F39" s="142"/>
      <c r="G39" s="143" t="str">
        <f>IF(NAMES!D26="","",NAMES!D26)</f>
        <v>BSCS-MOBILE TECH TRACK-2</v>
      </c>
      <c r="H39" s="133"/>
      <c r="I39" s="144">
        <f>IF(CRS!I33="","",CRS!I33)</f>
        <v>86</v>
      </c>
      <c r="J39" s="145"/>
      <c r="K39" s="144">
        <f>IF(CRS!O33="","",CRS!O33)</f>
        <v>82</v>
      </c>
      <c r="L39" s="146"/>
      <c r="M39" s="144">
        <f>IF(CRS!V33="","",CRS!V33)</f>
        <v>83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14-1620-127</v>
      </c>
      <c r="C40" s="139" t="str">
        <f>IF(NAMES!B27="","",NAMES!B27)</f>
        <v xml:space="preserve">NADAWA, KRIZEL JOY F. </v>
      </c>
      <c r="D40" s="140"/>
      <c r="E40" s="141" t="str">
        <f>IF(NAMES!C27="","",NAMES!C27)</f>
        <v>F</v>
      </c>
      <c r="F40" s="142"/>
      <c r="G40" s="143" t="str">
        <f>IF(NAMES!D27="","",NAMES!D27)</f>
        <v>BSCS-DIGITAL ARTS TRACK-1</v>
      </c>
      <c r="H40" s="133"/>
      <c r="I40" s="144">
        <f>IF(CRS!I34="","",CRS!I34)</f>
        <v>87</v>
      </c>
      <c r="J40" s="145"/>
      <c r="K40" s="144">
        <f>IF(CRS!O34="","",CRS!O34)</f>
        <v>81</v>
      </c>
      <c r="L40" s="146"/>
      <c r="M40" s="144">
        <f>IF(CRS!V34="","",CRS!V34)</f>
        <v>84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13-2868-846</v>
      </c>
      <c r="C41" s="139" t="str">
        <f>IF(NAMES!B28="","",NAMES!B28)</f>
        <v xml:space="preserve">NARCIDA, RAYMART D.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>UD</v>
      </c>
      <c r="N41" s="147"/>
      <c r="O41" s="377" t="str">
        <f>IF(CRS!W35="","",CRS!W35)</f>
        <v>UD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14-0270-714</v>
      </c>
      <c r="C42" s="139" t="str">
        <f>IF(NAMES!B29="","",NAMES!B29)</f>
        <v xml:space="preserve">PACALSO, JERRY JUNIOR, C.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TRACK-1</v>
      </c>
      <c r="H42" s="133"/>
      <c r="I42" s="144">
        <f>IF(CRS!I36="","",CRS!I36)</f>
        <v>93</v>
      </c>
      <c r="J42" s="145"/>
      <c r="K42" s="144">
        <f>IF(CRS!O36="","",CRS!O36)</f>
        <v>89</v>
      </c>
      <c r="L42" s="146"/>
      <c r="M42" s="144">
        <f>IF(CRS!V36="","",CRS!V36)</f>
        <v>93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13-1967-406</v>
      </c>
      <c r="C43" s="139" t="str">
        <f>IF(NAMES!B30="","",NAMES!B30)</f>
        <v xml:space="preserve">PAYAS, ADRIAN MARK M.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76</v>
      </c>
      <c r="J43" s="145"/>
      <c r="K43" s="144">
        <f>IF(CRS!O37="","",CRS!O37)</f>
        <v>74</v>
      </c>
      <c r="L43" s="146"/>
      <c r="M43" s="144">
        <f>IF(CRS!V37="","",CRS!V37)</f>
        <v>76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13-1802-472</v>
      </c>
      <c r="C44" s="139" t="str">
        <f>IF(NAMES!B31="","",NAMES!B31)</f>
        <v xml:space="preserve">PERA, RENE V.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80</v>
      </c>
      <c r="J44" s="145"/>
      <c r="K44" s="144">
        <f>IF(CRS!O38="","",CRS!O38)</f>
        <v>75</v>
      </c>
      <c r="L44" s="146"/>
      <c r="M44" s="144">
        <f>IF(CRS!V38="","",CRS!V38)</f>
        <v>79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14-1185-972</v>
      </c>
      <c r="C45" s="139" t="str">
        <f>IF(NAMES!B32="","",NAMES!B32)</f>
        <v xml:space="preserve">PROGRESO, JESZA ETHYLYN M. </v>
      </c>
      <c r="D45" s="140"/>
      <c r="E45" s="141" t="str">
        <f>IF(NAMES!C32="","",NAMES!C32)</f>
        <v>F</v>
      </c>
      <c r="F45" s="142"/>
      <c r="G45" s="143" t="str">
        <f>IF(NAMES!D32="","",NAMES!D32)</f>
        <v>BSCS-MOBILE TECH TRACK-2</v>
      </c>
      <c r="H45" s="133"/>
      <c r="I45" s="144">
        <f>IF(CRS!I39="","",CRS!I39)</f>
        <v>73</v>
      </c>
      <c r="J45" s="145"/>
      <c r="K45" s="144">
        <f>IF(CRS!O39="","",CRS!O39)</f>
        <v>73</v>
      </c>
      <c r="L45" s="146"/>
      <c r="M45" s="144">
        <f>IF(CRS!V39="","",CRS!V39)</f>
        <v>75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14-1433-240</v>
      </c>
      <c r="C46" s="139" t="str">
        <f>IF(NAMES!B33="","",NAMES!B33)</f>
        <v xml:space="preserve">PUMIHIC JR., RICARDO D.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73</v>
      </c>
      <c r="J46" s="145"/>
      <c r="K46" s="144">
        <f>IF(CRS!O40="","",CRS!O40)</f>
        <v>73</v>
      </c>
      <c r="L46" s="146"/>
      <c r="M46" s="144">
        <f>IF(CRS!V40="","",CRS!V40)</f>
        <v>75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385" t="str">
        <f>C11</f>
        <v>CCS1129</v>
      </c>
      <c r="D72" s="386"/>
      <c r="E72" s="386"/>
      <c r="F72" s="163"/>
      <c r="G72" s="387" t="str">
        <f>G11</f>
        <v>TTH 10:50AM-12:30PM  TTHSAT 9:10AM-10:50AM</v>
      </c>
      <c r="H72" s="388"/>
      <c r="I72" s="388"/>
      <c r="J72" s="388"/>
      <c r="K72" s="388"/>
      <c r="L72" s="388"/>
      <c r="M72" s="388"/>
      <c r="N72" s="164"/>
      <c r="O72" s="389" t="str">
        <f>O11</f>
        <v>SUMMER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2014-2015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13-3634-530</v>
      </c>
      <c r="C76" s="139" t="str">
        <f>IF(NAMES!B34="","",NAMES!B34)</f>
        <v xml:space="preserve">RAMOS, HONALLIE O. </v>
      </c>
      <c r="D76" s="140"/>
      <c r="E76" s="141" t="str">
        <f>IF(NAMES!C34="","",NAMES!C34)</f>
        <v>F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89</v>
      </c>
      <c r="J76" s="145"/>
      <c r="K76" s="144">
        <f>IF(CRS!O50="","",CRS!O50)</f>
        <v>84</v>
      </c>
      <c r="L76" s="146"/>
      <c r="M76" s="144">
        <f>IF(CRS!V50="","",CRS!V50)</f>
        <v>89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14-2581-954</v>
      </c>
      <c r="C77" s="139" t="str">
        <f>IF(NAMES!B35="","",NAMES!B35)</f>
        <v xml:space="preserve">RAMOS, JUBEL P. </v>
      </c>
      <c r="D77" s="140"/>
      <c r="E77" s="141" t="str">
        <f>IF(NAMES!C35="","",NAMES!C35)</f>
        <v>F</v>
      </c>
      <c r="F77" s="142"/>
      <c r="G77" s="143" t="str">
        <f>IF(NAMES!D35="","",NAMES!D35)</f>
        <v>BSCS-DIGITAL ARTS TRACK-1</v>
      </c>
      <c r="H77" s="133"/>
      <c r="I77" s="144">
        <f>IF(CRS!I51="","",CRS!I51)</f>
        <v>85</v>
      </c>
      <c r="J77" s="145"/>
      <c r="K77" s="144">
        <f>IF(CRS!O51="","",CRS!O51)</f>
        <v>79</v>
      </c>
      <c r="L77" s="146"/>
      <c r="M77" s="144">
        <f>IF(CRS!V51="","",CRS!V51)</f>
        <v>82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14-2102-663</v>
      </c>
      <c r="C78" s="139" t="str">
        <f>IF(NAMES!B36="","",NAMES!B36)</f>
        <v xml:space="preserve">REGALA, JAN YZRAEL A. </v>
      </c>
      <c r="D78" s="140"/>
      <c r="E78" s="141" t="str">
        <f>IF(NAMES!C36="","",NAMES!C36)</f>
        <v>M</v>
      </c>
      <c r="F78" s="142"/>
      <c r="G78" s="143" t="str">
        <f>IF(NAMES!D36="","",NAMES!D36)</f>
        <v>BSCS-DIGITAL ARTS TRACK-1</v>
      </c>
      <c r="H78" s="133"/>
      <c r="I78" s="144">
        <f>IF(CRS!I52="","",CRS!I52)</f>
        <v>74</v>
      </c>
      <c r="J78" s="145"/>
      <c r="K78" s="144">
        <f>IF(CRS!O52="","",CRS!O52)</f>
        <v>73</v>
      </c>
      <c r="L78" s="146"/>
      <c r="M78" s="144">
        <f>IF(CRS!V52="","",CRS!V52)</f>
        <v>75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14-0518-194</v>
      </c>
      <c r="C79" s="139" t="str">
        <f>IF(NAMES!B37="","",NAMES!B37)</f>
        <v xml:space="preserve">SAKIWAT, SHAREMANE P. </v>
      </c>
      <c r="D79" s="140"/>
      <c r="E79" s="141" t="str">
        <f>IF(NAMES!C37="","",NAMES!C37)</f>
        <v>F</v>
      </c>
      <c r="F79" s="142"/>
      <c r="G79" s="143" t="str">
        <f>IF(NAMES!D37="","",NAMES!D37)</f>
        <v>BSCS-DIGITAL ARTS TRACK-1</v>
      </c>
      <c r="H79" s="133"/>
      <c r="I79" s="144">
        <f>IF(CRS!I53="","",CRS!I53)</f>
        <v>90</v>
      </c>
      <c r="J79" s="145"/>
      <c r="K79" s="144">
        <f>IF(CRS!O53="","",CRS!O53)</f>
        <v>88</v>
      </c>
      <c r="L79" s="146"/>
      <c r="M79" s="144">
        <f>IF(CRS!V53="","",CRS!V53)</f>
        <v>88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14-5267-283</v>
      </c>
      <c r="C80" s="139" t="str">
        <f>IF(NAMES!B38="","",NAMES!B38)</f>
        <v xml:space="preserve">SANGO, LHONE EZEKIEL M.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TRACK-1</v>
      </c>
      <c r="H80" s="133"/>
      <c r="I80" s="144">
        <f>IF(CRS!I54="","",CRS!I54)</f>
        <v>81</v>
      </c>
      <c r="J80" s="145"/>
      <c r="K80" s="144">
        <f>IF(CRS!O54="","",CRS!O54)</f>
        <v>80</v>
      </c>
      <c r="L80" s="146"/>
      <c r="M80" s="144">
        <f>IF(CRS!V54="","",CRS!V54)</f>
        <v>80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14-0043-968</v>
      </c>
      <c r="C81" s="139" t="str">
        <f>IF(NAMES!B39="","",NAMES!B39)</f>
        <v xml:space="preserve">SANTOS, DIANA TERESA S. </v>
      </c>
      <c r="D81" s="140"/>
      <c r="E81" s="141" t="str">
        <f>IF(NAMES!C39="","",NAMES!C39)</f>
        <v>F</v>
      </c>
      <c r="F81" s="142"/>
      <c r="G81" s="143" t="str">
        <f>IF(NAMES!D39="","",NAMES!D39)</f>
        <v>BSCS-DIGITAL ARTS TRACK-1</v>
      </c>
      <c r="H81" s="133"/>
      <c r="I81" s="144">
        <f>IF(CRS!I55="","",CRS!I55)</f>
        <v>90</v>
      </c>
      <c r="J81" s="145"/>
      <c r="K81" s="144">
        <f>IF(CRS!O55="","",CRS!O55)</f>
        <v>89</v>
      </c>
      <c r="L81" s="146"/>
      <c r="M81" s="144">
        <f>IF(CRS!V55="","",CRS!V55)</f>
        <v>92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14-4065-351</v>
      </c>
      <c r="C82" s="139" t="str">
        <f>IF(NAMES!B40="","",NAMES!B40)</f>
        <v xml:space="preserve">SANTOS, ERIELYN E. </v>
      </c>
      <c r="D82" s="140"/>
      <c r="E82" s="141" t="str">
        <f>IF(NAMES!C40="","",NAMES!C40)</f>
        <v>F</v>
      </c>
      <c r="F82" s="142"/>
      <c r="G82" s="143" t="str">
        <f>IF(NAMES!D40="","",NAMES!D40)</f>
        <v>BSIT-WEB TRACK-1</v>
      </c>
      <c r="H82" s="133"/>
      <c r="I82" s="144">
        <f>IF(CRS!I56="","",CRS!I56)</f>
        <v>92</v>
      </c>
      <c r="J82" s="145"/>
      <c r="K82" s="144">
        <f>IF(CRS!O56="","",CRS!O56)</f>
        <v>90</v>
      </c>
      <c r="L82" s="146"/>
      <c r="M82" s="144">
        <f>IF(CRS!V56="","",CRS!V56)</f>
        <v>90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14-0767-450</v>
      </c>
      <c r="C83" s="139" t="str">
        <f>IF(NAMES!B41="","",NAMES!B41)</f>
        <v xml:space="preserve">TOMBAGA, PETER GIL M. </v>
      </c>
      <c r="D83" s="140"/>
      <c r="E83" s="141" t="str">
        <f>IF(NAMES!C41="","",NAMES!C41)</f>
        <v>M</v>
      </c>
      <c r="F83" s="142"/>
      <c r="G83" s="143" t="str">
        <f>IF(NAMES!D41="","",NAMES!D41)</f>
        <v>BSCS-DIGITAL ARTS TRACK-2</v>
      </c>
      <c r="H83" s="133"/>
      <c r="I83" s="144">
        <f>IF(CRS!I57="","",CRS!I57)</f>
        <v>90</v>
      </c>
      <c r="J83" s="145"/>
      <c r="K83" s="144">
        <f>IF(CRS!O57="","",CRS!O57)</f>
        <v>85</v>
      </c>
      <c r="L83" s="146"/>
      <c r="M83" s="144">
        <f>IF(CRS!V57="","",CRS!V57)</f>
        <v>86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Primus R</cp:lastModifiedBy>
  <cp:lastPrinted>2015-02-09T05:59:58Z</cp:lastPrinted>
  <dcterms:created xsi:type="dcterms:W3CDTF">2012-02-22T03:18:44Z</dcterms:created>
  <dcterms:modified xsi:type="dcterms:W3CDTF">2015-08-06T05:49:49Z</dcterms:modified>
</cp:coreProperties>
</file>