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"/>
    </mc:Choice>
  </mc:AlternateContent>
  <bookViews>
    <workbookView xWindow="0" yWindow="0" windowWidth="20490" windowHeight="7755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T61" i="4" s="1"/>
  <c r="U61" i="4" s="1"/>
  <c r="AG61" i="7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E37" i="7" s="1"/>
  <c r="AA37" i="7"/>
  <c r="O37" i="7"/>
  <c r="P37" i="7" s="1"/>
  <c r="P37" i="4" s="1"/>
  <c r="AD36" i="7"/>
  <c r="R36" i="4" s="1"/>
  <c r="S36" i="4" s="1"/>
  <c r="AA36" i="7"/>
  <c r="AB36" i="7" s="1"/>
  <c r="Q36" i="4" s="1"/>
  <c r="O36" i="7"/>
  <c r="AD35" i="7"/>
  <c r="R35" i="4" s="1"/>
  <c r="S35" i="4" s="1"/>
  <c r="AE35" i="7" s="1"/>
  <c r="AA35" i="7"/>
  <c r="AB35" i="7" s="1"/>
  <c r="Q35" i="4" s="1"/>
  <c r="O35" i="7"/>
  <c r="P35" i="7" s="1"/>
  <c r="P35" i="4" s="1"/>
  <c r="AD34" i="7"/>
  <c r="R34" i="4"/>
  <c r="AA34" i="7"/>
  <c r="O34" i="7"/>
  <c r="P34" i="7" s="1"/>
  <c r="P34" i="4" s="1"/>
  <c r="AD33" i="7"/>
  <c r="R33" i="4"/>
  <c r="AA33" i="7"/>
  <c r="O33" i="7"/>
  <c r="AD32" i="7"/>
  <c r="R32" i="4"/>
  <c r="AA32" i="7"/>
  <c r="O32" i="7"/>
  <c r="P32" i="7" s="1"/>
  <c r="P32" i="4" s="1"/>
  <c r="AD31" i="7"/>
  <c r="R31" i="4"/>
  <c r="AA31" i="7"/>
  <c r="O31" i="7"/>
  <c r="P31" i="7" s="1"/>
  <c r="P31" i="4" s="1"/>
  <c r="AD30" i="7"/>
  <c r="R30" i="4" s="1"/>
  <c r="AA30" i="7"/>
  <c r="O30" i="7"/>
  <c r="P30" i="7" s="1"/>
  <c r="AD29" i="7"/>
  <c r="R29" i="4" s="1"/>
  <c r="AA29" i="7"/>
  <c r="O29" i="7"/>
  <c r="P29" i="7" s="1"/>
  <c r="P29" i="4" s="1"/>
  <c r="AD28" i="7"/>
  <c r="R28" i="4" s="1"/>
  <c r="AA28" i="7"/>
  <c r="O28" i="7"/>
  <c r="AD27" i="7"/>
  <c r="R27" i="4" s="1"/>
  <c r="AA27" i="7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O24" i="7"/>
  <c r="P24" i="7" s="1"/>
  <c r="P24" i="4" s="1"/>
  <c r="AD23" i="7"/>
  <c r="R23" i="4" s="1"/>
  <c r="AA23" i="7"/>
  <c r="O23" i="7"/>
  <c r="P23" i="7"/>
  <c r="P23" i="4" s="1"/>
  <c r="AD22" i="7"/>
  <c r="R22" i="4"/>
  <c r="S22" i="4" s="1"/>
  <c r="AA22" i="7"/>
  <c r="O22" i="7"/>
  <c r="P22" i="7" s="1"/>
  <c r="P22" i="4" s="1"/>
  <c r="AD21" i="7"/>
  <c r="R21" i="4"/>
  <c r="AA21" i="7"/>
  <c r="O21" i="7"/>
  <c r="P21" i="7" s="1"/>
  <c r="P21" i="4" s="1"/>
  <c r="AD20" i="7"/>
  <c r="R20" i="4"/>
  <c r="AA20" i="7"/>
  <c r="O20" i="7"/>
  <c r="P20" i="7" s="1"/>
  <c r="P20" i="4" s="1"/>
  <c r="AD19" i="7"/>
  <c r="R19" i="4" s="1"/>
  <c r="AA19" i="7"/>
  <c r="O19" i="7"/>
  <c r="P19" i="7" s="1"/>
  <c r="P19" i="4" s="1"/>
  <c r="AD18" i="7"/>
  <c r="R18" i="4" s="1"/>
  <c r="AA18" i="7"/>
  <c r="O18" i="7"/>
  <c r="P18" i="7" s="1"/>
  <c r="P18" i="4" s="1"/>
  <c r="AD17" i="7"/>
  <c r="R17" i="4" s="1"/>
  <c r="AA17" i="7"/>
  <c r="O17" i="7"/>
  <c r="AD16" i="7"/>
  <c r="R16" i="4" s="1"/>
  <c r="AA16" i="7"/>
  <c r="O16" i="7"/>
  <c r="P16" i="7" s="1"/>
  <c r="P16" i="4" s="1"/>
  <c r="AD15" i="7"/>
  <c r="R15" i="4" s="1"/>
  <c r="AA15" i="7"/>
  <c r="O15" i="7"/>
  <c r="AD14" i="7"/>
  <c r="R14" i="4" s="1"/>
  <c r="AA14" i="7"/>
  <c r="O14" i="7"/>
  <c r="P14" i="7" s="1"/>
  <c r="P14" i="4" s="1"/>
  <c r="AD13" i="7"/>
  <c r="R13" i="4" s="1"/>
  <c r="AA13" i="7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P32" i="6" s="1"/>
  <c r="J32" i="4" s="1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P30" i="6" s="1"/>
  <c r="J30" i="4" s="1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P28" i="6" s="1"/>
  <c r="J28" i="4" s="1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P16" i="6" s="1"/>
  <c r="J16" i="4" s="1"/>
  <c r="AD15" i="6"/>
  <c r="L15" i="4" s="1"/>
  <c r="AA15" i="6"/>
  <c r="AB15" i="6" s="1"/>
  <c r="K15" i="4" s="1"/>
  <c r="O15" i="6"/>
  <c r="AD14" i="6"/>
  <c r="L14" i="4" s="1"/>
  <c r="AA14" i="6"/>
  <c r="AB14" i="6" s="1"/>
  <c r="K14" i="4" s="1"/>
  <c r="O14" i="6"/>
  <c r="P14" i="6" s="1"/>
  <c r="J14" i="4" s="1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P12" i="6" s="1"/>
  <c r="J12" i="4" s="1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AB9" i="6" s="1"/>
  <c r="K9" i="4" s="1"/>
  <c r="O9" i="6"/>
  <c r="B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1" i="3"/>
  <c r="C50" i="4"/>
  <c r="C50" i="3" s="1"/>
  <c r="C9" i="4"/>
  <c r="C9" i="3"/>
  <c r="C40" i="4"/>
  <c r="C39" i="4"/>
  <c r="C39" i="3"/>
  <c r="C38" i="4"/>
  <c r="C37" i="4"/>
  <c r="C37" i="3" s="1"/>
  <c r="C36" i="4"/>
  <c r="C36" i="3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A22" i="3"/>
  <c r="AB22" i="3" s="1"/>
  <c r="F22" i="4" s="1"/>
  <c r="AA21" i="3"/>
  <c r="AB21" i="3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O55" i="3"/>
  <c r="O54" i="3"/>
  <c r="O53" i="3"/>
  <c r="P53" i="3" s="1"/>
  <c r="E53" i="4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O33" i="3"/>
  <c r="P33" i="3" s="1"/>
  <c r="E33" i="4" s="1"/>
  <c r="O32" i="3"/>
  <c r="O31" i="3"/>
  <c r="O30" i="3"/>
  <c r="O29" i="3"/>
  <c r="P29" i="3" s="1"/>
  <c r="E29" i="4" s="1"/>
  <c r="O28" i="3"/>
  <c r="P28" i="3" s="1"/>
  <c r="E28" i="4" s="1"/>
  <c r="O27" i="3"/>
  <c r="O26" i="3"/>
  <c r="P26" i="3" s="1"/>
  <c r="E26" i="4" s="1"/>
  <c r="O25" i="3"/>
  <c r="O24" i="3"/>
  <c r="P24" i="3" s="1"/>
  <c r="E24" i="4" s="1"/>
  <c r="O23" i="3"/>
  <c r="P23" i="3" s="1"/>
  <c r="E23" i="4" s="1"/>
  <c r="O22" i="3"/>
  <c r="P22" i="3" s="1"/>
  <c r="E22" i="4" s="1"/>
  <c r="O21" i="3"/>
  <c r="O20" i="3"/>
  <c r="P20" i="3" s="1"/>
  <c r="E20" i="4" s="1"/>
  <c r="O19" i="3"/>
  <c r="P19" i="3" s="1"/>
  <c r="E19" i="4" s="1"/>
  <c r="O18" i="3"/>
  <c r="O17" i="3"/>
  <c r="P17" i="3" s="1"/>
  <c r="E17" i="4" s="1"/>
  <c r="O16" i="3"/>
  <c r="P16" i="3" s="1"/>
  <c r="E16" i="4" s="1"/>
  <c r="O15" i="3"/>
  <c r="P15" i="3" s="1"/>
  <c r="O14" i="3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AB9" i="3" s="1"/>
  <c r="F9" i="4" s="1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8" i="7"/>
  <c r="Q18" i="4" s="1"/>
  <c r="AB25" i="7"/>
  <c r="Q25" i="4" s="1"/>
  <c r="AB39" i="7"/>
  <c r="Q39" i="4" s="1"/>
  <c r="AB17" i="7"/>
  <c r="Q17" i="4" s="1"/>
  <c r="AB22" i="7"/>
  <c r="Q22" i="4" s="1"/>
  <c r="AB37" i="7"/>
  <c r="Q37" i="4" s="1"/>
  <c r="P39" i="7"/>
  <c r="P39" i="4" s="1"/>
  <c r="P9" i="7"/>
  <c r="P9" i="4" s="1"/>
  <c r="P15" i="7"/>
  <c r="P15" i="4" s="1"/>
  <c r="P17" i="7"/>
  <c r="P17" i="4" s="1"/>
  <c r="S17" i="4"/>
  <c r="T17" i="4" s="1"/>
  <c r="AF17" i="7" s="1"/>
  <c r="P33" i="7"/>
  <c r="P33" i="4" s="1"/>
  <c r="C12" i="6"/>
  <c r="C18" i="6"/>
  <c r="C19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2" i="7"/>
  <c r="B13" i="7"/>
  <c r="B17" i="7"/>
  <c r="B19" i="7"/>
  <c r="B20" i="7"/>
  <c r="D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1" i="6"/>
  <c r="B12" i="6"/>
  <c r="D12" i="6"/>
  <c r="B15" i="6"/>
  <c r="B16" i="6"/>
  <c r="B17" i="6"/>
  <c r="D18" i="6"/>
  <c r="D19" i="6"/>
  <c r="D20" i="6"/>
  <c r="B22" i="6"/>
  <c r="B24" i="6"/>
  <c r="B26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1" i="7"/>
  <c r="D24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6" i="4"/>
  <c r="AB22" i="6"/>
  <c r="K22" i="4" s="1"/>
  <c r="AB24" i="6"/>
  <c r="K24" i="4" s="1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3" i="6"/>
  <c r="J13" i="4" s="1"/>
  <c r="P15" i="6"/>
  <c r="J15" i="4" s="1"/>
  <c r="P18" i="6"/>
  <c r="J18" i="4" s="1"/>
  <c r="P19" i="6"/>
  <c r="J19" i="4" s="1"/>
  <c r="P20" i="6"/>
  <c r="J20" i="4" s="1"/>
  <c r="P21" i="6"/>
  <c r="J21" i="4" s="1"/>
  <c r="P23" i="6"/>
  <c r="J23" i="4" s="1"/>
  <c r="P24" i="6"/>
  <c r="J24" i="4" s="1"/>
  <c r="P25" i="6"/>
  <c r="J25" i="4" s="1"/>
  <c r="P27" i="6"/>
  <c r="J27" i="4" s="1"/>
  <c r="P29" i="6"/>
  <c r="J29" i="4" s="1"/>
  <c r="P31" i="6"/>
  <c r="J31" i="4" s="1"/>
  <c r="P33" i="6"/>
  <c r="J33" i="4" s="1"/>
  <c r="P35" i="6"/>
  <c r="J35" i="4" s="1"/>
  <c r="P36" i="6"/>
  <c r="J36" i="4" s="1"/>
  <c r="M36" i="4" s="1"/>
  <c r="P37" i="6"/>
  <c r="J37" i="4" s="1"/>
  <c r="P38" i="6"/>
  <c r="J38" i="4" s="1"/>
  <c r="P39" i="6"/>
  <c r="J39" i="4" s="1"/>
  <c r="M39" i="4" s="1"/>
  <c r="P40" i="6"/>
  <c r="J40" i="4" s="1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F10" i="4"/>
  <c r="AB30" i="3"/>
  <c r="F30" i="4" s="1"/>
  <c r="AB36" i="3"/>
  <c r="F36" i="4" s="1"/>
  <c r="AB38" i="3"/>
  <c r="F38" i="4" s="1"/>
  <c r="AB40" i="3"/>
  <c r="F40" i="4" s="1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28" i="7"/>
  <c r="P28" i="4" s="1"/>
  <c r="P30" i="4"/>
  <c r="P36" i="7"/>
  <c r="P36" i="4" s="1"/>
  <c r="P50" i="7"/>
  <c r="P50" i="4" s="1"/>
  <c r="P52" i="7"/>
  <c r="P52" i="4" s="1"/>
  <c r="P54" i="7"/>
  <c r="P54" i="4" s="1"/>
  <c r="P58" i="7"/>
  <c r="P58" i="4" s="1"/>
  <c r="AE58" i="7"/>
  <c r="P60" i="7"/>
  <c r="P60" i="4" s="1"/>
  <c r="P62" i="7"/>
  <c r="P62" i="4" s="1"/>
  <c r="P64" i="4"/>
  <c r="AB64" i="7"/>
  <c r="Q64" i="4" s="1"/>
  <c r="P66" i="7"/>
  <c r="P66" i="4"/>
  <c r="AB66" i="7"/>
  <c r="Q66" i="4" s="1"/>
  <c r="P68" i="7"/>
  <c r="P68" i="4"/>
  <c r="P70" i="7"/>
  <c r="P70" i="4"/>
  <c r="P72" i="7"/>
  <c r="P72" i="4"/>
  <c r="AB72" i="7"/>
  <c r="Q72" i="4" s="1"/>
  <c r="P74" i="4"/>
  <c r="P76" i="7"/>
  <c r="P76" i="4"/>
  <c r="P78" i="7"/>
  <c r="P78" i="4"/>
  <c r="P80" i="7"/>
  <c r="P80" i="4" s="1"/>
  <c r="Q2" i="4"/>
  <c r="V2" i="4"/>
  <c r="V43" i="4" s="1"/>
  <c r="U43" i="4"/>
  <c r="I2" i="4"/>
  <c r="I43" i="4" s="1"/>
  <c r="P14" i="3"/>
  <c r="E14" i="4" s="1"/>
  <c r="P36" i="3"/>
  <c r="E36" i="4" s="1"/>
  <c r="P38" i="3"/>
  <c r="E38" i="4" s="1"/>
  <c r="P40" i="3"/>
  <c r="E40" i="4" s="1"/>
  <c r="P55" i="3"/>
  <c r="E55" i="4" s="1"/>
  <c r="P61" i="3"/>
  <c r="E61" i="4" s="1"/>
  <c r="P63" i="3"/>
  <c r="E63" i="4" s="1"/>
  <c r="P65" i="3"/>
  <c r="E65" i="4" s="1"/>
  <c r="P71" i="3"/>
  <c r="E71" i="4" s="1"/>
  <c r="E73" i="4"/>
  <c r="P77" i="3"/>
  <c r="E77" i="4" s="1"/>
  <c r="P79" i="3"/>
  <c r="E79" i="4" s="1"/>
  <c r="E80" i="4"/>
  <c r="P13" i="3"/>
  <c r="E13" i="4" s="1"/>
  <c r="E15" i="4"/>
  <c r="P21" i="3"/>
  <c r="E21" i="4" s="1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AB16" i="7" l="1"/>
  <c r="Q16" i="4" s="1"/>
  <c r="AB13" i="7"/>
  <c r="Q13" i="4" s="1"/>
  <c r="S13" i="4" s="1"/>
  <c r="AB15" i="7"/>
  <c r="Q15" i="4" s="1"/>
  <c r="S15" i="4" s="1"/>
  <c r="AE15" i="7" s="1"/>
  <c r="S16" i="4"/>
  <c r="T16" i="4" s="1"/>
  <c r="AF16" i="7" s="1"/>
  <c r="AB19" i="7"/>
  <c r="Q19" i="4" s="1"/>
  <c r="S19" i="4" s="1"/>
  <c r="AE19" i="7" s="1"/>
  <c r="T12" i="4"/>
  <c r="AF12" i="7" s="1"/>
  <c r="AA47" i="7"/>
  <c r="AB9" i="7"/>
  <c r="Q9" i="4" s="1"/>
  <c r="AB14" i="7"/>
  <c r="Q14" i="4" s="1"/>
  <c r="S14" i="4" s="1"/>
  <c r="AB20" i="7"/>
  <c r="Q20" i="4" s="1"/>
  <c r="S20" i="4" s="1"/>
  <c r="AB21" i="7"/>
  <c r="Q21" i="4" s="1"/>
  <c r="S21" i="4" s="1"/>
  <c r="AB24" i="7"/>
  <c r="Q24" i="4" s="1"/>
  <c r="S24" i="4" s="1"/>
  <c r="T24" i="4" s="1"/>
  <c r="U24" i="4" s="1"/>
  <c r="V24" i="4" s="1"/>
  <c r="W24" i="4" s="1"/>
  <c r="AB28" i="7"/>
  <c r="Q28" i="4" s="1"/>
  <c r="S28" i="4" s="1"/>
  <c r="AB30" i="7"/>
  <c r="Q30" i="4" s="1"/>
  <c r="S30" i="4" s="1"/>
  <c r="AB23" i="7"/>
  <c r="Q23" i="4" s="1"/>
  <c r="S23" i="4" s="1"/>
  <c r="AB27" i="7"/>
  <c r="Q27" i="4" s="1"/>
  <c r="S27" i="4" s="1"/>
  <c r="AB29" i="7"/>
  <c r="Q29" i="4" s="1"/>
  <c r="S29" i="4" s="1"/>
  <c r="AB31" i="7"/>
  <c r="Q31" i="4" s="1"/>
  <c r="S31" i="4" s="1"/>
  <c r="AB32" i="7"/>
  <c r="Q32" i="4" s="1"/>
  <c r="S32" i="4" s="1"/>
  <c r="AB33" i="7"/>
  <c r="Q33" i="4" s="1"/>
  <c r="S33" i="4" s="1"/>
  <c r="AB34" i="7"/>
  <c r="Q34" i="4" s="1"/>
  <c r="S34" i="4" s="1"/>
  <c r="S11" i="4"/>
  <c r="AE11" i="7" s="1"/>
  <c r="S25" i="4"/>
  <c r="S18" i="4"/>
  <c r="T18" i="4" s="1"/>
  <c r="AF18" i="7" s="1"/>
  <c r="S10" i="4"/>
  <c r="AE10" i="7" s="1"/>
  <c r="S9" i="4"/>
  <c r="T9" i="4" s="1"/>
  <c r="AF9" i="7" s="1"/>
  <c r="T60" i="4"/>
  <c r="U60" i="4" s="1"/>
  <c r="V60" i="4" s="1"/>
  <c r="W60" i="4" s="1"/>
  <c r="O86" i="8" s="1"/>
  <c r="AE60" i="7"/>
  <c r="T70" i="4"/>
  <c r="AF70" i="7" s="1"/>
  <c r="AE70" i="7"/>
  <c r="T59" i="4"/>
  <c r="U59" i="4" s="1"/>
  <c r="AG59" i="7" s="1"/>
  <c r="AE59" i="7"/>
  <c r="T64" i="4"/>
  <c r="AF64" i="7" s="1"/>
  <c r="AE64" i="7"/>
  <c r="T11" i="4"/>
  <c r="U11" i="4" s="1"/>
  <c r="AG11" i="7" s="1"/>
  <c r="T35" i="4"/>
  <c r="AF35" i="7" s="1"/>
  <c r="AE54" i="7"/>
  <c r="T65" i="4"/>
  <c r="U65" i="4" s="1"/>
  <c r="V65" i="4" s="1"/>
  <c r="W65" i="4" s="1"/>
  <c r="AE72" i="7"/>
  <c r="AE53" i="7"/>
  <c r="T57" i="4"/>
  <c r="AF57" i="7" s="1"/>
  <c r="T77" i="4"/>
  <c r="AF77" i="7" s="1"/>
  <c r="T79" i="4"/>
  <c r="U79" i="4" s="1"/>
  <c r="V79" i="4" s="1"/>
  <c r="W79" i="4" s="1"/>
  <c r="O105" i="8" s="1"/>
  <c r="AE61" i="7"/>
  <c r="T69" i="4"/>
  <c r="AF69" i="7" s="1"/>
  <c r="T71" i="4"/>
  <c r="U71" i="4" s="1"/>
  <c r="AG71" i="7" s="1"/>
  <c r="T37" i="4"/>
  <c r="U37" i="4" s="1"/>
  <c r="AG37" i="7" s="1"/>
  <c r="T10" i="4"/>
  <c r="U10" i="4" s="1"/>
  <c r="V10" i="4" s="1"/>
  <c r="W10" i="4" s="1"/>
  <c r="O16" i="8" s="1"/>
  <c r="T40" i="4"/>
  <c r="AF40" i="7" s="1"/>
  <c r="T56" i="4"/>
  <c r="AF56" i="7" s="1"/>
  <c r="T62" i="4"/>
  <c r="U62" i="4" s="1"/>
  <c r="V62" i="4" s="1"/>
  <c r="W62" i="4" s="1"/>
  <c r="O88" i="8" s="1"/>
  <c r="AE75" i="7"/>
  <c r="M13" i="4"/>
  <c r="AE13" i="6" s="1"/>
  <c r="M26" i="4"/>
  <c r="N26" i="4" s="1"/>
  <c r="O26" i="4" s="1"/>
  <c r="K32" i="8" s="1"/>
  <c r="M69" i="4"/>
  <c r="AE69" i="6" s="1"/>
  <c r="M61" i="4"/>
  <c r="N61" i="4" s="1"/>
  <c r="O61" i="4" s="1"/>
  <c r="K87" i="8" s="1"/>
  <c r="M15" i="4"/>
  <c r="AE15" i="6" s="1"/>
  <c r="M31" i="4"/>
  <c r="AE31" i="6" s="1"/>
  <c r="M37" i="4"/>
  <c r="AE37" i="6" s="1"/>
  <c r="M77" i="4"/>
  <c r="AE77" i="6" s="1"/>
  <c r="M29" i="4"/>
  <c r="N29" i="4" s="1"/>
  <c r="O29" i="4" s="1"/>
  <c r="K35" i="8" s="1"/>
  <c r="M59" i="4"/>
  <c r="N59" i="4" s="1"/>
  <c r="M72" i="4"/>
  <c r="AE72" i="6" s="1"/>
  <c r="P30" i="3"/>
  <c r="E30" i="4" s="1"/>
  <c r="P18" i="3"/>
  <c r="E18" i="4" s="1"/>
  <c r="H18" i="4" s="1"/>
  <c r="AE18" i="3" s="1"/>
  <c r="P32" i="3"/>
  <c r="E32" i="4" s="1"/>
  <c r="H32" i="4" s="1"/>
  <c r="I32" i="4" s="1"/>
  <c r="P34" i="3"/>
  <c r="E34" i="4" s="1"/>
  <c r="P25" i="3"/>
  <c r="E25" i="4" s="1"/>
  <c r="H25" i="4" s="1"/>
  <c r="AE25" i="3" s="1"/>
  <c r="P27" i="3"/>
  <c r="E27" i="4" s="1"/>
  <c r="P31" i="3"/>
  <c r="E31" i="4" s="1"/>
  <c r="H31" i="4" s="1"/>
  <c r="AE31" i="3" s="1"/>
  <c r="V55" i="4"/>
  <c r="W55" i="4" s="1"/>
  <c r="O81" i="8" s="1"/>
  <c r="B28" i="7"/>
  <c r="B23" i="7"/>
  <c r="C20" i="7"/>
  <c r="C10" i="7"/>
  <c r="B27" i="6"/>
  <c r="B23" i="6"/>
  <c r="D21" i="6"/>
  <c r="B20" i="6"/>
  <c r="B19" i="6"/>
  <c r="B18" i="6"/>
  <c r="B13" i="6"/>
  <c r="D9" i="6"/>
  <c r="B33" i="7"/>
  <c r="B22" i="7"/>
  <c r="D19" i="7"/>
  <c r="B18" i="7"/>
  <c r="D16" i="7"/>
  <c r="D12" i="7"/>
  <c r="B10" i="7"/>
  <c r="C20" i="6"/>
  <c r="C10" i="6"/>
  <c r="B27" i="3"/>
  <c r="C23" i="3"/>
  <c r="D16" i="3"/>
  <c r="G11" i="8"/>
  <c r="G72" i="8" s="1"/>
  <c r="A4" i="7"/>
  <c r="A45" i="7" s="1"/>
  <c r="A1" i="6"/>
  <c r="A42" i="6" s="1"/>
  <c r="A1" i="3"/>
  <c r="A42" i="3" s="1"/>
  <c r="A1" i="7"/>
  <c r="A42" i="7" s="1"/>
  <c r="AE59" i="6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N27" i="4" s="1"/>
  <c r="AF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N55" i="4" s="1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K36" i="8" s="1"/>
  <c r="M22" i="4"/>
  <c r="AE22" i="6" s="1"/>
  <c r="M14" i="4"/>
  <c r="AE14" i="6" s="1"/>
  <c r="M79" i="4"/>
  <c r="N79" i="4" s="1"/>
  <c r="AF79" i="6" s="1"/>
  <c r="M73" i="4"/>
  <c r="N73" i="4" s="1"/>
  <c r="AF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AE64" i="6" s="1"/>
  <c r="M68" i="4"/>
  <c r="N68" i="4" s="1"/>
  <c r="M76" i="4"/>
  <c r="N76" i="4" s="1"/>
  <c r="AF76" i="6" s="1"/>
  <c r="M33" i="4"/>
  <c r="N33" i="4" s="1"/>
  <c r="AF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0" i="6"/>
  <c r="N38" i="4"/>
  <c r="O38" i="4" s="1"/>
  <c r="AG38" i="6" s="1"/>
  <c r="AE61" i="6"/>
  <c r="N80" i="4"/>
  <c r="O80" i="4" s="1"/>
  <c r="K106" i="8" s="1"/>
  <c r="AE26" i="6"/>
  <c r="AE36" i="6"/>
  <c r="N36" i="4"/>
  <c r="AF36" i="6" s="1"/>
  <c r="AE55" i="6"/>
  <c r="AE39" i="7"/>
  <c r="T39" i="4"/>
  <c r="AF39" i="7" s="1"/>
  <c r="M92" i="8"/>
  <c r="W66" i="4"/>
  <c r="O92" i="8" s="1"/>
  <c r="N69" i="4"/>
  <c r="O69" i="4" s="1"/>
  <c r="K95" i="8" s="1"/>
  <c r="AE16" i="7"/>
  <c r="N10" i="4"/>
  <c r="O10" i="4" s="1"/>
  <c r="K16" i="8" s="1"/>
  <c r="N66" i="4"/>
  <c r="O66" i="4" s="1"/>
  <c r="AG66" i="6" s="1"/>
  <c r="T36" i="4"/>
  <c r="AF36" i="7" s="1"/>
  <c r="AE36" i="7"/>
  <c r="T26" i="4"/>
  <c r="U26" i="4" s="1"/>
  <c r="AG26" i="7" s="1"/>
  <c r="AE26" i="7"/>
  <c r="N56" i="4"/>
  <c r="AF56" i="6" s="1"/>
  <c r="N77" i="4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A6" i="3"/>
  <c r="A47" i="3" s="1"/>
  <c r="A6" i="7"/>
  <c r="A47" i="7" s="1"/>
  <c r="A6" i="6"/>
  <c r="A47" i="6" s="1"/>
  <c r="AF61" i="7"/>
  <c r="U17" i="4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H35" i="4"/>
  <c r="I35" i="4" s="1"/>
  <c r="V50" i="4"/>
  <c r="H34" i="4"/>
  <c r="AE34" i="3" s="1"/>
  <c r="H10" i="4"/>
  <c r="I10" i="4" s="1"/>
  <c r="AF10" i="3" s="1"/>
  <c r="H51" i="4"/>
  <c r="AE51" i="3" s="1"/>
  <c r="AF54" i="7"/>
  <c r="AF53" i="7"/>
  <c r="U38" i="4"/>
  <c r="V38" i="4" s="1"/>
  <c r="U78" i="4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24" i="7"/>
  <c r="H17" i="4"/>
  <c r="I17" i="4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F72" i="7"/>
  <c r="V11" i="4"/>
  <c r="M105" i="8"/>
  <c r="V61" i="4"/>
  <c r="W61" i="4" s="1"/>
  <c r="U80" i="4"/>
  <c r="U12" i="4"/>
  <c r="AG60" i="7"/>
  <c r="AF66" i="7"/>
  <c r="O30" i="8"/>
  <c r="AG66" i="7"/>
  <c r="T34" i="4" l="1"/>
  <c r="AE34" i="7"/>
  <c r="AE32" i="7"/>
  <c r="T32" i="4"/>
  <c r="AF32" i="7" s="1"/>
  <c r="AE24" i="7"/>
  <c r="AE14" i="7"/>
  <c r="T14" i="4"/>
  <c r="AF14" i="7" s="1"/>
  <c r="AE13" i="7"/>
  <c r="T13" i="4"/>
  <c r="U13" i="4" s="1"/>
  <c r="V13" i="4" s="1"/>
  <c r="W13" i="4" s="1"/>
  <c r="O19" i="8" s="1"/>
  <c r="AE29" i="7"/>
  <c r="T29" i="4"/>
  <c r="U29" i="4" s="1"/>
  <c r="AG29" i="7" s="1"/>
  <c r="T23" i="4"/>
  <c r="U23" i="4" s="1"/>
  <c r="V23" i="4" s="1"/>
  <c r="W23" i="4" s="1"/>
  <c r="O29" i="8" s="1"/>
  <c r="AE23" i="7"/>
  <c r="T28" i="4"/>
  <c r="U28" i="4" s="1"/>
  <c r="V28" i="4" s="1"/>
  <c r="W28" i="4" s="1"/>
  <c r="O34" i="8" s="1"/>
  <c r="AE28" i="7"/>
  <c r="T21" i="4"/>
  <c r="U21" i="4" s="1"/>
  <c r="V21" i="4" s="1"/>
  <c r="W21" i="4" s="1"/>
  <c r="O27" i="8" s="1"/>
  <c r="AE21" i="7"/>
  <c r="T33" i="4"/>
  <c r="AE33" i="7"/>
  <c r="T31" i="4"/>
  <c r="AE31" i="7"/>
  <c r="AE27" i="7"/>
  <c r="T27" i="4"/>
  <c r="T30" i="4"/>
  <c r="AE30" i="7"/>
  <c r="AE20" i="7"/>
  <c r="T20" i="4"/>
  <c r="U20" i="4" s="1"/>
  <c r="AG20" i="7" s="1"/>
  <c r="M30" i="8"/>
  <c r="AG24" i="7"/>
  <c r="AF60" i="7"/>
  <c r="U70" i="4"/>
  <c r="V70" i="4" s="1"/>
  <c r="W70" i="4" s="1"/>
  <c r="AF59" i="7"/>
  <c r="T19" i="4"/>
  <c r="U19" i="4" s="1"/>
  <c r="V19" i="4" s="1"/>
  <c r="M25" i="8" s="1"/>
  <c r="AF11" i="7"/>
  <c r="T15" i="4"/>
  <c r="U15" i="4" s="1"/>
  <c r="V15" i="4" s="1"/>
  <c r="W15" i="4" s="1"/>
  <c r="O21" i="8" s="1"/>
  <c r="U9" i="4"/>
  <c r="W9" i="4" s="1"/>
  <c r="O15" i="8" s="1"/>
  <c r="AE9" i="7"/>
  <c r="AG15" i="7"/>
  <c r="M21" i="8"/>
  <c r="V29" i="4"/>
  <c r="M35" i="8" s="1"/>
  <c r="U35" i="4"/>
  <c r="V35" i="4" s="1"/>
  <c r="M41" i="8" s="1"/>
  <c r="U77" i="4"/>
  <c r="V77" i="4" s="1"/>
  <c r="W77" i="4" s="1"/>
  <c r="O103" i="8" s="1"/>
  <c r="U56" i="4"/>
  <c r="AG56" i="7" s="1"/>
  <c r="AF71" i="7"/>
  <c r="M91" i="8"/>
  <c r="AG79" i="7"/>
  <c r="V37" i="4"/>
  <c r="W37" i="4" s="1"/>
  <c r="AF15" i="7"/>
  <c r="U57" i="4"/>
  <c r="V57" i="4" s="1"/>
  <c r="W57" i="4" s="1"/>
  <c r="AF37" i="7"/>
  <c r="AG65" i="7"/>
  <c r="M88" i="8"/>
  <c r="AF79" i="7"/>
  <c r="N31" i="4"/>
  <c r="O31" i="4" s="1"/>
  <c r="AG31" i="6" s="1"/>
  <c r="AF10" i="7"/>
  <c r="AG10" i="7"/>
  <c r="M16" i="8"/>
  <c r="V71" i="4"/>
  <c r="W71" i="4" s="1"/>
  <c r="O97" i="8" s="1"/>
  <c r="U69" i="4"/>
  <c r="V69" i="4" s="1"/>
  <c r="W69" i="4" s="1"/>
  <c r="AG62" i="7"/>
  <c r="U40" i="4"/>
  <c r="V40" i="4" s="1"/>
  <c r="M46" i="8" s="1"/>
  <c r="AF62" i="7"/>
  <c r="N13" i="4"/>
  <c r="O13" i="4" s="1"/>
  <c r="U67" i="4"/>
  <c r="V67" i="4" s="1"/>
  <c r="W67" i="4" s="1"/>
  <c r="O93" i="8" s="1"/>
  <c r="AE65" i="6"/>
  <c r="AE76" i="6"/>
  <c r="AE11" i="6"/>
  <c r="N15" i="4"/>
  <c r="O15" i="4" s="1"/>
  <c r="AG15" i="6" s="1"/>
  <c r="AE73" i="6"/>
  <c r="AE33" i="6"/>
  <c r="AF25" i="7"/>
  <c r="K37" i="8"/>
  <c r="AE12" i="6"/>
  <c r="N64" i="4"/>
  <c r="O64" i="4" s="1"/>
  <c r="K90" i="8" s="1"/>
  <c r="AE23" i="6"/>
  <c r="AE71" i="6"/>
  <c r="AE79" i="6"/>
  <c r="N18" i="4"/>
  <c r="O18" i="4" s="1"/>
  <c r="N25" i="4"/>
  <c r="O25" i="4" s="1"/>
  <c r="AG25" i="6" s="1"/>
  <c r="AG29" i="6"/>
  <c r="AF29" i="6"/>
  <c r="AF21" i="6"/>
  <c r="AE21" i="6"/>
  <c r="AE16" i="6"/>
  <c r="AE29" i="6"/>
  <c r="AF23" i="7"/>
  <c r="AE57" i="6"/>
  <c r="N24" i="4"/>
  <c r="AE30" i="6"/>
  <c r="N58" i="4"/>
  <c r="O58" i="4" s="1"/>
  <c r="K84" i="8" s="1"/>
  <c r="AE27" i="6"/>
  <c r="O55" i="4"/>
  <c r="K81" i="8" s="1"/>
  <c r="AF55" i="6"/>
  <c r="AG61" i="6"/>
  <c r="AE20" i="6"/>
  <c r="N14" i="4"/>
  <c r="AF14" i="6" s="1"/>
  <c r="N52" i="4"/>
  <c r="O52" i="4" s="1"/>
  <c r="K78" i="8" s="1"/>
  <c r="AE40" i="6"/>
  <c r="AE68" i="6"/>
  <c r="N17" i="4"/>
  <c r="AF17" i="6" s="1"/>
  <c r="AG26" i="6"/>
  <c r="AF13" i="6"/>
  <c r="AF37" i="6"/>
  <c r="M89" i="8"/>
  <c r="U39" i="4"/>
  <c r="AG39" i="7" s="1"/>
  <c r="AF63" i="7"/>
  <c r="AG37" i="6"/>
  <c r="AF69" i="6"/>
  <c r="M81" i="8"/>
  <c r="AF26" i="7"/>
  <c r="V25" i="4"/>
  <c r="W25" i="4" s="1"/>
  <c r="O31" i="8" s="1"/>
  <c r="AG55" i="6"/>
  <c r="AF13" i="7"/>
  <c r="U22" i="4"/>
  <c r="AG22" i="7" s="1"/>
  <c r="U52" i="4"/>
  <c r="AG52" i="7" s="1"/>
  <c r="AE27" i="3"/>
  <c r="U32" i="4"/>
  <c r="AG32" i="7" s="1"/>
  <c r="I90" i="8"/>
  <c r="AG69" i="6"/>
  <c r="AG63" i="7"/>
  <c r="AF52" i="3"/>
  <c r="O20" i="4"/>
  <c r="K26" i="8" s="1"/>
  <c r="I31" i="4"/>
  <c r="I37" i="8" s="1"/>
  <c r="O56" i="4"/>
  <c r="K82" i="8" s="1"/>
  <c r="U51" i="4"/>
  <c r="V51" i="4" s="1"/>
  <c r="W51" i="4" s="1"/>
  <c r="AF61" i="6"/>
  <c r="O39" i="4"/>
  <c r="K45" i="8" s="1"/>
  <c r="AG30" i="6"/>
  <c r="AG39" i="6"/>
  <c r="O27" i="4"/>
  <c r="AG27" i="6" s="1"/>
  <c r="K89" i="8"/>
  <c r="O73" i="4"/>
  <c r="K99" i="8" s="1"/>
  <c r="W26" i="4"/>
  <c r="O32" i="8" s="1"/>
  <c r="O33" i="4"/>
  <c r="K39" i="8" s="1"/>
  <c r="O76" i="4"/>
  <c r="AG76" i="6" s="1"/>
  <c r="M34" i="8"/>
  <c r="AF11" i="3"/>
  <c r="AG19" i="7"/>
  <c r="AF19" i="7"/>
  <c r="AF31" i="6"/>
  <c r="M19" i="8"/>
  <c r="AE11" i="3"/>
  <c r="M29" i="8"/>
  <c r="AG23" i="7"/>
  <c r="AG13" i="7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E9" i="6"/>
  <c r="N9" i="4"/>
  <c r="AG72" i="6"/>
  <c r="M99" i="8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6" i="6"/>
  <c r="AF10" i="6"/>
  <c r="AE32" i="6"/>
  <c r="N53" i="4"/>
  <c r="AE53" i="6"/>
  <c r="AE34" i="6"/>
  <c r="N34" i="4"/>
  <c r="M85" i="8"/>
  <c r="W59" i="4"/>
  <c r="O85" i="8" s="1"/>
  <c r="AF66" i="6"/>
  <c r="AG11" i="6"/>
  <c r="W58" i="4"/>
  <c r="O84" i="8" s="1"/>
  <c r="AF30" i="6"/>
  <c r="AG10" i="6"/>
  <c r="K44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W29" i="4"/>
  <c r="O35" i="8" s="1"/>
  <c r="AG65" i="6"/>
  <c r="O79" i="4"/>
  <c r="K105" i="8" s="1"/>
  <c r="AF63" i="6"/>
  <c r="AF11" i="6"/>
  <c r="M44" i="8"/>
  <c r="W38" i="4"/>
  <c r="O44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I36" i="4"/>
  <c r="AF36" i="3" s="1"/>
  <c r="AF75" i="3"/>
  <c r="I67" i="4"/>
  <c r="I93" i="8" s="1"/>
  <c r="I65" i="4"/>
  <c r="AF65" i="3" s="1"/>
  <c r="I16" i="4"/>
  <c r="AF16" i="3" s="1"/>
  <c r="AG38" i="7"/>
  <c r="AE64" i="3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AF53" i="3"/>
  <c r="M98" i="8"/>
  <c r="O98" i="8"/>
  <c r="AF69" i="3"/>
  <c r="I87" i="8"/>
  <c r="AF61" i="3"/>
  <c r="AG70" i="7"/>
  <c r="M17" i="8"/>
  <c r="O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W12" i="4"/>
  <c r="AG12" i="7"/>
  <c r="AF56" i="3"/>
  <c r="I82" i="8"/>
  <c r="AF79" i="3"/>
  <c r="I105" i="8"/>
  <c r="M15" i="8"/>
  <c r="I33" i="8"/>
  <c r="AF27" i="3"/>
  <c r="AF15" i="3"/>
  <c r="I21" i="8"/>
  <c r="I38" i="8"/>
  <c r="AF32" i="3"/>
  <c r="U34" i="4" l="1"/>
  <c r="AF34" i="7"/>
  <c r="AF28" i="7"/>
  <c r="AG28" i="7"/>
  <c r="V20" i="4"/>
  <c r="W20" i="4" s="1"/>
  <c r="O26" i="8" s="1"/>
  <c r="U14" i="4"/>
  <c r="AG14" i="7" s="1"/>
  <c r="U27" i="4"/>
  <c r="AF27" i="7"/>
  <c r="AG9" i="7"/>
  <c r="M103" i="8"/>
  <c r="AF20" i="7"/>
  <c r="AF29" i="7"/>
  <c r="U30" i="4"/>
  <c r="AF30" i="7"/>
  <c r="U31" i="4"/>
  <c r="AF31" i="7"/>
  <c r="U33" i="4"/>
  <c r="AF33" i="7"/>
  <c r="M26" i="8"/>
  <c r="V56" i="4"/>
  <c r="W56" i="4" s="1"/>
  <c r="O82" i="8" s="1"/>
  <c r="W35" i="4"/>
  <c r="O41" i="8" s="1"/>
  <c r="M43" i="8"/>
  <c r="AG69" i="7"/>
  <c r="M97" i="8"/>
  <c r="M93" i="8"/>
  <c r="W40" i="4"/>
  <c r="O46" i="8" s="1"/>
  <c r="AG67" i="7"/>
  <c r="AG40" i="7"/>
  <c r="O17" i="4"/>
  <c r="AG17" i="6" s="1"/>
  <c r="AF15" i="6"/>
  <c r="K21" i="8"/>
  <c r="AG33" i="6"/>
  <c r="O14" i="4"/>
  <c r="K20" i="8" s="1"/>
  <c r="AF58" i="6"/>
  <c r="AF25" i="6"/>
  <c r="K31" i="8"/>
  <c r="AG40" i="6"/>
  <c r="V39" i="4"/>
  <c r="W39" i="4" s="1"/>
  <c r="O45" i="8" s="1"/>
  <c r="AF52" i="6"/>
  <c r="AF24" i="6"/>
  <c r="O24" i="4"/>
  <c r="V52" i="4"/>
  <c r="W52" i="4" s="1"/>
  <c r="O78" i="8" s="1"/>
  <c r="AG20" i="6"/>
  <c r="K33" i="8"/>
  <c r="M31" i="8"/>
  <c r="AG52" i="6"/>
  <c r="V32" i="4"/>
  <c r="W32" i="4" s="1"/>
  <c r="O38" i="8" s="1"/>
  <c r="AG79" i="6"/>
  <c r="AG56" i="6"/>
  <c r="I91" i="8"/>
  <c r="V22" i="4"/>
  <c r="W22" i="4" s="1"/>
  <c r="O28" i="8" s="1"/>
  <c r="AF31" i="3"/>
  <c r="AF62" i="3"/>
  <c r="AG51" i="7"/>
  <c r="V14" i="4"/>
  <c r="W14" i="4" s="1"/>
  <c r="O20" i="8" s="1"/>
  <c r="I77" i="8"/>
  <c r="K102" i="8"/>
  <c r="I42" i="8"/>
  <c r="AG14" i="6"/>
  <c r="AG73" i="6"/>
  <c r="K42" i="8"/>
  <c r="O50" i="4"/>
  <c r="AF38" i="3"/>
  <c r="AG18" i="7"/>
  <c r="K29" i="8"/>
  <c r="K94" i="8"/>
  <c r="AG16" i="7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O24" i="8"/>
  <c r="M24" i="8"/>
  <c r="O106" i="8"/>
  <c r="M106" i="8"/>
  <c r="O18" i="8"/>
  <c r="M18" i="8"/>
  <c r="V34" i="4" l="1"/>
  <c r="AG34" i="7"/>
  <c r="V33" i="4"/>
  <c r="AG33" i="7"/>
  <c r="V31" i="4"/>
  <c r="AG31" i="7"/>
  <c r="V30" i="4"/>
  <c r="AG30" i="7"/>
  <c r="AG27" i="7"/>
  <c r="V27" i="4"/>
  <c r="K23" i="8"/>
  <c r="M78" i="8"/>
  <c r="M45" i="8"/>
  <c r="K30" i="8"/>
  <c r="AG24" i="6"/>
  <c r="M38" i="8"/>
  <c r="M28" i="8"/>
  <c r="M20" i="8"/>
  <c r="M42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34" i="4" l="1"/>
  <c r="O40" i="8" s="1"/>
  <c r="M40" i="8"/>
  <c r="W27" i="4"/>
  <c r="O33" i="8" s="1"/>
  <c r="M33" i="8"/>
  <c r="W30" i="4"/>
  <c r="O36" i="8" s="1"/>
  <c r="M36" i="8"/>
  <c r="W31" i="4"/>
  <c r="O37" i="8" s="1"/>
  <c r="M37" i="8"/>
  <c r="W33" i="4"/>
  <c r="O39" i="8" s="1"/>
  <c r="M39" i="8"/>
</calcChain>
</file>

<file path=xl/sharedStrings.xml><?xml version="1.0" encoding="utf-8"?>
<sst xmlns="http://schemas.openxmlformats.org/spreadsheetml/2006/main" count="762" uniqueCount="245">
  <si>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</si>
  <si>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</si>
  <si>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</si>
  <si>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</si>
  <si>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</si>
  <si>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</si>
  <si>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</si>
  <si>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</si>
  <si>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</si>
  <si>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</si>
  <si>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</si>
  <si>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</si>
  <si>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</si>
  <si>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</si>
  <si>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</si>
  <si>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</si>
  <si>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</si>
  <si>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</si>
  <si>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</si>
  <si>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</si>
  <si>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</si>
  <si>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</si>
  <si>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</si>
  <si>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</si>
  <si>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</si>
  <si>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</si>
  <si>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</si>
  <si>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</si>
  <si>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</si>
  <si>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</si>
  <si>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</si>
  <si>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</si>
  <si>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</si>
  <si>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</si>
  <si>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</si>
  <si>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</si>
  <si>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</si>
  <si>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</si>
  <si>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</si>
  <si>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</si>
  <si>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</si>
  <si>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</si>
  <si>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</si>
  <si>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</si>
  <si>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</si>
  <si>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</si>
  <si>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</si>
  <si>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</si>
  <si>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</si>
  <si>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</si>
  <si>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</si>
  <si>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</si>
  <si>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</si>
  <si>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</si>
  <si>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</si>
  <si>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</si>
  <si>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</si>
  <si>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</si>
  <si>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</si>
  <si>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</si>
  <si>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</si>
  <si>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</si>
  <si>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</si>
  <si>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</si>
  <si>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</si>
  <si>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</si>
  <si>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</si>
  <si>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</si>
  <si>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</si>
  <si>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</si>
  <si>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</si>
  <si>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</si>
  <si>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</si>
  <si>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</si>
  <si>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</si>
  <si>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</si>
  <si>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</si>
  <si>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</si>
  <si>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</si>
  <si>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</si>
  <si>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</si>
  <si>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</si>
  <si>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</si>
  <si>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</si>
  <si>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</si>
  <si>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</si>
  <si>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</si>
  <si>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</si>
  <si>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</si>
  <si>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</si>
  <si>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</si>
  <si>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</si>
  <si>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</si>
  <si>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</si>
  <si>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</si>
  <si>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</si>
  <si>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</si>
  <si>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</si>
  <si>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</si>
  <si>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</si>
  <si>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</si>
  <si>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</si>
  <si>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</si>
  <si>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</si>
  <si>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</si>
  <si>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</si>
  <si>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</si>
  <si>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</si>
  <si>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</si>
  <si>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</si>
  <si>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</si>
  <si>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</si>
  <si>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</si>
  <si>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</si>
  <si>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</si>
  <si>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</si>
  <si>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</si>
  <si>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</si>
  <si>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</si>
  <si>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</si>
  <si>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</si>
  <si>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</si>
  <si>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</si>
  <si>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</si>
  <si>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</si>
  <si>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</si>
  <si>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</si>
  <si>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</si>
  <si>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</si>
  <si>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</si>
  <si>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</si>
  <si>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</si>
  <si>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</si>
  <si>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</si>
  <si>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</si>
  <si>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</si>
  <si>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</si>
  <si>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</si>
  <si>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</si>
  <si>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</si>
  <si>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</si>
  <si>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</si>
  <si>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</si>
  <si>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</si>
  <si>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</si>
  <si>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</si>
  <si>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</si>
  <si>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</si>
  <si>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</si>
  <si>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</si>
  <si>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</si>
  <si>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</si>
  <si>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</si>
  <si>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</si>
  <si>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M307</t>
  </si>
  <si>
    <t>2014-2015</t>
  </si>
  <si>
    <t>SUMMER</t>
  </si>
  <si>
    <t>LEONARD PRIM FRANCIS G. REYES</t>
  </si>
  <si>
    <t>CITCS INTL 2</t>
  </si>
  <si>
    <t>CCS.1131</t>
  </si>
  <si>
    <t>WEB DEVELOPMENT 1</t>
  </si>
  <si>
    <t>TTH 3:50PM-5:30PM</t>
  </si>
  <si>
    <t>MWF 12:30PM-2:10PM</t>
  </si>
  <si>
    <t xml:space="preserve">AL SAEEDI, TALAL M. </t>
  </si>
  <si>
    <t>BSIT-NET SEC TRACK-2</t>
  </si>
  <si>
    <t>13-2533-941</t>
  </si>
  <si>
    <t xml:space="preserve">ALI SALAD, SAID M. </t>
  </si>
  <si>
    <t>BSIT-NET SEC TRACK-1</t>
  </si>
  <si>
    <t>13-4272-624</t>
  </si>
  <si>
    <t xml:space="preserve">ALNATHARI, MOUSA T. </t>
  </si>
  <si>
    <t>14-0858-424</t>
  </si>
  <si>
    <t xml:space="preserve">ALONZO, YSABEL MARIE P. </t>
  </si>
  <si>
    <t>BSIT-WEB TRACK-2</t>
  </si>
  <si>
    <t>13-1424-394</t>
  </si>
  <si>
    <t xml:space="preserve">ARCIAGA, MARC DAVID R. </t>
  </si>
  <si>
    <t>13-1450-327</t>
  </si>
  <si>
    <t xml:space="preserve">BILAL, SALEH D. </t>
  </si>
  <si>
    <t>13-4217-466</t>
  </si>
  <si>
    <t xml:space="preserve">CABE, ARCHIMEDES P. </t>
  </si>
  <si>
    <t>BSIT-NET SEC TRACK-3</t>
  </si>
  <si>
    <t>9003803</t>
  </si>
  <si>
    <t xml:space="preserve">CALPO, JEFFLER BOY C. </t>
  </si>
  <si>
    <t>13-1359-893</t>
  </si>
  <si>
    <t xml:space="preserve">CAOILI, HADJZHAR JOSE T. </t>
  </si>
  <si>
    <t>12014874</t>
  </si>
  <si>
    <t xml:space="preserve">CONSUL, REGGIE D. </t>
  </si>
  <si>
    <t>BSIT-WEB TRACK-1</t>
  </si>
  <si>
    <t>12020479</t>
  </si>
  <si>
    <t xml:space="preserve">DECENA, JEANNE KEVIN T. </t>
  </si>
  <si>
    <t>12-2317-571</t>
  </si>
  <si>
    <t xml:space="preserve">DELA CRUZ, JORDAN J. </t>
  </si>
  <si>
    <t>14-2321-849</t>
  </si>
  <si>
    <t xml:space="preserve">DUNUAN, MARK JR. B. </t>
  </si>
  <si>
    <t>11-0046-188</t>
  </si>
  <si>
    <t xml:space="preserve">GALOPE, MAC JEROME C. </t>
  </si>
  <si>
    <t>BSCS-DIGITAL ARTS TRACK-2</t>
  </si>
  <si>
    <t>12013967</t>
  </si>
  <si>
    <t xml:space="preserve">GOMEZ, JEARSON B. </t>
  </si>
  <si>
    <t>14-2268-562</t>
  </si>
  <si>
    <t xml:space="preserve">GUTIERREZ, JOELLE A. </t>
  </si>
  <si>
    <t>12004485</t>
  </si>
  <si>
    <t xml:space="preserve">KHALIL, ABDUALRAHMAN M. </t>
  </si>
  <si>
    <t>13-4011-340</t>
  </si>
  <si>
    <t xml:space="preserve">LINGAYO, HANS BILL A. </t>
  </si>
  <si>
    <t>12020497</t>
  </si>
  <si>
    <t xml:space="preserve">MINONG, ROSELLER KYLE II G. </t>
  </si>
  <si>
    <t>14-0532-846</t>
  </si>
  <si>
    <t xml:space="preserve">QUINTO, ANDREW KEVIN M. </t>
  </si>
  <si>
    <t>13-1486-168</t>
  </si>
  <si>
    <t xml:space="preserve">RABANAL, REDEN C. </t>
  </si>
  <si>
    <t>13-2087-619</t>
  </si>
  <si>
    <t xml:space="preserve">RAYRAY, RUDULPH ACE M. </t>
  </si>
  <si>
    <t>14-4355-939</t>
  </si>
  <si>
    <t xml:space="preserve">TUDLONG, DANIEL BOONE C. </t>
  </si>
  <si>
    <t>12023797</t>
  </si>
  <si>
    <t xml:space="preserve">UMINGA, JOHN VEE L. </t>
  </si>
  <si>
    <t>13-2320-240</t>
  </si>
  <si>
    <t xml:space="preserve">VIERNES, ROY JAN LESTER C. </t>
  </si>
  <si>
    <t>13-1368-734</t>
  </si>
  <si>
    <t xml:space="preserve">ZUÑEGA, FIDEL VICTOR P. </t>
  </si>
  <si>
    <t>13-3826-757</t>
  </si>
  <si>
    <t>HTML 01</t>
  </si>
  <si>
    <t>HTML 02</t>
  </si>
  <si>
    <t>HTML 03</t>
  </si>
  <si>
    <t>HTML 04</t>
  </si>
  <si>
    <t>UD</t>
  </si>
  <si>
    <t>CSS 1</t>
  </si>
  <si>
    <t>CSS 2</t>
  </si>
  <si>
    <t>CSS 3</t>
  </si>
  <si>
    <t>PPRJ 1</t>
  </si>
  <si>
    <t>PPRJ 2</t>
  </si>
  <si>
    <t>PPRJ 3</t>
  </si>
  <si>
    <t>PPRJ 4</t>
  </si>
  <si>
    <t>PPRJ 5</t>
  </si>
  <si>
    <t>JS 01</t>
  </si>
  <si>
    <t>JS 02</t>
  </si>
  <si>
    <t>JS 03</t>
  </si>
  <si>
    <t>JS 04</t>
  </si>
  <si>
    <t>JS 05</t>
  </si>
  <si>
    <t>DESIGN</t>
  </si>
  <si>
    <t>NAVIGATION</t>
  </si>
  <si>
    <t>CITATIONS</t>
  </si>
  <si>
    <t>DATES</t>
  </si>
  <si>
    <t>CONTENT</t>
  </si>
  <si>
    <t>WEB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</si>
</sst>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16" sqref="G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154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157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42166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" zoomScale="145" zoomScaleNormal="145" workbookViewId="0">
      <selection activeCell="B2" sqref="B2:E27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106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164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164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114</v>
      </c>
      <c r="D8" s="51" t="s">
        <v>179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114</v>
      </c>
      <c r="D9" s="51" t="s">
        <v>164</v>
      </c>
      <c r="E9" s="47" t="s">
        <v>182</v>
      </c>
    </row>
    <row r="10" spans="1:5" ht="12.75" customHeight="1" x14ac:dyDescent="0.25">
      <c r="A10" s="50" t="s">
        <v>42</v>
      </c>
      <c r="B10" s="46" t="s">
        <v>183</v>
      </c>
      <c r="C10" s="47" t="s">
        <v>114</v>
      </c>
      <c r="D10" s="51" t="s">
        <v>179</v>
      </c>
      <c r="E10" s="47" t="s">
        <v>184</v>
      </c>
    </row>
    <row r="11" spans="1:5" ht="12.75" customHeight="1" x14ac:dyDescent="0.25">
      <c r="A11" s="50" t="s">
        <v>43</v>
      </c>
      <c r="B11" s="48" t="s">
        <v>185</v>
      </c>
      <c r="C11" s="47" t="s">
        <v>114</v>
      </c>
      <c r="D11" s="51" t="s">
        <v>186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164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114</v>
      </c>
      <c r="D13" s="51" t="s">
        <v>167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114</v>
      </c>
      <c r="D14" s="51" t="s">
        <v>172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114</v>
      </c>
      <c r="D15" s="51" t="s">
        <v>195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114</v>
      </c>
      <c r="D16" s="51" t="s">
        <v>172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114</v>
      </c>
      <c r="D17" s="51" t="s">
        <v>195</v>
      </c>
      <c r="E17" s="47" t="s">
        <v>200</v>
      </c>
    </row>
    <row r="18" spans="1:5" ht="12.75" customHeight="1" x14ac:dyDescent="0.25">
      <c r="A18" s="50" t="s">
        <v>50</v>
      </c>
      <c r="B18" s="46" t="s">
        <v>201</v>
      </c>
      <c r="C18" s="47" t="s">
        <v>114</v>
      </c>
      <c r="D18" s="51" t="s">
        <v>167</v>
      </c>
      <c r="E18" s="47" t="s">
        <v>202</v>
      </c>
    </row>
    <row r="19" spans="1:5" ht="12.75" customHeight="1" x14ac:dyDescent="0.25">
      <c r="A19" s="50" t="s">
        <v>51</v>
      </c>
      <c r="B19" s="46" t="s">
        <v>203</v>
      </c>
      <c r="C19" s="47" t="s">
        <v>114</v>
      </c>
      <c r="D19" s="51" t="s">
        <v>172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172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172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114</v>
      </c>
      <c r="D22" s="51" t="s">
        <v>172</v>
      </c>
      <c r="E22" s="47" t="s">
        <v>210</v>
      </c>
    </row>
    <row r="23" spans="1:5" ht="12.75" customHeight="1" x14ac:dyDescent="0.25">
      <c r="A23" s="50" t="s">
        <v>55</v>
      </c>
      <c r="B23" s="46" t="s">
        <v>211</v>
      </c>
      <c r="C23" s="47" t="s">
        <v>114</v>
      </c>
      <c r="D23" s="51" t="s">
        <v>167</v>
      </c>
      <c r="E23" s="47" t="s">
        <v>212</v>
      </c>
    </row>
    <row r="24" spans="1:5" ht="12.75" customHeight="1" x14ac:dyDescent="0.25">
      <c r="A24" s="50" t="s">
        <v>56</v>
      </c>
      <c r="B24" s="46" t="s">
        <v>213</v>
      </c>
      <c r="C24" s="47" t="s">
        <v>114</v>
      </c>
      <c r="D24" s="51" t="s">
        <v>167</v>
      </c>
      <c r="E24" s="47" t="s">
        <v>214</v>
      </c>
    </row>
    <row r="25" spans="1:5" ht="12.75" customHeight="1" x14ac:dyDescent="0.25">
      <c r="A25" s="50" t="s">
        <v>57</v>
      </c>
      <c r="B25" s="46" t="s">
        <v>215</v>
      </c>
      <c r="C25" s="47" t="s">
        <v>114</v>
      </c>
      <c r="D25" s="51" t="s">
        <v>172</v>
      </c>
      <c r="E25" s="47" t="s">
        <v>216</v>
      </c>
    </row>
    <row r="26" spans="1:5" ht="12.75" customHeight="1" x14ac:dyDescent="0.25">
      <c r="A26" s="50" t="s">
        <v>58</v>
      </c>
      <c r="B26" s="46" t="s">
        <v>217</v>
      </c>
      <c r="C26" s="47" t="s">
        <v>114</v>
      </c>
      <c r="D26" s="51" t="s">
        <v>164</v>
      </c>
      <c r="E26" s="47" t="s">
        <v>218</v>
      </c>
    </row>
    <row r="27" spans="1:5" ht="12.75" customHeight="1" x14ac:dyDescent="0.25">
      <c r="A27" s="50" t="s">
        <v>59</v>
      </c>
      <c r="B27" s="46" t="s">
        <v>219</v>
      </c>
      <c r="C27" s="47" t="s">
        <v>114</v>
      </c>
      <c r="D27" s="51" t="s">
        <v>172</v>
      </c>
      <c r="E27" s="47" t="s">
        <v>220</v>
      </c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10" zoomScaleNormal="100" workbookViewId="0">
      <selection activeCell="V36" sqref="V36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2  CCS.1131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DEVELOPMENT 1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3:50PM-5:30PM  MWF 12:30PM-2:10PM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SUMMER Trimester SY 2014-2015</v>
      </c>
      <c r="B5" s="240"/>
      <c r="C5" s="241"/>
      <c r="D5" s="242"/>
      <c r="E5" s="279"/>
      <c r="F5" s="272"/>
      <c r="G5" s="284">
        <f>'INITIAL INPUT'!D20</f>
        <v>42166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 SAEEDI, TALAL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16.5</v>
      </c>
      <c r="F9" s="83">
        <f>IF(PRELIM!AB9="","",$F$8*PRELIM!AB9)</f>
        <v>22.6875</v>
      </c>
      <c r="G9" s="83">
        <f>IF(PRELIM!AD9="","",$G$8*PRELIM!AD9)</f>
        <v>10.88</v>
      </c>
      <c r="H9" s="84">
        <f t="shared" ref="H9:H40" si="0">IF(SUM(E9:G9)=0,"",SUM(E9:G9))</f>
        <v>50.067500000000003</v>
      </c>
      <c r="I9" s="85">
        <f>IF(H9="","",VLOOKUP(H9,'INITIAL INPUT'!$P$4:$R$34,3))</f>
        <v>75</v>
      </c>
      <c r="J9" s="83">
        <f>IF(MIDTERM!P9="","",$J$8*MIDTERM!P9)</f>
        <v>6.6000000000000005</v>
      </c>
      <c r="K9" s="83">
        <f>IF(MIDTERM!AB9="","",$K$8*MIDTERM!AB9)</f>
        <v>13.200000000000001</v>
      </c>
      <c r="L9" s="83">
        <f>IF(MIDTERM!AD9="","",$L$8*MIDTERM!AD9)</f>
        <v>26.520000000000003</v>
      </c>
      <c r="M9" s="86">
        <f>IF(SUM(J9:L9)=0,"",SUM(J9:L9))</f>
        <v>46.320000000000007</v>
      </c>
      <c r="N9" s="87">
        <f>IF(M9="","",('INITIAL INPUT'!$J$25*CRS!H9+'INITIAL INPUT'!$K$25*CRS!M9))</f>
        <v>48.193750000000009</v>
      </c>
      <c r="O9" s="85">
        <f>IF(N9="","",VLOOKUP(N9,'INITIAL INPUT'!$P$4:$R$34,3))</f>
        <v>74</v>
      </c>
      <c r="P9" s="83">
        <f>IF(FINAL!P9="","",CRS!$P$8*FINAL!P9)</f>
        <v>23.1</v>
      </c>
      <c r="Q9" s="83">
        <f>IF(FINAL!AB9="","",CRS!$Q$8*FINAL!AB9)</f>
        <v>20.680000000000003</v>
      </c>
      <c r="R9" s="83">
        <f>IF(FINAL!AD9="","",CRS!$R$8*FINAL!AD9)</f>
        <v>19.040000000000003</v>
      </c>
      <c r="S9" s="86">
        <f t="shared" ref="S9:S15" si="1">IF(R9="","",SUM(P9:R9))</f>
        <v>62.820000000000007</v>
      </c>
      <c r="T9" s="87">
        <f>IF(S9="","",'INITIAL INPUT'!$J$26*CRS!H9+'INITIAL INPUT'!$K$26*CRS!M9+'INITIAL INPUT'!$L$26*CRS!S9)</f>
        <v>55.506875000000008</v>
      </c>
      <c r="U9" s="85">
        <f>IF(T9="","",VLOOKUP(T9,'INITIAL INPUT'!$P$4:$R$34,3))</f>
        <v>78</v>
      </c>
      <c r="V9" s="107">
        <v>78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ALI SALAD, SAID M. </v>
      </c>
      <c r="C10" s="104" t="str">
        <f>IF(NAMES!C3="","",NAMES!C3)</f>
        <v>F</v>
      </c>
      <c r="D10" s="81" t="str">
        <f>IF(NAMES!D3="","",NAMES!D3)</f>
        <v>BSIT-NET SEC TRACK-1</v>
      </c>
      <c r="E10" s="82">
        <f>IF(PRELIM!P10="","",$E$8*PRELIM!P10)</f>
        <v>16.5</v>
      </c>
      <c r="F10" s="83">
        <f>IF(PRELIM!AB10="","",$F$8*PRELIM!AB10)</f>
        <v>20.625</v>
      </c>
      <c r="G10" s="83">
        <f>IF(PRELIM!AD10="","",$G$8*PRELIM!AD10)</f>
        <v>12.920000000000002</v>
      </c>
      <c r="H10" s="84">
        <f t="shared" si="0"/>
        <v>50.045000000000002</v>
      </c>
      <c r="I10" s="85">
        <f>IF(H10="","",VLOOKUP(H10,'INITIAL INPUT'!$P$4:$R$34,3))</f>
        <v>75</v>
      </c>
      <c r="J10" s="83">
        <f>IF(MIDTERM!P10="","",$J$8*MIDTERM!P10)</f>
        <v>18.7</v>
      </c>
      <c r="K10" s="83">
        <f>IF(MIDTERM!AB10="","",$K$8*MIDTERM!AB10)</f>
        <v>6.6000000000000005</v>
      </c>
      <c r="L10" s="83">
        <f>IF(MIDTERM!AD10="","",$L$8*MIDTERM!AD10)</f>
        <v>12.920000000000002</v>
      </c>
      <c r="M10" s="86">
        <f t="shared" ref="M10:M40" si="2">IF(SUM(J10:L10)=0,"",SUM(J10:L10))</f>
        <v>38.22</v>
      </c>
      <c r="N10" s="87">
        <f>IF(M10="","",('INITIAL INPUT'!$J$25*CRS!H10+'INITIAL INPUT'!$K$25*CRS!M10))</f>
        <v>44.1325</v>
      </c>
      <c r="O10" s="85">
        <f>IF(N10="","",VLOOKUP(N10,'INITIAL INPUT'!$P$4:$R$34,3))</f>
        <v>74</v>
      </c>
      <c r="P10" s="83">
        <f>IF(FINAL!P10="","",CRS!$P$8*FINAL!P10)</f>
        <v>23.1</v>
      </c>
      <c r="Q10" s="83">
        <f>IF(FINAL!AB10="","",CRS!$Q$8*FINAL!AB10)</f>
        <v>20.680000000000003</v>
      </c>
      <c r="R10" s="83">
        <f>IF(FINAL!AD10="","",CRS!$R$8*FINAL!AD10)</f>
        <v>12.920000000000002</v>
      </c>
      <c r="S10" s="86">
        <f t="shared" si="1"/>
        <v>56.7</v>
      </c>
      <c r="T10" s="87">
        <f>IF(S10="","",'INITIAL INPUT'!$J$26*CRS!H10+'INITIAL INPUT'!$K$26*CRS!M10+'INITIAL INPUT'!$L$26*CRS!S10)</f>
        <v>50.416250000000005</v>
      </c>
      <c r="U10" s="85">
        <f>IF(T10="","",VLOOKUP(T10,'INITIAL INPUT'!$P$4:$R$34,3))</f>
        <v>75</v>
      </c>
      <c r="V10" s="107">
        <f t="shared" ref="V10:V40" si="3">U10</f>
        <v>75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ALNATHARI, MOUSA T.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16.5</v>
      </c>
      <c r="F11" s="83">
        <f>IF(PRELIM!AB11="","",$F$8*PRELIM!AB11)</f>
        <v>33</v>
      </c>
      <c r="G11" s="83">
        <f>IF(PRELIM!AD11="","",$G$8*PRELIM!AD11)</f>
        <v>12.920000000000002</v>
      </c>
      <c r="H11" s="84">
        <f t="shared" si="0"/>
        <v>62.42</v>
      </c>
      <c r="I11" s="85">
        <f>IF(H11="","",VLOOKUP(H11,'INITIAL INPUT'!$P$4:$R$34,3))</f>
        <v>81</v>
      </c>
      <c r="J11" s="83">
        <f>IF(MIDTERM!P11="","",$J$8*MIDTERM!P11)</f>
        <v>18.7</v>
      </c>
      <c r="K11" s="83">
        <f>IF(MIDTERM!AB11="","",$K$8*MIDTERM!AB11)</f>
        <v>13.200000000000001</v>
      </c>
      <c r="L11" s="83">
        <f>IF(MIDTERM!AD11="","",$L$8*MIDTERM!AD11)</f>
        <v>14.280000000000001</v>
      </c>
      <c r="M11" s="86">
        <f t="shared" si="2"/>
        <v>46.18</v>
      </c>
      <c r="N11" s="87">
        <f>IF(M11="","",('INITIAL INPUT'!$J$25*CRS!H11+'INITIAL INPUT'!$K$25*CRS!M11))</f>
        <v>54.3</v>
      </c>
      <c r="O11" s="85">
        <f>IF(N11="","",VLOOKUP(N11,'INITIAL INPUT'!$P$4:$R$34,3))</f>
        <v>77</v>
      </c>
      <c r="P11" s="83">
        <f>IF(FINAL!P11="","",CRS!$P$8*FINAL!P11)</f>
        <v>14.850000000000001</v>
      </c>
      <c r="Q11" s="83">
        <f>IF(FINAL!AB11="","",CRS!$Q$8*FINAL!AB11)</f>
        <v>21.56</v>
      </c>
      <c r="R11" s="83">
        <f>IF(FINAL!AD11="","",CRS!$R$8*FINAL!AD11)</f>
        <v>10.200000000000001</v>
      </c>
      <c r="S11" s="86">
        <f t="shared" si="1"/>
        <v>46.61</v>
      </c>
      <c r="T11" s="87">
        <f>IF(S11="","",'INITIAL INPUT'!$J$26*CRS!H11+'INITIAL INPUT'!$K$26*CRS!M11+'INITIAL INPUT'!$L$26*CRS!S11)</f>
        <v>50.454999999999998</v>
      </c>
      <c r="U11" s="85">
        <f>IF(T11="","",VLOOKUP(T11,'INITIAL INPUT'!$P$4:$R$34,3))</f>
        <v>75</v>
      </c>
      <c r="V11" s="107">
        <f t="shared" si="3"/>
        <v>75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ALONZO, YSABEL MARIE P. </v>
      </c>
      <c r="C12" s="104" t="str">
        <f>IF(NAMES!C5="","",NAMES!C5)</f>
        <v>F</v>
      </c>
      <c r="D12" s="81" t="str">
        <f>IF(NAMES!D5="","",NAMES!D5)</f>
        <v>BSIT-WEB TRACK-2</v>
      </c>
      <c r="E12" s="82">
        <f>IF(PRELIM!P12="","",$E$8*PRELIM!P12)</f>
        <v>16.5</v>
      </c>
      <c r="F12" s="83">
        <f>IF(PRELIM!AB12="","",$F$8*PRELIM!AB12)</f>
        <v>24.75</v>
      </c>
      <c r="G12" s="83">
        <f>IF(PRELIM!AD12="","",$G$8*PRELIM!AD12)</f>
        <v>22.44</v>
      </c>
      <c r="H12" s="84">
        <f t="shared" si="0"/>
        <v>63.69</v>
      </c>
      <c r="I12" s="85">
        <f>IF(H12="","",VLOOKUP(H12,'INITIAL INPUT'!$P$4:$R$34,3))</f>
        <v>82</v>
      </c>
      <c r="J12" s="83" t="str">
        <f>IF(MIDTERM!P12="","",$J$8*MIDTERM!P12)</f>
        <v/>
      </c>
      <c r="K12" s="83" t="str">
        <f>IF(MIDTERM!AB12="","",$K$8*MIDTERM!AB12)</f>
        <v/>
      </c>
      <c r="L12" s="83">
        <f>IF(MIDTERM!AD12="","",$L$8*MIDTERM!AD12)</f>
        <v>26.520000000000003</v>
      </c>
      <c r="M12" s="86">
        <f t="shared" si="2"/>
        <v>26.520000000000003</v>
      </c>
      <c r="N12" s="87">
        <f>IF(M12="","",('INITIAL INPUT'!$J$25*CRS!H12+'INITIAL INPUT'!$K$25*CRS!M12))</f>
        <v>45.105000000000004</v>
      </c>
      <c r="O12" s="85">
        <f>IF(N12="","",VLOOKUP(N12,'INITIAL INPUT'!$P$4:$R$34,3))</f>
        <v>74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">
        <v>225</v>
      </c>
      <c r="W12" s="166" t="str">
        <f t="shared" si="4"/>
        <v>UD</v>
      </c>
      <c r="X12" s="91"/>
    </row>
    <row r="13" spans="1:24" x14ac:dyDescent="0.2">
      <c r="A13" s="90" t="s">
        <v>38</v>
      </c>
      <c r="B13" s="79" t="str">
        <f>IF(NAMES!B6="","",NAMES!B6)</f>
        <v xml:space="preserve">ARCIAGA, MARC DAVID R.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16.5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67.86</v>
      </c>
      <c r="I13" s="85">
        <f>IF(H13="","",VLOOKUP(H13,'INITIAL INPUT'!$P$4:$R$34,3))</f>
        <v>84</v>
      </c>
      <c r="J13" s="83">
        <f>IF(MIDTERM!P13="","",$J$8*MIDTERM!P13)</f>
        <v>19.8</v>
      </c>
      <c r="K13" s="83">
        <f>IF(MIDTERM!AB13="","",$K$8*MIDTERM!AB13)</f>
        <v>13.200000000000001</v>
      </c>
      <c r="L13" s="83">
        <f>IF(MIDTERM!AD13="","",$L$8*MIDTERM!AD13)</f>
        <v>14.96</v>
      </c>
      <c r="M13" s="86">
        <f t="shared" si="2"/>
        <v>47.96</v>
      </c>
      <c r="N13" s="87">
        <f>IF(M13="","",('INITIAL INPUT'!$J$25*CRS!H13+'INITIAL INPUT'!$K$25*CRS!M13))</f>
        <v>57.91</v>
      </c>
      <c r="O13" s="85">
        <f>IF(N13="","",VLOOKUP(N13,'INITIAL INPUT'!$P$4:$R$34,3))</f>
        <v>79</v>
      </c>
      <c r="P13" s="83">
        <f>IF(FINAL!P13="","",CRS!$P$8*FINAL!P13)</f>
        <v>21.78</v>
      </c>
      <c r="Q13" s="83">
        <f>IF(FINAL!AB13="","",CRS!$Q$8*FINAL!AB13)</f>
        <v>17.600000000000001</v>
      </c>
      <c r="R13" s="83">
        <f>IF(FINAL!AD13="","",CRS!$R$8*FINAL!AD13)</f>
        <v>8.16</v>
      </c>
      <c r="S13" s="86">
        <f t="shared" si="1"/>
        <v>47.540000000000006</v>
      </c>
      <c r="T13" s="87">
        <f>IF(S13="","",'INITIAL INPUT'!$J$26*CRS!H13+'INITIAL INPUT'!$K$26*CRS!M13+'INITIAL INPUT'!$L$26*CRS!S13)</f>
        <v>52.725000000000001</v>
      </c>
      <c r="U13" s="85">
        <f>IF(T13="","",VLOOKUP(T13,'INITIAL INPUT'!$P$4:$R$34,3))</f>
        <v>76</v>
      </c>
      <c r="V13" s="107">
        <f t="shared" si="3"/>
        <v>76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BILAL, SALEH D.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19.8</v>
      </c>
      <c r="F14" s="83">
        <f>IF(PRELIM!AB14="","",$F$8*PRELIM!AB14)</f>
        <v>33</v>
      </c>
      <c r="G14" s="83">
        <f>IF(PRELIM!AD14="","",$G$8*PRELIM!AD14)</f>
        <v>15.64</v>
      </c>
      <c r="H14" s="84">
        <f t="shared" si="0"/>
        <v>68.44</v>
      </c>
      <c r="I14" s="85">
        <f>IF(H14="","",VLOOKUP(H14,'INITIAL INPUT'!$P$4:$R$34,3))</f>
        <v>84</v>
      </c>
      <c r="J14" s="83">
        <f>IF(MIDTERM!P14="","",$J$8*MIDTERM!P14)</f>
        <v>33</v>
      </c>
      <c r="K14" s="83">
        <f>IF(MIDTERM!AB14="","",$K$8*MIDTERM!AB14)</f>
        <v>13.200000000000001</v>
      </c>
      <c r="L14" s="83">
        <f>IF(MIDTERM!AD14="","",$L$8*MIDTERM!AD14)</f>
        <v>17</v>
      </c>
      <c r="M14" s="86">
        <f t="shared" si="2"/>
        <v>63.2</v>
      </c>
      <c r="N14" s="87">
        <f>IF(M14="","",('INITIAL INPUT'!$J$25*CRS!H14+'INITIAL INPUT'!$K$25*CRS!M14))</f>
        <v>65.819999999999993</v>
      </c>
      <c r="O14" s="85">
        <f>IF(N14="","",VLOOKUP(N14,'INITIAL INPUT'!$P$4:$R$34,3))</f>
        <v>83</v>
      </c>
      <c r="P14" s="83">
        <f>IF(FINAL!P14="","",CRS!$P$8*FINAL!P14)</f>
        <v>23.1</v>
      </c>
      <c r="Q14" s="83">
        <f>IF(FINAL!AB14="","",CRS!$Q$8*FINAL!AB14)</f>
        <v>20.239999999999998</v>
      </c>
      <c r="R14" s="83">
        <f>IF(FINAL!AD14="","",CRS!$R$8*FINAL!AD14)</f>
        <v>8.84</v>
      </c>
      <c r="S14" s="86">
        <f t="shared" si="1"/>
        <v>52.180000000000007</v>
      </c>
      <c r="T14" s="87">
        <f>IF(S14="","",'INITIAL INPUT'!$J$26*CRS!H14+'INITIAL INPUT'!$K$26*CRS!M14+'INITIAL INPUT'!$L$26*CRS!S14)</f>
        <v>59</v>
      </c>
      <c r="U14" s="85">
        <f>IF(T14="","",VLOOKUP(T14,'INITIAL INPUT'!$P$4:$R$34,3))</f>
        <v>80</v>
      </c>
      <c r="V14" s="107">
        <f t="shared" si="3"/>
        <v>80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CABE, ARCHIMEDES P. </v>
      </c>
      <c r="C15" s="104" t="str">
        <f>IF(NAMES!C8="","",NAMES!C8)</f>
        <v>M</v>
      </c>
      <c r="D15" s="81" t="str">
        <f>IF(NAMES!D8="","",NAMES!D8)</f>
        <v>BSIT-NET SEC TRACK-3</v>
      </c>
      <c r="E15" s="82">
        <f>IF(PRELIM!P15="","",$E$8*PRELIM!P15)</f>
        <v>16.5</v>
      </c>
      <c r="F15" s="83">
        <f>IF(PRELIM!AB15="","",$F$8*PRELIM!AB15)</f>
        <v>24.75</v>
      </c>
      <c r="G15" s="83">
        <f>IF(PRELIM!AD15="","",$G$8*PRELIM!AD15)</f>
        <v>23.8</v>
      </c>
      <c r="H15" s="84">
        <f t="shared" si="0"/>
        <v>65.05</v>
      </c>
      <c r="I15" s="85">
        <f>IF(H15="","",VLOOKUP(H15,'INITIAL INPUT'!$P$4:$R$34,3))</f>
        <v>83</v>
      </c>
      <c r="J15" s="83">
        <f>IF(MIDTERM!P15="","",$J$8*MIDTERM!P15)</f>
        <v>33</v>
      </c>
      <c r="K15" s="83">
        <f>IF(MIDTERM!AB15="","",$K$8*MIDTERM!AB15)</f>
        <v>13.200000000000001</v>
      </c>
      <c r="L15" s="83">
        <f>IF(MIDTERM!AD15="","",$L$8*MIDTERM!AD15)</f>
        <v>21.76</v>
      </c>
      <c r="M15" s="86">
        <f t="shared" si="2"/>
        <v>67.960000000000008</v>
      </c>
      <c r="N15" s="87">
        <f>IF(M15="","",('INITIAL INPUT'!$J$25*CRS!H15+'INITIAL INPUT'!$K$25*CRS!M15))</f>
        <v>66.504999999999995</v>
      </c>
      <c r="O15" s="85">
        <f>IF(N15="","",VLOOKUP(N15,'INITIAL INPUT'!$P$4:$R$34,3))</f>
        <v>83</v>
      </c>
      <c r="P15" s="83">
        <f>IF(FINAL!P15="","",CRS!$P$8*FINAL!P15)</f>
        <v>33</v>
      </c>
      <c r="Q15" s="83">
        <f>IF(FINAL!AB15="","",CRS!$Q$8*FINAL!AB15)</f>
        <v>21.999999999999996</v>
      </c>
      <c r="R15" s="83">
        <f>IF(FINAL!AD15="","",CRS!$R$8*FINAL!AD15)</f>
        <v>16.32</v>
      </c>
      <c r="S15" s="86">
        <f t="shared" si="1"/>
        <v>71.319999999999993</v>
      </c>
      <c r="T15" s="87">
        <f>IF(S15="","",'INITIAL INPUT'!$J$26*CRS!H15+'INITIAL INPUT'!$K$26*CRS!M15+'INITIAL INPUT'!$L$26*CRS!S15)</f>
        <v>68.912499999999994</v>
      </c>
      <c r="U15" s="85">
        <f>IF(T15="","",VLOOKUP(T15,'INITIAL INPUT'!$P$4:$R$34,3))</f>
        <v>84</v>
      </c>
      <c r="V15" s="107">
        <f t="shared" si="3"/>
        <v>84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CALPO, JEFFLER BOY C. </v>
      </c>
      <c r="C16" s="104" t="str">
        <f>IF(NAMES!C9="","",NAMES!C9)</f>
        <v>M</v>
      </c>
      <c r="D16" s="81" t="str">
        <f>IF(NAMES!D9="","",NAMES!D9)</f>
        <v>BSIT-NET SEC TRACK-2</v>
      </c>
      <c r="E16" s="82">
        <f>IF(PRELIM!P16="","",$E$8*PRELIM!P16)</f>
        <v>16.5</v>
      </c>
      <c r="F16" s="83">
        <f>IF(PRELIM!AB16="","",$F$8*PRELIM!AB16)</f>
        <v>33</v>
      </c>
      <c r="G16" s="83">
        <f>IF(PRELIM!AD16="","",$G$8*PRELIM!AD16)</f>
        <v>19.72</v>
      </c>
      <c r="H16" s="84">
        <f t="shared" si="0"/>
        <v>69.22</v>
      </c>
      <c r="I16" s="85">
        <f>IF(H16="","",VLOOKUP(H16,'INITIAL INPUT'!$P$4:$R$34,3))</f>
        <v>85</v>
      </c>
      <c r="J16" s="83">
        <f>IF(MIDTERM!P16="","",$J$8*MIDTERM!P16)</f>
        <v>30.8</v>
      </c>
      <c r="K16" s="83">
        <f>IF(MIDTERM!AB16="","",$K$8*MIDTERM!AB16)</f>
        <v>16.5</v>
      </c>
      <c r="L16" s="83">
        <f>IF(MIDTERM!AD16="","",$L$8*MIDTERM!AD16)</f>
        <v>18.360000000000003</v>
      </c>
      <c r="M16" s="86">
        <f t="shared" si="2"/>
        <v>65.66</v>
      </c>
      <c r="N16" s="87">
        <f>IF(M16="","",('INITIAL INPUT'!$J$25*CRS!H16+'INITIAL INPUT'!$K$25*CRS!M16))</f>
        <v>67.44</v>
      </c>
      <c r="O16" s="85">
        <f>IF(N16="","",VLOOKUP(N16,'INITIAL INPUT'!$P$4:$R$34,3))</f>
        <v>84</v>
      </c>
      <c r="P16" s="83">
        <f>IF(FINAL!P16="","",CRS!$P$8*FINAL!P16)</f>
        <v>22.11</v>
      </c>
      <c r="Q16" s="83">
        <f>IF(FINAL!AB16="","",CRS!$Q$8*FINAL!AB16)</f>
        <v>18.920000000000002</v>
      </c>
      <c r="R16" s="83">
        <f>IF(FINAL!AD16="","",CRS!$R$8*FINAL!AD16)</f>
        <v>10.88</v>
      </c>
      <c r="S16" s="86">
        <f t="shared" ref="S16:S40" si="5">IF(R16="","",SUM(P16:R16))</f>
        <v>51.910000000000004</v>
      </c>
      <c r="T16" s="87">
        <f>IF(S16="","",'INITIAL INPUT'!$J$26*CRS!H16+'INITIAL INPUT'!$K$26*CRS!M16+'INITIAL INPUT'!$L$26*CRS!S16)</f>
        <v>59.674999999999997</v>
      </c>
      <c r="U16" s="85">
        <f>IF(T16="","",VLOOKUP(T16,'INITIAL INPUT'!$P$4:$R$34,3))</f>
        <v>80</v>
      </c>
      <c r="V16" s="107">
        <f t="shared" si="3"/>
        <v>80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CAOILI, HADJZHAR JOSE T. </v>
      </c>
      <c r="C17" s="104" t="str">
        <f>IF(NAMES!C10="","",NAMES!C10)</f>
        <v>M</v>
      </c>
      <c r="D17" s="81" t="str">
        <f>IF(NAMES!D10="","",NAMES!D10)</f>
        <v>BSIT-NET SEC TRACK-3</v>
      </c>
      <c r="E17" s="82">
        <f>IF(PRELIM!P17="","",$E$8*PRELIM!P17)</f>
        <v>16.5</v>
      </c>
      <c r="F17" s="83">
        <f>IF(PRELIM!AB17="","",$F$8*PRELIM!AB17)</f>
        <v>8.25</v>
      </c>
      <c r="G17" s="83">
        <f>IF(PRELIM!AD17="","",$G$8*PRELIM!AD17)</f>
        <v>17</v>
      </c>
      <c r="H17" s="84">
        <f t="shared" si="0"/>
        <v>41.75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">
        <v>225</v>
      </c>
      <c r="W17" s="166" t="str">
        <f t="shared" si="4"/>
        <v>UD</v>
      </c>
      <c r="X17" s="91"/>
    </row>
    <row r="18" spans="1:25" x14ac:dyDescent="0.2">
      <c r="A18" s="90" t="s">
        <v>43</v>
      </c>
      <c r="B18" s="79" t="str">
        <f>IF(NAMES!B11="","",NAMES!B11)</f>
        <v xml:space="preserve">CONSUL, REGGIE D.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19.8</v>
      </c>
      <c r="F18" s="83">
        <f>IF(PRELIM!AB18="","",$F$8*PRELIM!AB18)</f>
        <v>33</v>
      </c>
      <c r="G18" s="83">
        <f>IF(PRELIM!AD18="","",$G$8*PRELIM!AD18)</f>
        <v>20.400000000000002</v>
      </c>
      <c r="H18" s="84">
        <f t="shared" si="0"/>
        <v>73.2</v>
      </c>
      <c r="I18" s="85">
        <f>IF(H18="","",VLOOKUP(H18,'INITIAL INPUT'!$P$4:$R$34,3))</f>
        <v>87</v>
      </c>
      <c r="J18" s="83">
        <f>IF(MIDTERM!P18="","",$J$8*MIDTERM!P18)</f>
        <v>30.8</v>
      </c>
      <c r="K18" s="83">
        <f>IF(MIDTERM!AB18="","",$K$8*MIDTERM!AB18)</f>
        <v>13.200000000000001</v>
      </c>
      <c r="L18" s="83">
        <f>IF(MIDTERM!AD18="","",$L$8*MIDTERM!AD18)</f>
        <v>23.12</v>
      </c>
      <c r="M18" s="86">
        <f t="shared" si="2"/>
        <v>67.12</v>
      </c>
      <c r="N18" s="87">
        <f>IF(M18="","",('INITIAL INPUT'!$J$25*CRS!H18+'INITIAL INPUT'!$K$25*CRS!M18))</f>
        <v>70.16</v>
      </c>
      <c r="O18" s="85">
        <f>IF(N18="","",VLOOKUP(N18,'INITIAL INPUT'!$P$4:$R$34,3))</f>
        <v>85</v>
      </c>
      <c r="P18" s="83">
        <f>IF(FINAL!P18="","",CRS!$P$8*FINAL!P18)</f>
        <v>23.1</v>
      </c>
      <c r="Q18" s="83" t="str">
        <f>IF(FINAL!AB18="","",CRS!$Q$8*FINAL!AB18)</f>
        <v/>
      </c>
      <c r="R18" s="83">
        <f>IF(FINAL!AD18="","",CRS!$R$8*FINAL!AD18)</f>
        <v>12.24</v>
      </c>
      <c r="S18" s="86">
        <f t="shared" si="5"/>
        <v>35.340000000000003</v>
      </c>
      <c r="T18" s="87">
        <f>IF(S18="","",'INITIAL INPUT'!$J$26*CRS!H18+'INITIAL INPUT'!$K$26*CRS!M18+'INITIAL INPUT'!$L$26*CRS!S18)</f>
        <v>52.75</v>
      </c>
      <c r="U18" s="85">
        <f>IF(T18="","",VLOOKUP(T18,'INITIAL INPUT'!$P$4:$R$34,3))</f>
        <v>76</v>
      </c>
      <c r="V18" s="107">
        <f t="shared" si="3"/>
        <v>76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DECENA, JEANNE KEVIN T. </v>
      </c>
      <c r="C19" s="104" t="str">
        <f>IF(NAMES!C12="","",NAMES!C12)</f>
        <v>M</v>
      </c>
      <c r="D19" s="81" t="str">
        <f>IF(NAMES!D12="","",NAMES!D12)</f>
        <v>BSIT-NET SEC TRACK-2</v>
      </c>
      <c r="E19" s="82">
        <f>IF(PRELIM!P19="","",$E$8*PRELIM!P19)</f>
        <v>16.5</v>
      </c>
      <c r="F19" s="83">
        <f>IF(PRELIM!AB19="","",$F$8*PRELIM!AB19)</f>
        <v>33</v>
      </c>
      <c r="G19" s="83">
        <f>IF(PRELIM!AD19="","",$G$8*PRELIM!AD19)</f>
        <v>21.080000000000002</v>
      </c>
      <c r="H19" s="84">
        <f t="shared" si="0"/>
        <v>70.58</v>
      </c>
      <c r="I19" s="85">
        <f>IF(H19="","",VLOOKUP(H19,'INITIAL INPUT'!$P$4:$R$34,3))</f>
        <v>85</v>
      </c>
      <c r="J19" s="83">
        <f>IF(MIDTERM!P19="","",$J$8*MIDTERM!P19)</f>
        <v>33</v>
      </c>
      <c r="K19" s="83">
        <f>IF(MIDTERM!AB19="","",$K$8*MIDTERM!AB19)</f>
        <v>16.5</v>
      </c>
      <c r="L19" s="83">
        <f>IF(MIDTERM!AD19="","",$L$8*MIDTERM!AD19)</f>
        <v>27.200000000000003</v>
      </c>
      <c r="M19" s="86">
        <f t="shared" si="2"/>
        <v>76.7</v>
      </c>
      <c r="N19" s="87">
        <f>IF(M19="","",('INITIAL INPUT'!$J$25*CRS!H19+'INITIAL INPUT'!$K$25*CRS!M19))</f>
        <v>73.64</v>
      </c>
      <c r="O19" s="85">
        <f>IF(N19="","",VLOOKUP(N19,'INITIAL INPUT'!$P$4:$R$34,3))</f>
        <v>87</v>
      </c>
      <c r="P19" s="83">
        <f>IF(FINAL!P19="","",CRS!$P$8*FINAL!P19)</f>
        <v>31.35</v>
      </c>
      <c r="Q19" s="83">
        <f>IF(FINAL!AB19="","",CRS!$Q$8*FINAL!AB19)</f>
        <v>20.239999999999998</v>
      </c>
      <c r="R19" s="83">
        <f>IF(FINAL!AD19="","",CRS!$R$8*FINAL!AD19)</f>
        <v>13.600000000000001</v>
      </c>
      <c r="S19" s="86">
        <f t="shared" si="5"/>
        <v>65.19</v>
      </c>
      <c r="T19" s="87">
        <f>IF(S19="","",'INITIAL INPUT'!$J$26*CRS!H19+'INITIAL INPUT'!$K$26*CRS!M19+'INITIAL INPUT'!$L$26*CRS!S19)</f>
        <v>69.414999999999992</v>
      </c>
      <c r="U19" s="85">
        <f>IF(T19="","",VLOOKUP(T19,'INITIAL INPUT'!$P$4:$R$34,3))</f>
        <v>85</v>
      </c>
      <c r="V19" s="107">
        <f t="shared" si="3"/>
        <v>85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DELA CRUZ, JORDAN J. </v>
      </c>
      <c r="C20" s="104" t="str">
        <f>IF(NAMES!C13="","",NAMES!C13)</f>
        <v>M</v>
      </c>
      <c r="D20" s="81" t="str">
        <f>IF(NAMES!D13="","",NAMES!D13)</f>
        <v>BSIT-NET SEC TRACK-1</v>
      </c>
      <c r="E20" s="82">
        <f>IF(PRELIM!P20="","",$E$8*PRELIM!P20)</f>
        <v>16.5</v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69.22</v>
      </c>
      <c r="I20" s="85">
        <f>IF(H20="","",VLOOKUP(H20,'INITIAL INPUT'!$P$4:$R$34,3))</f>
        <v>85</v>
      </c>
      <c r="J20" s="83">
        <f>IF(MIDTERM!P20="","",$J$8*MIDTERM!P20)</f>
        <v>19.8</v>
      </c>
      <c r="K20" s="83">
        <f>IF(MIDTERM!AB20="","",$K$8*MIDTERM!AB20)</f>
        <v>13.200000000000001</v>
      </c>
      <c r="L20" s="83">
        <f>IF(MIDTERM!AD20="","",$L$8*MIDTERM!AD20)</f>
        <v>17.68</v>
      </c>
      <c r="M20" s="86">
        <f t="shared" si="2"/>
        <v>50.68</v>
      </c>
      <c r="N20" s="87">
        <f>IF(M20="","",('INITIAL INPUT'!$J$25*CRS!H20+'INITIAL INPUT'!$K$25*CRS!M20))</f>
        <v>59.95</v>
      </c>
      <c r="O20" s="85">
        <f>IF(N20="","",VLOOKUP(N20,'INITIAL INPUT'!$P$4:$R$34,3))</f>
        <v>80</v>
      </c>
      <c r="P20" s="83">
        <f>IF(FINAL!P20="","",CRS!$P$8*FINAL!P20)</f>
        <v>12.21</v>
      </c>
      <c r="Q20" s="83">
        <f>IF(FINAL!AB20="","",CRS!$Q$8*FINAL!AB20)</f>
        <v>19.36</v>
      </c>
      <c r="R20" s="83">
        <f>IF(FINAL!AD20="","",CRS!$R$8*FINAL!AD20)</f>
        <v>10.200000000000001</v>
      </c>
      <c r="S20" s="86">
        <f t="shared" si="5"/>
        <v>41.77</v>
      </c>
      <c r="T20" s="87">
        <f>IF(S20="","",'INITIAL INPUT'!$J$26*CRS!H20+'INITIAL INPUT'!$K$26*CRS!M20+'INITIAL INPUT'!$L$26*CRS!S20)</f>
        <v>50.86</v>
      </c>
      <c r="U20" s="85">
        <f>IF(T20="","",VLOOKUP(T20,'INITIAL INPUT'!$P$4:$R$34,3))</f>
        <v>75</v>
      </c>
      <c r="V20" s="107">
        <f t="shared" si="3"/>
        <v>75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DUNUAN, MARK JR. B.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19.8</v>
      </c>
      <c r="F21" s="83">
        <f>IF(PRELIM!AB21="","",$F$8*PRELIM!AB21)</f>
        <v>24.75</v>
      </c>
      <c r="G21" s="83">
        <f>IF(PRELIM!AD21="","",$G$8*PRELIM!AD21)</f>
        <v>22.44</v>
      </c>
      <c r="H21" s="84">
        <f t="shared" si="0"/>
        <v>66.989999999999995</v>
      </c>
      <c r="I21" s="85">
        <f>IF(H21="","",VLOOKUP(H21,'INITIAL INPUT'!$P$4:$R$34,3))</f>
        <v>83</v>
      </c>
      <c r="J21" s="83">
        <f>IF(MIDTERM!P21="","",$J$8*MIDTERM!P21)</f>
        <v>33</v>
      </c>
      <c r="K21" s="83">
        <f>IF(MIDTERM!AB21="","",$K$8*MIDTERM!AB21)</f>
        <v>23.1</v>
      </c>
      <c r="L21" s="83">
        <f>IF(MIDTERM!AD21="","",$L$8*MIDTERM!AD21)</f>
        <v>18.360000000000003</v>
      </c>
      <c r="M21" s="86">
        <f t="shared" si="2"/>
        <v>74.460000000000008</v>
      </c>
      <c r="N21" s="87">
        <f>IF(M21="","",('INITIAL INPUT'!$J$25*CRS!H21+'INITIAL INPUT'!$K$25*CRS!M21))</f>
        <v>70.724999999999994</v>
      </c>
      <c r="O21" s="85">
        <f>IF(N21="","",VLOOKUP(N21,'INITIAL INPUT'!$P$4:$R$34,3))</f>
        <v>85</v>
      </c>
      <c r="P21" s="83">
        <f>IF(FINAL!P21="","",CRS!$P$8*FINAL!P21)</f>
        <v>33</v>
      </c>
      <c r="Q21" s="83">
        <f>IF(FINAL!AB21="","",CRS!$Q$8*FINAL!AB21)</f>
        <v>20.680000000000003</v>
      </c>
      <c r="R21" s="83">
        <f>IF(FINAL!AD21="","",CRS!$R$8*FINAL!AD21)</f>
        <v>13.600000000000001</v>
      </c>
      <c r="S21" s="86">
        <f t="shared" si="5"/>
        <v>67.28</v>
      </c>
      <c r="T21" s="87">
        <f>IF(S21="","",'INITIAL INPUT'!$J$26*CRS!H21+'INITIAL INPUT'!$K$26*CRS!M21+'INITIAL INPUT'!$L$26*CRS!S21)</f>
        <v>69.002499999999998</v>
      </c>
      <c r="U21" s="85">
        <f>IF(T21="","",VLOOKUP(T21,'INITIAL INPUT'!$P$4:$R$34,3))</f>
        <v>85</v>
      </c>
      <c r="V21" s="107">
        <f t="shared" si="3"/>
        <v>85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GALOPE, MAC JEROME C. </v>
      </c>
      <c r="C22" s="104" t="str">
        <f>IF(NAMES!C15="","",NAMES!C15)</f>
        <v>M</v>
      </c>
      <c r="D22" s="81" t="str">
        <f>IF(NAMES!D15="","",NAMES!D15)</f>
        <v>BSCS-DIGITAL ARTS TRACK-2</v>
      </c>
      <c r="E22" s="82">
        <f>IF(PRELIM!P22="","",$E$8*PRELIM!P22)</f>
        <v>16.5</v>
      </c>
      <c r="F22" s="83">
        <f>IF(PRELIM!AB22="","",$F$8*PRELIM!AB22)</f>
        <v>33</v>
      </c>
      <c r="G22" s="83">
        <f>IF(PRELIM!AD22="","",$G$8*PRELIM!AD22)</f>
        <v>17</v>
      </c>
      <c r="H22" s="84">
        <f t="shared" si="0"/>
        <v>66.5</v>
      </c>
      <c r="I22" s="85">
        <f>IF(H22="","",VLOOKUP(H22,'INITIAL INPUT'!$P$4:$R$34,3))</f>
        <v>83</v>
      </c>
      <c r="J22" s="83" t="str">
        <f>IF(MIDTERM!P22="","",$J$8*MIDTERM!P22)</f>
        <v/>
      </c>
      <c r="K22" s="83" t="str">
        <f>IF(MIDTERM!AB22="","",$K$8*MIDTERM!AB22)</f>
        <v/>
      </c>
      <c r="L22" s="83">
        <f>IF(MIDTERM!AD22="","",$L$8*MIDTERM!AD22)</f>
        <v>13.600000000000001</v>
      </c>
      <c r="M22" s="86">
        <f t="shared" si="2"/>
        <v>13.600000000000001</v>
      </c>
      <c r="N22" s="87">
        <f>IF(M22="","",('INITIAL INPUT'!$J$25*CRS!H22+'INITIAL INPUT'!$K$25*CRS!M22))</f>
        <v>40.049999999999997</v>
      </c>
      <c r="O22" s="85">
        <f>IF(N22="","",VLOOKUP(N22,'INITIAL INPUT'!$P$4:$R$34,3))</f>
        <v>73</v>
      </c>
      <c r="P22" s="83" t="str">
        <f>IF(FINAL!P22="","",CRS!$P$8*FINAL!P22)</f>
        <v/>
      </c>
      <c r="Q22" s="83" t="str">
        <f>IF(FINAL!AB22="","",CRS!$Q$8*FINAL!AB22)</f>
        <v/>
      </c>
      <c r="R22" s="83">
        <f>IF(FINAL!AD22="","",CRS!$R$8*FINAL!AD22)</f>
        <v>11.56</v>
      </c>
      <c r="S22" s="86">
        <f t="shared" si="5"/>
        <v>11.56</v>
      </c>
      <c r="T22" s="87">
        <f>IF(S22="","",'INITIAL INPUT'!$J$26*CRS!H22+'INITIAL INPUT'!$K$26*CRS!M22+'INITIAL INPUT'!$L$26*CRS!S22)</f>
        <v>25.805</v>
      </c>
      <c r="U22" s="85">
        <f>IF(T22="","",VLOOKUP(T22,'INITIAL INPUT'!$P$4:$R$34,3))</f>
        <v>72</v>
      </c>
      <c r="V22" s="107">
        <f t="shared" si="3"/>
        <v>72</v>
      </c>
      <c r="W22" s="166" t="str">
        <f t="shared" si="4"/>
        <v>FAILED</v>
      </c>
      <c r="X22" s="91"/>
    </row>
    <row r="23" spans="1:25" x14ac:dyDescent="0.2">
      <c r="A23" s="90" t="s">
        <v>48</v>
      </c>
      <c r="B23" s="79" t="str">
        <f>IF(NAMES!B16="","",NAMES!B16)</f>
        <v xml:space="preserve">GOMEZ, JEARSON B.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19.8</v>
      </c>
      <c r="F23" s="83">
        <f>IF(PRELIM!AB23="","",$F$8*PRELIM!AB23)</f>
        <v>33</v>
      </c>
      <c r="G23" s="83">
        <f>IF(PRELIM!AD23="","",$G$8*PRELIM!AD23)</f>
        <v>23.8</v>
      </c>
      <c r="H23" s="84">
        <f t="shared" si="0"/>
        <v>76.599999999999994</v>
      </c>
      <c r="I23" s="85">
        <f>IF(H23="","",VLOOKUP(H23,'INITIAL INPUT'!$P$4:$R$34,3))</f>
        <v>88</v>
      </c>
      <c r="J23" s="83">
        <f>IF(MIDTERM!P23="","",$J$8*MIDTERM!P23)</f>
        <v>33</v>
      </c>
      <c r="K23" s="83">
        <f>IF(MIDTERM!AB23="","",$K$8*MIDTERM!AB23)</f>
        <v>29.700000000000003</v>
      </c>
      <c r="L23" s="83">
        <f>IF(MIDTERM!AD23="","",$L$8*MIDTERM!AD23)</f>
        <v>24.48</v>
      </c>
      <c r="M23" s="86">
        <f t="shared" si="2"/>
        <v>87.18</v>
      </c>
      <c r="N23" s="87">
        <f>IF(M23="","",('INITIAL INPUT'!$J$25*CRS!H23+'INITIAL INPUT'!$K$25*CRS!M23))</f>
        <v>81.89</v>
      </c>
      <c r="O23" s="85">
        <f>IF(N23="","",VLOOKUP(N23,'INITIAL INPUT'!$P$4:$R$34,3))</f>
        <v>91</v>
      </c>
      <c r="P23" s="83">
        <f>IF(FINAL!P23="","",CRS!$P$8*FINAL!P23)</f>
        <v>16.5</v>
      </c>
      <c r="Q23" s="83">
        <f>IF(FINAL!AB23="","",CRS!$Q$8*FINAL!AB23)</f>
        <v>25.959999999999997</v>
      </c>
      <c r="R23" s="83">
        <f>IF(FINAL!AD23="","",CRS!$R$8*FINAL!AD23)</f>
        <v>17.68</v>
      </c>
      <c r="S23" s="86">
        <f t="shared" si="5"/>
        <v>60.139999999999993</v>
      </c>
      <c r="T23" s="87">
        <f>IF(S23="","",'INITIAL INPUT'!$J$26*CRS!H23+'INITIAL INPUT'!$K$26*CRS!M23+'INITIAL INPUT'!$L$26*CRS!S23)</f>
        <v>71.015000000000001</v>
      </c>
      <c r="U23" s="85">
        <f>IF(T23="","",VLOOKUP(T23,'INITIAL INPUT'!$P$4:$R$34,3))</f>
        <v>86</v>
      </c>
      <c r="V23" s="107">
        <f t="shared" si="3"/>
        <v>86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GUTIERREZ, JOELLE A. </v>
      </c>
      <c r="C24" s="104" t="str">
        <f>IF(NAMES!C17="","",NAMES!C17)</f>
        <v>M</v>
      </c>
      <c r="D24" s="81" t="str">
        <f>IF(NAMES!D17="","",NAMES!D17)</f>
        <v>BSCS-DIGITAL ARTS TRACK-2</v>
      </c>
      <c r="E24" s="82">
        <f>IF(PRELIM!P24="","",$E$8*PRELIM!P24)</f>
        <v>16.5</v>
      </c>
      <c r="F24" s="83">
        <f>IF(PRELIM!AB24="","",$F$8*PRELIM!AB24)</f>
        <v>24.75</v>
      </c>
      <c r="G24" s="83">
        <f>IF(PRELIM!AD24="","",$G$8*PRELIM!AD24)</f>
        <v>25.840000000000003</v>
      </c>
      <c r="H24" s="84">
        <f t="shared" si="0"/>
        <v>67.09</v>
      </c>
      <c r="I24" s="85">
        <f>IF(H24="","",VLOOKUP(H24,'INITIAL INPUT'!$P$4:$R$34,3))</f>
        <v>84</v>
      </c>
      <c r="J24" s="83">
        <f>IF(MIDTERM!P24="","",$J$8*MIDTERM!P24)</f>
        <v>33</v>
      </c>
      <c r="K24" s="83">
        <f>IF(MIDTERM!AB24="","",$K$8*MIDTERM!AB24)</f>
        <v>13.200000000000001</v>
      </c>
      <c r="L24" s="83">
        <f>IF(MIDTERM!AD24="","",$L$8*MIDTERM!AD24)</f>
        <v>25.16</v>
      </c>
      <c r="M24" s="86">
        <f t="shared" si="2"/>
        <v>71.36</v>
      </c>
      <c r="N24" s="87">
        <f>IF(M24="","",('INITIAL INPUT'!$J$25*CRS!H24+'INITIAL INPUT'!$K$25*CRS!M24))</f>
        <v>69.224999999999994</v>
      </c>
      <c r="O24" s="85">
        <f>IF(N24="","",VLOOKUP(N24,'INITIAL INPUT'!$P$4:$R$34,3))</f>
        <v>85</v>
      </c>
      <c r="P24" s="83">
        <f>IF(FINAL!P24="","",CRS!$P$8*FINAL!P24)</f>
        <v>30.03</v>
      </c>
      <c r="Q24" s="83">
        <f>IF(FINAL!AB24="","",CRS!$Q$8*FINAL!AB24)</f>
        <v>20.680000000000003</v>
      </c>
      <c r="R24" s="83">
        <f>IF(FINAL!AD24="","",CRS!$R$8*FINAL!AD24)</f>
        <v>19.040000000000003</v>
      </c>
      <c r="S24" s="86">
        <f t="shared" si="5"/>
        <v>69.750000000000014</v>
      </c>
      <c r="T24" s="87">
        <f>IF(S24="","",'INITIAL INPUT'!$J$26*CRS!H24+'INITIAL INPUT'!$K$26*CRS!M24+'INITIAL INPUT'!$L$26*CRS!S24)</f>
        <v>69.487500000000011</v>
      </c>
      <c r="U24" s="85">
        <f>IF(T24="","",VLOOKUP(T24,'INITIAL INPUT'!$P$4:$R$34,3))</f>
        <v>85</v>
      </c>
      <c r="V24" s="107">
        <f t="shared" si="3"/>
        <v>85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KHALIL, ABDUALRAHMAN M. </v>
      </c>
      <c r="C25" s="104" t="str">
        <f>IF(NAMES!C18="","",NAMES!C18)</f>
        <v>M</v>
      </c>
      <c r="D25" s="81" t="str">
        <f>IF(NAMES!D18="","",NAMES!D18)</f>
        <v>BSIT-NET SEC TRACK-1</v>
      </c>
      <c r="E25" s="82">
        <f>IF(PRELIM!P25="","",$E$8*PRELIM!P25)</f>
        <v>19.8</v>
      </c>
      <c r="F25" s="83">
        <f>IF(PRELIM!AB25="","",$F$8*PRELIM!AB25)</f>
        <v>31.96875</v>
      </c>
      <c r="G25" s="83">
        <f>IF(PRELIM!AD25="","",$G$8*PRELIM!AD25)</f>
        <v>17.68</v>
      </c>
      <c r="H25" s="84">
        <f t="shared" si="0"/>
        <v>69.44874999999999</v>
      </c>
      <c r="I25" s="85">
        <f>IF(H25="","",VLOOKUP(H25,'INITIAL INPUT'!$P$4:$R$34,3))</f>
        <v>85</v>
      </c>
      <c r="J25" s="83">
        <f>IF(MIDTERM!P25="","",$J$8*MIDTERM!P25)</f>
        <v>30.8</v>
      </c>
      <c r="K25" s="83">
        <f>IF(MIDTERM!AB25="","",$K$8*MIDTERM!AB25)</f>
        <v>6.6000000000000005</v>
      </c>
      <c r="L25" s="83">
        <f>IF(MIDTERM!AD25="","",$L$8*MIDTERM!AD25)</f>
        <v>23.12</v>
      </c>
      <c r="M25" s="86">
        <f t="shared" si="2"/>
        <v>60.519999999999996</v>
      </c>
      <c r="N25" s="87">
        <f>IF(M25="","",('INITIAL INPUT'!$J$25*CRS!H25+'INITIAL INPUT'!$K$25*CRS!M25))</f>
        <v>64.984375</v>
      </c>
      <c r="O25" s="85">
        <f>IF(N25="","",VLOOKUP(N25,'INITIAL INPUT'!$P$4:$R$34,3))</f>
        <v>82</v>
      </c>
      <c r="P25" s="83">
        <f>IF(FINAL!P25="","",CRS!$P$8*FINAL!P25)</f>
        <v>23.1</v>
      </c>
      <c r="Q25" s="83">
        <f>IF(FINAL!AB25="","",CRS!$Q$8*FINAL!AB25)</f>
        <v>20.680000000000003</v>
      </c>
      <c r="R25" s="83">
        <f>IF(FINAL!AD25="","",CRS!$R$8*FINAL!AD25)</f>
        <v>17</v>
      </c>
      <c r="S25" s="86">
        <f t="shared" si="5"/>
        <v>60.78</v>
      </c>
      <c r="T25" s="87">
        <f>IF(S25="","",'INITIAL INPUT'!$J$26*CRS!H25+'INITIAL INPUT'!$K$26*CRS!M25+'INITIAL INPUT'!$L$26*CRS!S25)</f>
        <v>62.882187500000001</v>
      </c>
      <c r="U25" s="85">
        <f>IF(T25="","",VLOOKUP(T25,'INITIAL INPUT'!$P$4:$R$34,3))</f>
        <v>81</v>
      </c>
      <c r="V25" s="107">
        <f t="shared" si="3"/>
        <v>81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LINGAYO, HANS BILL A. </v>
      </c>
      <c r="C26" s="104" t="str">
        <f>IF(NAMES!C19="","",NAMES!C19)</f>
        <v>M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">
        <v>225</v>
      </c>
      <c r="W26" s="166" t="str">
        <f t="shared" si="4"/>
        <v>UD</v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MINONG, ROSELLER KYLE II G.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9.9</v>
      </c>
      <c r="F27" s="83">
        <f>IF(PRELIM!AB27="","",$F$8*PRELIM!AB27)</f>
        <v>33</v>
      </c>
      <c r="G27" s="83">
        <f>IF(PRELIM!AD27="","",$G$8*PRELIM!AD27)</f>
        <v>19.72</v>
      </c>
      <c r="H27" s="84">
        <f t="shared" si="0"/>
        <v>62.62</v>
      </c>
      <c r="I27" s="85">
        <f>IF(H27="","",VLOOKUP(H27,'INITIAL INPUT'!$P$4:$R$34,3))</f>
        <v>81</v>
      </c>
      <c r="J27" s="83">
        <f>IF(MIDTERM!P27="","",$J$8*MIDTERM!P27)</f>
        <v>26.400000000000002</v>
      </c>
      <c r="K27" s="83">
        <f>IF(MIDTERM!AB27="","",$K$8*MIDTERM!AB27)</f>
        <v>26.400000000000002</v>
      </c>
      <c r="L27" s="83">
        <f>IF(MIDTERM!AD27="","",$L$8*MIDTERM!AD27)</f>
        <v>20.400000000000002</v>
      </c>
      <c r="M27" s="86">
        <f t="shared" si="2"/>
        <v>73.2</v>
      </c>
      <c r="N27" s="87">
        <f>IF(M27="","",('INITIAL INPUT'!$J$25*CRS!H27+'INITIAL INPUT'!$K$25*CRS!M27))</f>
        <v>67.91</v>
      </c>
      <c r="O27" s="85">
        <f>IF(N27="","",VLOOKUP(N27,'INITIAL INPUT'!$P$4:$R$34,3))</f>
        <v>84</v>
      </c>
      <c r="P27" s="83">
        <f>IF(FINAL!P27="","",CRS!$P$8*FINAL!P27)</f>
        <v>33</v>
      </c>
      <c r="Q27" s="83">
        <f>IF(FINAL!AB27="","",CRS!$Q$8*FINAL!AB27)</f>
        <v>21.999999999999996</v>
      </c>
      <c r="R27" s="83">
        <f>IF(FINAL!AD27="","",CRS!$R$8*FINAL!AD27)</f>
        <v>8.84</v>
      </c>
      <c r="S27" s="86">
        <f t="shared" si="5"/>
        <v>63.84</v>
      </c>
      <c r="T27" s="87">
        <f>IF(S27="","",'INITIAL INPUT'!$J$26*CRS!H27+'INITIAL INPUT'!$K$26*CRS!M27+'INITIAL INPUT'!$L$26*CRS!S27)</f>
        <v>65.875</v>
      </c>
      <c r="U27" s="85">
        <f>IF(T27="","",VLOOKUP(T27,'INITIAL INPUT'!$P$4:$R$34,3))</f>
        <v>83</v>
      </c>
      <c r="V27" s="107">
        <f t="shared" si="3"/>
        <v>83</v>
      </c>
      <c r="W27" s="166" t="str">
        <f t="shared" si="4"/>
        <v>PASSED</v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QUINTO, ANDREW KEVIN M.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19.8</v>
      </c>
      <c r="F28" s="83">
        <f>IF(PRELIM!AB28="","",$F$8*PRELIM!AB28)</f>
        <v>30.9375</v>
      </c>
      <c r="G28" s="83">
        <f>IF(PRELIM!AD28="","",$G$8*PRELIM!AD28)</f>
        <v>14.96</v>
      </c>
      <c r="H28" s="84">
        <f t="shared" si="0"/>
        <v>65.697499999999991</v>
      </c>
      <c r="I28" s="85">
        <f>IF(H28="","",VLOOKUP(H28,'INITIAL INPUT'!$P$4:$R$34,3))</f>
        <v>83</v>
      </c>
      <c r="J28" s="83">
        <f>IF(MIDTERM!P28="","",$J$8*MIDTERM!P28)</f>
        <v>30.8</v>
      </c>
      <c r="K28" s="83">
        <f>IF(MIDTERM!AB28="","",$K$8*MIDTERM!AB28)</f>
        <v>13.200000000000001</v>
      </c>
      <c r="L28" s="83">
        <f>IF(MIDTERM!AD28="","",$L$8*MIDTERM!AD28)</f>
        <v>14.96</v>
      </c>
      <c r="M28" s="86">
        <f t="shared" si="2"/>
        <v>58.96</v>
      </c>
      <c r="N28" s="87">
        <f>IF(M28="","",('INITIAL INPUT'!$J$25*CRS!H28+'INITIAL INPUT'!$K$25*CRS!M28))</f>
        <v>62.328749999999999</v>
      </c>
      <c r="O28" s="85">
        <f>IF(N28="","",VLOOKUP(N28,'INITIAL INPUT'!$P$4:$R$34,3))</f>
        <v>81</v>
      </c>
      <c r="P28" s="83">
        <f>IF(FINAL!P28="","",CRS!$P$8*FINAL!P28)</f>
        <v>27.060000000000002</v>
      </c>
      <c r="Q28" s="83">
        <f>IF(FINAL!AB28="","",CRS!$Q$8*FINAL!AB28)</f>
        <v>18.920000000000002</v>
      </c>
      <c r="R28" s="83">
        <f>IF(FINAL!AD28="","",CRS!$R$8*FINAL!AD28)</f>
        <v>14.96</v>
      </c>
      <c r="S28" s="86">
        <f t="shared" si="5"/>
        <v>60.940000000000005</v>
      </c>
      <c r="T28" s="87">
        <f>IF(S28="","",'INITIAL INPUT'!$J$26*CRS!H28+'INITIAL INPUT'!$K$26*CRS!M28+'INITIAL INPUT'!$L$26*CRS!S28)</f>
        <v>61.634375000000006</v>
      </c>
      <c r="U28" s="85">
        <f>IF(T28="","",VLOOKUP(T28,'INITIAL INPUT'!$P$4:$R$34,3))</f>
        <v>81</v>
      </c>
      <c r="V28" s="107">
        <f t="shared" si="3"/>
        <v>81</v>
      </c>
      <c r="W28" s="166" t="str">
        <f t="shared" si="4"/>
        <v>PASSED</v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RABANAL, REDEN C.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19.8</v>
      </c>
      <c r="F29" s="83">
        <f>IF(PRELIM!AB29="","",$F$8*PRELIM!AB29)</f>
        <v>33</v>
      </c>
      <c r="G29" s="83">
        <f>IF(PRELIM!AD29="","",$G$8*PRELIM!AD29)</f>
        <v>21.080000000000002</v>
      </c>
      <c r="H29" s="84">
        <f t="shared" si="0"/>
        <v>73.88</v>
      </c>
      <c r="I29" s="85">
        <f>IF(H29="","",VLOOKUP(H29,'INITIAL INPUT'!$P$4:$R$34,3))</f>
        <v>87</v>
      </c>
      <c r="J29" s="83">
        <f>IF(MIDTERM!P29="","",$J$8*MIDTERM!P29)</f>
        <v>30.8</v>
      </c>
      <c r="K29" s="83">
        <f>IF(MIDTERM!AB29="","",$K$8*MIDTERM!AB29)</f>
        <v>26.400000000000002</v>
      </c>
      <c r="L29" s="83">
        <f>IF(MIDTERM!AD29="","",$L$8*MIDTERM!AD29)</f>
        <v>23.12</v>
      </c>
      <c r="M29" s="86">
        <f t="shared" si="2"/>
        <v>80.320000000000007</v>
      </c>
      <c r="N29" s="87">
        <f>IF(M29="","",('INITIAL INPUT'!$J$25*CRS!H29+'INITIAL INPUT'!$K$25*CRS!M29))</f>
        <v>77.099999999999994</v>
      </c>
      <c r="O29" s="85">
        <f>IF(N29="","",VLOOKUP(N29,'INITIAL INPUT'!$P$4:$R$34,3))</f>
        <v>89</v>
      </c>
      <c r="P29" s="83">
        <f>IF(FINAL!P29="","",CRS!$P$8*FINAL!P29)</f>
        <v>31.68</v>
      </c>
      <c r="Q29" s="83">
        <f>IF(FINAL!AB29="","",CRS!$Q$8*FINAL!AB29)</f>
        <v>19.36</v>
      </c>
      <c r="R29" s="83">
        <f>IF(FINAL!AD29="","",CRS!$R$8*FINAL!AD29)</f>
        <v>14.96</v>
      </c>
      <c r="S29" s="86">
        <f t="shared" si="5"/>
        <v>66</v>
      </c>
      <c r="T29" s="87">
        <f>IF(S29="","",'INITIAL INPUT'!$J$26*CRS!H29+'INITIAL INPUT'!$K$26*CRS!M29+'INITIAL INPUT'!$L$26*CRS!S29)</f>
        <v>71.55</v>
      </c>
      <c r="U29" s="85">
        <f>IF(T29="","",VLOOKUP(T29,'INITIAL INPUT'!$P$4:$R$34,3))</f>
        <v>86</v>
      </c>
      <c r="V29" s="107">
        <f t="shared" si="3"/>
        <v>86</v>
      </c>
      <c r="W29" s="166" t="str">
        <f t="shared" si="4"/>
        <v>PASSED</v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RAYRAY, RUDULPH ACE M.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19.8</v>
      </c>
      <c r="F30" s="83">
        <f>IF(PRELIM!AB30="","",$F$8*PRELIM!AB30)</f>
        <v>33</v>
      </c>
      <c r="G30" s="83">
        <f>IF(PRELIM!AD30="","",$G$8*PRELIM!AD30)</f>
        <v>17.68</v>
      </c>
      <c r="H30" s="84">
        <f t="shared" si="0"/>
        <v>70.47999999999999</v>
      </c>
      <c r="I30" s="85">
        <f>IF(H30="","",VLOOKUP(H30,'INITIAL INPUT'!$P$4:$R$34,3))</f>
        <v>85</v>
      </c>
      <c r="J30" s="83">
        <f>IF(MIDTERM!P30="","",$J$8*MIDTERM!P30)</f>
        <v>33</v>
      </c>
      <c r="K30" s="83">
        <f>IF(MIDTERM!AB30="","",$K$8*MIDTERM!AB30)</f>
        <v>19.8</v>
      </c>
      <c r="L30" s="83">
        <f>IF(MIDTERM!AD30="","",$L$8*MIDTERM!AD30)</f>
        <v>18.360000000000003</v>
      </c>
      <c r="M30" s="86">
        <f t="shared" si="2"/>
        <v>71.16</v>
      </c>
      <c r="N30" s="87">
        <f>IF(M30="","",('INITIAL INPUT'!$J$25*CRS!H30+'INITIAL INPUT'!$K$25*CRS!M30))</f>
        <v>70.819999999999993</v>
      </c>
      <c r="O30" s="85">
        <f>IF(N30="","",VLOOKUP(N30,'INITIAL INPUT'!$P$4:$R$34,3))</f>
        <v>85</v>
      </c>
      <c r="P30" s="83">
        <f>IF(FINAL!P30="","",CRS!$P$8*FINAL!P30)</f>
        <v>28.380000000000003</v>
      </c>
      <c r="Q30" s="83">
        <f>IF(FINAL!AB30="","",CRS!$Q$8*FINAL!AB30)</f>
        <v>20.239999999999998</v>
      </c>
      <c r="R30" s="83">
        <f>IF(FINAL!AD30="","",CRS!$R$8*FINAL!AD30)</f>
        <v>10.88</v>
      </c>
      <c r="S30" s="86">
        <f t="shared" si="5"/>
        <v>59.500000000000007</v>
      </c>
      <c r="T30" s="87">
        <f>IF(S30="","",'INITIAL INPUT'!$J$26*CRS!H30+'INITIAL INPUT'!$K$26*CRS!M30+'INITIAL INPUT'!$L$26*CRS!S30)</f>
        <v>65.16</v>
      </c>
      <c r="U30" s="85">
        <f>IF(T30="","",VLOOKUP(T30,'INITIAL INPUT'!$P$4:$R$34,3))</f>
        <v>83</v>
      </c>
      <c r="V30" s="107">
        <f t="shared" si="3"/>
        <v>83</v>
      </c>
      <c r="W30" s="166" t="str">
        <f t="shared" si="4"/>
        <v>PASSED</v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TUDLONG, DANIEL BOONE C. </v>
      </c>
      <c r="C31" s="104" t="str">
        <f>IF(NAMES!C24="","",NAMES!C24)</f>
        <v>M</v>
      </c>
      <c r="D31" s="81" t="str">
        <f>IF(NAMES!D24="","",NAMES!D24)</f>
        <v>BSIT-NET SEC TRACK-1</v>
      </c>
      <c r="E31" s="82">
        <f>IF(PRELIM!P31="","",$E$8*PRELIM!P31)</f>
        <v>16.5</v>
      </c>
      <c r="F31" s="83">
        <f>IF(PRELIM!AB31="","",$F$8*PRELIM!AB31)</f>
        <v>24.75</v>
      </c>
      <c r="G31" s="83">
        <f>IF(PRELIM!AD31="","",$G$8*PRELIM!AD31)</f>
        <v>17.68</v>
      </c>
      <c r="H31" s="84">
        <f t="shared" si="0"/>
        <v>58.93</v>
      </c>
      <c r="I31" s="85">
        <f>IF(H31="","",VLOOKUP(H31,'INITIAL INPUT'!$P$4:$R$34,3))</f>
        <v>79</v>
      </c>
      <c r="J31" s="83">
        <f>IF(MIDTERM!P31="","",$J$8*MIDTERM!P31)</f>
        <v>20.9</v>
      </c>
      <c r="K31" s="83">
        <f>IF(MIDTERM!AB31="","",$K$8*MIDTERM!AB31)</f>
        <v>13.200000000000001</v>
      </c>
      <c r="L31" s="83">
        <f>IF(MIDTERM!AD31="","",$L$8*MIDTERM!AD31)</f>
        <v>23.8</v>
      </c>
      <c r="M31" s="86">
        <f t="shared" si="2"/>
        <v>57.900000000000006</v>
      </c>
      <c r="N31" s="87">
        <f>IF(M31="","",('INITIAL INPUT'!$J$25*CRS!H31+'INITIAL INPUT'!$K$25*CRS!M31))</f>
        <v>58.415000000000006</v>
      </c>
      <c r="O31" s="85">
        <f>IF(N31="","",VLOOKUP(N31,'INITIAL INPUT'!$P$4:$R$34,3))</f>
        <v>79</v>
      </c>
      <c r="P31" s="83">
        <f>IF(FINAL!P31="","",CRS!$P$8*FINAL!P31)</f>
        <v>33</v>
      </c>
      <c r="Q31" s="83">
        <f>IF(FINAL!AB31="","",CRS!$Q$8*FINAL!AB31)</f>
        <v>21.999999999999996</v>
      </c>
      <c r="R31" s="83">
        <f>IF(FINAL!AD31="","",CRS!$R$8*FINAL!AD31)</f>
        <v>6.8000000000000007</v>
      </c>
      <c r="S31" s="86">
        <f t="shared" si="5"/>
        <v>61.8</v>
      </c>
      <c r="T31" s="87">
        <f>IF(S31="","",'INITIAL INPUT'!$J$26*CRS!H31+'INITIAL INPUT'!$K$26*CRS!M31+'INITIAL INPUT'!$L$26*CRS!S31)</f>
        <v>60.107500000000002</v>
      </c>
      <c r="U31" s="85">
        <f>IF(T31="","",VLOOKUP(T31,'INITIAL INPUT'!$P$4:$R$34,3))</f>
        <v>80</v>
      </c>
      <c r="V31" s="107">
        <f t="shared" si="3"/>
        <v>80</v>
      </c>
      <c r="W31" s="166" t="str">
        <f t="shared" si="4"/>
        <v>PASSED</v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UMINGA, JOHN VEE L.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26.400000000000002</v>
      </c>
      <c r="F32" s="83">
        <f>IF(PRELIM!AB32="","",$F$8*PRELIM!AB32)</f>
        <v>33</v>
      </c>
      <c r="G32" s="83">
        <f>IF(PRELIM!AD32="","",$G$8*PRELIM!AD32)</f>
        <v>26.520000000000003</v>
      </c>
      <c r="H32" s="84">
        <f t="shared" si="0"/>
        <v>85.920000000000016</v>
      </c>
      <c r="I32" s="85">
        <f>IF(H32="","",VLOOKUP(H32,'INITIAL INPUT'!$P$4:$R$34,3))</f>
        <v>93</v>
      </c>
      <c r="J32" s="83">
        <f>IF(MIDTERM!P32="","",$J$8*MIDTERM!P32)</f>
        <v>33</v>
      </c>
      <c r="K32" s="83">
        <f>IF(MIDTERM!AB32="","",$K$8*MIDTERM!AB32)</f>
        <v>33</v>
      </c>
      <c r="L32" s="83">
        <f>IF(MIDTERM!AD32="","",$L$8*MIDTERM!AD32)</f>
        <v>25.840000000000003</v>
      </c>
      <c r="M32" s="86">
        <f t="shared" si="2"/>
        <v>91.84</v>
      </c>
      <c r="N32" s="87">
        <f>IF(M32="","",('INITIAL INPUT'!$J$25*CRS!H32+'INITIAL INPUT'!$K$25*CRS!M32))</f>
        <v>88.88000000000001</v>
      </c>
      <c r="O32" s="85">
        <f>IF(N32="","",VLOOKUP(N32,'INITIAL INPUT'!$P$4:$R$34,3))</f>
        <v>94</v>
      </c>
      <c r="P32" s="83">
        <f>IF(FINAL!P32="","",CRS!$P$8*FINAL!P32)</f>
        <v>31.68</v>
      </c>
      <c r="Q32" s="83">
        <f>IF(FINAL!AB32="","",CRS!$Q$8*FINAL!AB32)</f>
        <v>21.56</v>
      </c>
      <c r="R32" s="83">
        <f>IF(FINAL!AD32="","",CRS!$R$8*FINAL!AD32)</f>
        <v>14.280000000000001</v>
      </c>
      <c r="S32" s="86">
        <f t="shared" si="5"/>
        <v>67.52</v>
      </c>
      <c r="T32" s="87">
        <f>IF(S32="","",'INITIAL INPUT'!$J$26*CRS!H32+'INITIAL INPUT'!$K$26*CRS!M32+'INITIAL INPUT'!$L$26*CRS!S32)</f>
        <v>78.2</v>
      </c>
      <c r="U32" s="85">
        <f>IF(T32="","",VLOOKUP(T32,'INITIAL INPUT'!$P$4:$R$34,3))</f>
        <v>89</v>
      </c>
      <c r="V32" s="107">
        <f t="shared" si="3"/>
        <v>89</v>
      </c>
      <c r="W32" s="166" t="str">
        <f t="shared" si="4"/>
        <v>PASSED</v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VIERNES, ROY JAN LESTER C. </v>
      </c>
      <c r="C33" s="104" t="str">
        <f>IF(NAMES!C26="","",NAMES!C26)</f>
        <v>M</v>
      </c>
      <c r="D33" s="81" t="str">
        <f>IF(NAMES!D26="","",NAMES!D26)</f>
        <v>BSIT-NET SEC TRACK-2</v>
      </c>
      <c r="E33" s="82">
        <f>IF(PRELIM!P33="","",$E$8*PRELIM!P33)</f>
        <v>19.8</v>
      </c>
      <c r="F33" s="83">
        <f>IF(PRELIM!AB33="","",$F$8*PRELIM!AB33)</f>
        <v>33</v>
      </c>
      <c r="G33" s="83">
        <f>IF(PRELIM!AD33="","",$G$8*PRELIM!AD33)</f>
        <v>16.32</v>
      </c>
      <c r="H33" s="84">
        <f t="shared" si="0"/>
        <v>69.12</v>
      </c>
      <c r="I33" s="85">
        <f>IF(H33="","",VLOOKUP(H33,'INITIAL INPUT'!$P$4:$R$34,3))</f>
        <v>85</v>
      </c>
      <c r="J33" s="83">
        <f>IF(MIDTERM!P33="","",$J$8*MIDTERM!P33)</f>
        <v>30.8</v>
      </c>
      <c r="K33" s="83">
        <f>IF(MIDTERM!AB33="","",$K$8*MIDTERM!AB33)</f>
        <v>23.1</v>
      </c>
      <c r="L33" s="83">
        <f>IF(MIDTERM!AD33="","",$L$8*MIDTERM!AD33)</f>
        <v>19.72</v>
      </c>
      <c r="M33" s="86">
        <f t="shared" si="2"/>
        <v>73.62</v>
      </c>
      <c r="N33" s="87">
        <f>IF(M33="","",('INITIAL INPUT'!$J$25*CRS!H33+'INITIAL INPUT'!$K$25*CRS!M33))</f>
        <v>71.37</v>
      </c>
      <c r="O33" s="85">
        <f>IF(N33="","",VLOOKUP(N33,'INITIAL INPUT'!$P$4:$R$34,3))</f>
        <v>86</v>
      </c>
      <c r="P33" s="83">
        <f>IF(FINAL!P33="","",CRS!$P$8*FINAL!P33)</f>
        <v>32.67</v>
      </c>
      <c r="Q33" s="83">
        <f>IF(FINAL!AB33="","",CRS!$Q$8*FINAL!AB33)</f>
        <v>18.920000000000002</v>
      </c>
      <c r="R33" s="83">
        <f>IF(FINAL!AD33="","",CRS!$R$8*FINAL!AD33)</f>
        <v>11.56</v>
      </c>
      <c r="S33" s="86">
        <f t="shared" si="5"/>
        <v>63.150000000000006</v>
      </c>
      <c r="T33" s="87">
        <f>IF(S33="","",'INITIAL INPUT'!$J$26*CRS!H33+'INITIAL INPUT'!$K$26*CRS!M33+'INITIAL INPUT'!$L$26*CRS!S33)</f>
        <v>67.260000000000005</v>
      </c>
      <c r="U33" s="85">
        <f>IF(T33="","",VLOOKUP(T33,'INITIAL INPUT'!$P$4:$R$34,3))</f>
        <v>84</v>
      </c>
      <c r="V33" s="107">
        <f t="shared" si="3"/>
        <v>84</v>
      </c>
      <c r="W33" s="166" t="str">
        <f t="shared" si="4"/>
        <v>PASSED</v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ZUÑEGA, FIDEL VICTOR P.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23.1</v>
      </c>
      <c r="F34" s="83">
        <f>IF(PRELIM!AB34="","",$F$8*PRELIM!AB34)</f>
        <v>33</v>
      </c>
      <c r="G34" s="83">
        <f>IF(PRELIM!AD34="","",$G$8*PRELIM!AD34)</f>
        <v>18.360000000000003</v>
      </c>
      <c r="H34" s="84">
        <f t="shared" si="0"/>
        <v>74.460000000000008</v>
      </c>
      <c r="I34" s="85">
        <f>IF(H34="","",VLOOKUP(H34,'INITIAL INPUT'!$P$4:$R$34,3))</f>
        <v>87</v>
      </c>
      <c r="J34" s="83">
        <f>IF(MIDTERM!P34="","",$J$8*MIDTERM!P34)</f>
        <v>30.8</v>
      </c>
      <c r="K34" s="83">
        <f>IF(MIDTERM!AB34="","",$K$8*MIDTERM!AB34)</f>
        <v>16.5</v>
      </c>
      <c r="L34" s="83">
        <f>IF(MIDTERM!AD34="","",$L$8*MIDTERM!AD34)</f>
        <v>23.12</v>
      </c>
      <c r="M34" s="86">
        <f t="shared" si="2"/>
        <v>70.42</v>
      </c>
      <c r="N34" s="87">
        <f>IF(M34="","",('INITIAL INPUT'!$J$25*CRS!H34+'INITIAL INPUT'!$K$25*CRS!M34))</f>
        <v>72.44</v>
      </c>
      <c r="O34" s="85">
        <f>IF(N34="","",VLOOKUP(N34,'INITIAL INPUT'!$P$4:$R$34,3))</f>
        <v>86</v>
      </c>
      <c r="P34" s="83">
        <f>IF(FINAL!P34="","",CRS!$P$8*FINAL!P34)</f>
        <v>33</v>
      </c>
      <c r="Q34" s="83">
        <f>IF(FINAL!AB34="","",CRS!$Q$8*FINAL!AB34)</f>
        <v>20.680000000000003</v>
      </c>
      <c r="R34" s="83">
        <f>IF(FINAL!AD34="","",CRS!$R$8*FINAL!AD34)</f>
        <v>12.24</v>
      </c>
      <c r="S34" s="86">
        <f t="shared" si="5"/>
        <v>65.92</v>
      </c>
      <c r="T34" s="87">
        <f>IF(S34="","",'INITIAL INPUT'!$J$26*CRS!H34+'INITIAL INPUT'!$K$26*CRS!M34+'INITIAL INPUT'!$L$26*CRS!S34)</f>
        <v>69.180000000000007</v>
      </c>
      <c r="U34" s="85">
        <f>IF(T34="","",VLOOKUP(T34,'INITIAL INPUT'!$P$4:$R$34,3))</f>
        <v>85</v>
      </c>
      <c r="V34" s="107">
        <f t="shared" si="3"/>
        <v>85</v>
      </c>
      <c r="W34" s="166" t="str">
        <f t="shared" si="4"/>
        <v>PASSED</v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2  CCS.1131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DEVELOPMENT 1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3:50PM-5:30PM  MWF 12:30PM-2:10PM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SUMMER Trimester SY 2014-2015</v>
      </c>
      <c r="B46" s="240"/>
      <c r="C46" s="241"/>
      <c r="D46" s="242"/>
      <c r="E46" s="262"/>
      <c r="F46" s="265"/>
      <c r="G46" s="243">
        <f>G5</f>
        <v>42166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5" zoomScaleNormal="100" workbookViewId="0">
      <selection activeCell="Q26" sqref="Q26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2  CCS.1131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DEVELOPMENT 1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3:50PM-5:30PM  MWF 12:30PM-2:10PM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SUMMER Trimester SY 2014-2015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221</v>
      </c>
      <c r="R6" s="313" t="s">
        <v>222</v>
      </c>
      <c r="S6" s="313" t="s">
        <v>223</v>
      </c>
      <c r="T6" s="313" t="s">
        <v>224</v>
      </c>
      <c r="U6" s="313"/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INPUT'!D20</f>
        <v>42166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10</v>
      </c>
      <c r="F9" s="109">
        <v>10</v>
      </c>
      <c r="G9" s="109">
        <v>10</v>
      </c>
      <c r="H9" s="109">
        <v>10</v>
      </c>
      <c r="I9" s="109">
        <v>10</v>
      </c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50</v>
      </c>
      <c r="Q9" s="109">
        <v>30</v>
      </c>
      <c r="R9" s="109">
        <v>30</v>
      </c>
      <c r="S9" s="109">
        <v>30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110</v>
      </c>
      <c r="AB9" s="67">
        <f>IF(AA9="","",AA9/$AA$6*100)</f>
        <v>68.75</v>
      </c>
      <c r="AC9" s="111">
        <v>32</v>
      </c>
      <c r="AD9" s="67">
        <f>IF(AC9="","",AC9/$AC$5*100)</f>
        <v>32</v>
      </c>
      <c r="AE9" s="66">
        <f>CRS!H9</f>
        <v>50.067500000000003</v>
      </c>
      <c r="AF9" s="64">
        <f>CRS!I9</f>
        <v>75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TRACK-1</v>
      </c>
      <c r="E10" s="109">
        <v>10</v>
      </c>
      <c r="F10" s="109">
        <v>10</v>
      </c>
      <c r="G10" s="109">
        <v>10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50</v>
      </c>
      <c r="Q10" s="109">
        <v>30</v>
      </c>
      <c r="R10" s="109">
        <v>40</v>
      </c>
      <c r="S10" s="109">
        <v>30</v>
      </c>
      <c r="T10" s="109">
        <v>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62.5</v>
      </c>
      <c r="AC10" s="111">
        <v>38</v>
      </c>
      <c r="AD10" s="67">
        <f t="shared" ref="AD10:AD40" si="4">IF(AC10="","",AC10/$AC$5*100)</f>
        <v>38</v>
      </c>
      <c r="AE10" s="66">
        <f>CRS!H10</f>
        <v>50.045000000000002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TRACK-2</v>
      </c>
      <c r="E11" s="109">
        <v>10</v>
      </c>
      <c r="F11" s="109">
        <v>10</v>
      </c>
      <c r="G11" s="109">
        <v>10</v>
      </c>
      <c r="H11" s="109">
        <v>10</v>
      </c>
      <c r="I11" s="109">
        <v>10</v>
      </c>
      <c r="J11" s="109"/>
      <c r="K11" s="109"/>
      <c r="L11" s="109"/>
      <c r="M11" s="109"/>
      <c r="N11" s="109"/>
      <c r="O11" s="60">
        <f t="shared" si="0"/>
        <v>50</v>
      </c>
      <c r="P11" s="67">
        <f t="shared" si="1"/>
        <v>50</v>
      </c>
      <c r="Q11" s="109">
        <v>40</v>
      </c>
      <c r="R11" s="109">
        <v>40</v>
      </c>
      <c r="S11" s="109">
        <v>40</v>
      </c>
      <c r="T11" s="109">
        <v>40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100</v>
      </c>
      <c r="AC11" s="111">
        <v>38</v>
      </c>
      <c r="AD11" s="67">
        <f t="shared" si="4"/>
        <v>38</v>
      </c>
      <c r="AE11" s="66">
        <f>CRS!H11</f>
        <v>62.42</v>
      </c>
      <c r="AF11" s="64">
        <f>CRS!I11</f>
        <v>81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ALONZO, YSABEL MARIE P. </v>
      </c>
      <c r="C12" s="65" t="str">
        <f>CRS!C12</f>
        <v>F</v>
      </c>
      <c r="D12" s="70" t="str">
        <f>CRS!D12</f>
        <v>BSIT-WEB TRACK-2</v>
      </c>
      <c r="E12" s="109">
        <v>10</v>
      </c>
      <c r="F12" s="109">
        <v>10</v>
      </c>
      <c r="G12" s="109">
        <v>10</v>
      </c>
      <c r="H12" s="109">
        <v>10</v>
      </c>
      <c r="I12" s="109">
        <v>10</v>
      </c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50</v>
      </c>
      <c r="Q12" s="109">
        <v>30</v>
      </c>
      <c r="R12" s="109">
        <v>30</v>
      </c>
      <c r="S12" s="109">
        <v>30</v>
      </c>
      <c r="T12" s="109">
        <v>30</v>
      </c>
      <c r="U12" s="109"/>
      <c r="V12" s="109"/>
      <c r="W12" s="109"/>
      <c r="X12" s="109"/>
      <c r="Y12" s="109"/>
      <c r="Z12" s="109"/>
      <c r="AA12" s="60">
        <f t="shared" si="2"/>
        <v>120</v>
      </c>
      <c r="AB12" s="67">
        <f t="shared" si="3"/>
        <v>75</v>
      </c>
      <c r="AC12" s="111">
        <v>66</v>
      </c>
      <c r="AD12" s="67">
        <f t="shared" si="4"/>
        <v>66</v>
      </c>
      <c r="AE12" s="66">
        <f>CRS!H12</f>
        <v>63.69</v>
      </c>
      <c r="AF12" s="64">
        <f>CRS!I12</f>
        <v>82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ARCIAGA, MARC DAVID R. </v>
      </c>
      <c r="C13" s="65" t="str">
        <f>CRS!C13</f>
        <v>M</v>
      </c>
      <c r="D13" s="70" t="str">
        <f>CRS!D13</f>
        <v>BSIT-NET SEC TRACK-2</v>
      </c>
      <c r="E13" s="109">
        <v>10</v>
      </c>
      <c r="F13" s="109">
        <v>10</v>
      </c>
      <c r="G13" s="109">
        <v>10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50</v>
      </c>
      <c r="P13" s="67">
        <f t="shared" si="1"/>
        <v>50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67.86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BILAL, SALEH D. </v>
      </c>
      <c r="C14" s="65" t="str">
        <f>CRS!C14</f>
        <v>M</v>
      </c>
      <c r="D14" s="70" t="str">
        <f>CRS!D14</f>
        <v>BSIT-NET SEC TRACK-2</v>
      </c>
      <c r="E14" s="109">
        <v>10</v>
      </c>
      <c r="F14" s="109">
        <v>10</v>
      </c>
      <c r="G14" s="109">
        <v>10</v>
      </c>
      <c r="H14" s="109">
        <v>10</v>
      </c>
      <c r="I14" s="109">
        <v>20</v>
      </c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60</v>
      </c>
      <c r="Q14" s="109">
        <v>40</v>
      </c>
      <c r="R14" s="109">
        <v>40</v>
      </c>
      <c r="S14" s="109">
        <v>40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160</v>
      </c>
      <c r="AB14" s="67">
        <f t="shared" si="3"/>
        <v>100</v>
      </c>
      <c r="AC14" s="111">
        <v>46</v>
      </c>
      <c r="AD14" s="67">
        <f t="shared" si="4"/>
        <v>46</v>
      </c>
      <c r="AE14" s="66">
        <f>CRS!H14</f>
        <v>68.44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CABE, ARCHIMEDES P. </v>
      </c>
      <c r="C15" s="65" t="str">
        <f>CRS!C15</f>
        <v>M</v>
      </c>
      <c r="D15" s="70" t="str">
        <f>CRS!D15</f>
        <v>BSIT-NET SEC TRACK-3</v>
      </c>
      <c r="E15" s="109">
        <v>10</v>
      </c>
      <c r="F15" s="109">
        <v>10</v>
      </c>
      <c r="G15" s="109">
        <v>10</v>
      </c>
      <c r="H15" s="109">
        <v>10</v>
      </c>
      <c r="I15" s="109">
        <v>10</v>
      </c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50</v>
      </c>
      <c r="Q15" s="109">
        <v>30</v>
      </c>
      <c r="R15" s="109">
        <v>30</v>
      </c>
      <c r="S15" s="109">
        <v>30</v>
      </c>
      <c r="T15" s="109">
        <v>30</v>
      </c>
      <c r="U15" s="109"/>
      <c r="V15" s="109"/>
      <c r="W15" s="109"/>
      <c r="X15" s="109"/>
      <c r="Y15" s="109"/>
      <c r="Z15" s="109"/>
      <c r="AA15" s="60">
        <f t="shared" si="2"/>
        <v>120</v>
      </c>
      <c r="AB15" s="67">
        <f t="shared" si="3"/>
        <v>75</v>
      </c>
      <c r="AC15" s="111">
        <v>70</v>
      </c>
      <c r="AD15" s="67">
        <f t="shared" si="4"/>
        <v>70</v>
      </c>
      <c r="AE15" s="66">
        <f>CRS!H15</f>
        <v>65.05</v>
      </c>
      <c r="AF15" s="64">
        <f>CRS!I15</f>
        <v>83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CALPO, JEFFLER BOY C. </v>
      </c>
      <c r="C16" s="65" t="str">
        <f>CRS!C16</f>
        <v>M</v>
      </c>
      <c r="D16" s="70" t="str">
        <f>CRS!D16</f>
        <v>BSIT-NET SEC TRACK-2</v>
      </c>
      <c r="E16" s="109">
        <v>10</v>
      </c>
      <c r="F16" s="109">
        <v>10</v>
      </c>
      <c r="G16" s="109">
        <v>10</v>
      </c>
      <c r="H16" s="109">
        <v>10</v>
      </c>
      <c r="I16" s="109">
        <v>10</v>
      </c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50</v>
      </c>
      <c r="Q16" s="109">
        <v>40</v>
      </c>
      <c r="R16" s="109">
        <v>40</v>
      </c>
      <c r="S16" s="109">
        <v>40</v>
      </c>
      <c r="T16" s="109">
        <v>40</v>
      </c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100</v>
      </c>
      <c r="AC16" s="111">
        <v>58</v>
      </c>
      <c r="AD16" s="67">
        <f t="shared" si="4"/>
        <v>57.999999999999993</v>
      </c>
      <c r="AE16" s="66">
        <f>CRS!H16</f>
        <v>69.22</v>
      </c>
      <c r="AF16" s="64">
        <f>CRS!I16</f>
        <v>85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CAOILI, HADJZHAR JOSE T. </v>
      </c>
      <c r="C17" s="65" t="str">
        <f>CRS!C17</f>
        <v>M</v>
      </c>
      <c r="D17" s="70" t="str">
        <f>CRS!D17</f>
        <v>BSIT-NET SEC TRACK-3</v>
      </c>
      <c r="E17" s="109">
        <v>10</v>
      </c>
      <c r="F17" s="109">
        <v>10</v>
      </c>
      <c r="G17" s="109">
        <v>10</v>
      </c>
      <c r="H17" s="109">
        <v>10</v>
      </c>
      <c r="I17" s="109">
        <v>10</v>
      </c>
      <c r="J17" s="109"/>
      <c r="K17" s="109"/>
      <c r="L17" s="109"/>
      <c r="M17" s="109"/>
      <c r="N17" s="109"/>
      <c r="O17" s="60">
        <f t="shared" si="0"/>
        <v>50</v>
      </c>
      <c r="P17" s="67">
        <f t="shared" si="1"/>
        <v>50</v>
      </c>
      <c r="Q17" s="109">
        <v>10</v>
      </c>
      <c r="R17" s="109">
        <v>10</v>
      </c>
      <c r="S17" s="109">
        <v>10</v>
      </c>
      <c r="T17" s="109">
        <v>10</v>
      </c>
      <c r="U17" s="109"/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25</v>
      </c>
      <c r="AC17" s="111">
        <v>50</v>
      </c>
      <c r="AD17" s="67">
        <f t="shared" si="4"/>
        <v>50</v>
      </c>
      <c r="AE17" s="66">
        <f>CRS!H17</f>
        <v>41.75</v>
      </c>
      <c r="AF17" s="64">
        <f>CRS!I17</f>
        <v>73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CONSUL, REGGIE D. </v>
      </c>
      <c r="C18" s="65" t="str">
        <f>CRS!C18</f>
        <v>M</v>
      </c>
      <c r="D18" s="70" t="str">
        <f>CRS!D18</f>
        <v>BSIT-WEB TRACK-1</v>
      </c>
      <c r="E18" s="109">
        <v>12</v>
      </c>
      <c r="F18" s="109">
        <v>12</v>
      </c>
      <c r="G18" s="109">
        <v>12</v>
      </c>
      <c r="H18" s="109">
        <v>12</v>
      </c>
      <c r="I18" s="109">
        <v>12</v>
      </c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40</v>
      </c>
      <c r="R18" s="109">
        <v>40</v>
      </c>
      <c r="S18" s="109">
        <v>40</v>
      </c>
      <c r="T18" s="109">
        <v>40</v>
      </c>
      <c r="U18" s="109"/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100</v>
      </c>
      <c r="AC18" s="111">
        <v>60</v>
      </c>
      <c r="AD18" s="67">
        <f t="shared" si="4"/>
        <v>60</v>
      </c>
      <c r="AE18" s="66">
        <f>CRS!H18</f>
        <v>73.2</v>
      </c>
      <c r="AF18" s="64">
        <f>CRS!I18</f>
        <v>87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DECENA, JEANNE KEVIN T. </v>
      </c>
      <c r="C19" s="65" t="str">
        <f>CRS!C19</f>
        <v>M</v>
      </c>
      <c r="D19" s="70" t="str">
        <f>CRS!D19</f>
        <v>BSIT-NET SEC TRACK-2</v>
      </c>
      <c r="E19" s="109">
        <v>10</v>
      </c>
      <c r="F19" s="109">
        <v>10</v>
      </c>
      <c r="G19" s="109">
        <v>10</v>
      </c>
      <c r="H19" s="109">
        <v>10</v>
      </c>
      <c r="I19" s="109">
        <v>10</v>
      </c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50</v>
      </c>
      <c r="Q19" s="109">
        <v>40</v>
      </c>
      <c r="R19" s="109">
        <v>40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100</v>
      </c>
      <c r="AC19" s="111">
        <v>62</v>
      </c>
      <c r="AD19" s="67">
        <f t="shared" si="4"/>
        <v>62</v>
      </c>
      <c r="AE19" s="66">
        <f>CRS!H19</f>
        <v>70.58</v>
      </c>
      <c r="AF19" s="64">
        <f>CRS!I19</f>
        <v>85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DELA CRUZ, JORDAN J. </v>
      </c>
      <c r="C20" s="65" t="str">
        <f>CRS!C20</f>
        <v>M</v>
      </c>
      <c r="D20" s="70" t="str">
        <f>CRS!D20</f>
        <v>BSIT-NET SEC TRACK-1</v>
      </c>
      <c r="E20" s="109">
        <v>10</v>
      </c>
      <c r="F20" s="109">
        <v>10</v>
      </c>
      <c r="G20" s="109">
        <v>10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50</v>
      </c>
      <c r="Q20" s="109">
        <v>40</v>
      </c>
      <c r="R20" s="109">
        <v>40</v>
      </c>
      <c r="S20" s="109">
        <v>40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69.22</v>
      </c>
      <c r="AF20" s="64">
        <f>CRS!I20</f>
        <v>85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DUNUAN, MARK JR. B. </v>
      </c>
      <c r="C21" s="65" t="str">
        <f>CRS!C21</f>
        <v>M</v>
      </c>
      <c r="D21" s="70" t="str">
        <f>CRS!D21</f>
        <v>BSIT-WEB TRACK-2</v>
      </c>
      <c r="E21" s="109">
        <v>10</v>
      </c>
      <c r="F21" s="109">
        <v>10</v>
      </c>
      <c r="G21" s="109">
        <v>10</v>
      </c>
      <c r="H21" s="109">
        <v>10</v>
      </c>
      <c r="I21" s="109">
        <v>20</v>
      </c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60</v>
      </c>
      <c r="Q21" s="109">
        <v>30</v>
      </c>
      <c r="R21" s="109">
        <v>30</v>
      </c>
      <c r="S21" s="109">
        <v>30</v>
      </c>
      <c r="T21" s="109">
        <v>30</v>
      </c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75</v>
      </c>
      <c r="AC21" s="111">
        <v>66</v>
      </c>
      <c r="AD21" s="67">
        <f t="shared" si="4"/>
        <v>66</v>
      </c>
      <c r="AE21" s="66">
        <f>CRS!H21</f>
        <v>66.989999999999995</v>
      </c>
      <c r="AF21" s="64">
        <f>CRS!I21</f>
        <v>83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GALOPE, MAC JEROME C. </v>
      </c>
      <c r="C22" s="65" t="str">
        <f>CRS!C22</f>
        <v>M</v>
      </c>
      <c r="D22" s="70" t="str">
        <f>CRS!D22</f>
        <v>BSCS-DIGITAL ARTS TRACK-2</v>
      </c>
      <c r="E22" s="109">
        <v>10</v>
      </c>
      <c r="F22" s="109">
        <v>10</v>
      </c>
      <c r="G22" s="109">
        <v>10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50</v>
      </c>
      <c r="P22" s="67">
        <f t="shared" si="1"/>
        <v>50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50</v>
      </c>
      <c r="AD22" s="67">
        <f t="shared" si="4"/>
        <v>50</v>
      </c>
      <c r="AE22" s="66">
        <f>CRS!H22</f>
        <v>66.5</v>
      </c>
      <c r="AF22" s="64">
        <f>CRS!I22</f>
        <v>83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GOMEZ, JEARSON B. </v>
      </c>
      <c r="C23" s="65" t="str">
        <f>CRS!C23</f>
        <v>M</v>
      </c>
      <c r="D23" s="70" t="str">
        <f>CRS!D23</f>
        <v>BSIT-WEB TRACK-2</v>
      </c>
      <c r="E23" s="109">
        <v>10</v>
      </c>
      <c r="F23" s="109">
        <v>10</v>
      </c>
      <c r="G23" s="109">
        <v>10</v>
      </c>
      <c r="H23" s="109">
        <v>10</v>
      </c>
      <c r="I23" s="109">
        <v>20</v>
      </c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60</v>
      </c>
      <c r="Q23" s="109">
        <v>40</v>
      </c>
      <c r="R23" s="109">
        <v>40</v>
      </c>
      <c r="S23" s="109">
        <v>40</v>
      </c>
      <c r="T23" s="109">
        <v>40</v>
      </c>
      <c r="U23" s="109"/>
      <c r="V23" s="109"/>
      <c r="W23" s="109"/>
      <c r="X23" s="109"/>
      <c r="Y23" s="109"/>
      <c r="Z23" s="109"/>
      <c r="AA23" s="60">
        <f t="shared" si="2"/>
        <v>160</v>
      </c>
      <c r="AB23" s="67">
        <f t="shared" si="3"/>
        <v>100</v>
      </c>
      <c r="AC23" s="111">
        <v>70</v>
      </c>
      <c r="AD23" s="67">
        <f t="shared" si="4"/>
        <v>70</v>
      </c>
      <c r="AE23" s="66">
        <f>CRS!H23</f>
        <v>76.599999999999994</v>
      </c>
      <c r="AF23" s="64">
        <f>CRS!I23</f>
        <v>88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GUTIERREZ, JOELLE A. </v>
      </c>
      <c r="C24" s="65" t="str">
        <f>CRS!C24</f>
        <v>M</v>
      </c>
      <c r="D24" s="70" t="str">
        <f>CRS!D24</f>
        <v>BSCS-DIGITAL ARTS TRACK-2</v>
      </c>
      <c r="E24" s="109">
        <v>10</v>
      </c>
      <c r="F24" s="109">
        <v>10</v>
      </c>
      <c r="G24" s="109">
        <v>10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50</v>
      </c>
      <c r="Q24" s="109">
        <v>30</v>
      </c>
      <c r="R24" s="109">
        <v>30</v>
      </c>
      <c r="S24" s="109">
        <v>30</v>
      </c>
      <c r="T24" s="109">
        <v>30</v>
      </c>
      <c r="U24" s="109"/>
      <c r="V24" s="109"/>
      <c r="W24" s="109"/>
      <c r="X24" s="109"/>
      <c r="Y24" s="109"/>
      <c r="Z24" s="109"/>
      <c r="AA24" s="60">
        <f t="shared" si="2"/>
        <v>120</v>
      </c>
      <c r="AB24" s="67">
        <f t="shared" si="3"/>
        <v>75</v>
      </c>
      <c r="AC24" s="111">
        <v>76</v>
      </c>
      <c r="AD24" s="67">
        <f t="shared" si="4"/>
        <v>76</v>
      </c>
      <c r="AE24" s="66">
        <f>CRS!H24</f>
        <v>67.09</v>
      </c>
      <c r="AF24" s="64">
        <f>CRS!I24</f>
        <v>84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KHALIL, ABDUALRAHMAN M. </v>
      </c>
      <c r="C25" s="65" t="str">
        <f>CRS!C25</f>
        <v>M</v>
      </c>
      <c r="D25" s="70" t="str">
        <f>CRS!D25</f>
        <v>BSIT-NET SEC TRACK-1</v>
      </c>
      <c r="E25" s="109">
        <v>10</v>
      </c>
      <c r="F25" s="109">
        <v>10</v>
      </c>
      <c r="G25" s="109">
        <v>10</v>
      </c>
      <c r="H25" s="109">
        <v>10</v>
      </c>
      <c r="I25" s="109">
        <v>20</v>
      </c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60</v>
      </c>
      <c r="Q25" s="109">
        <v>40</v>
      </c>
      <c r="R25" s="109">
        <v>40</v>
      </c>
      <c r="S25" s="109">
        <v>35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155</v>
      </c>
      <c r="AB25" s="67">
        <f t="shared" si="3"/>
        <v>96.875</v>
      </c>
      <c r="AC25" s="111">
        <v>52</v>
      </c>
      <c r="AD25" s="67">
        <f t="shared" si="4"/>
        <v>52</v>
      </c>
      <c r="AE25" s="66">
        <f>CRS!H25</f>
        <v>69.44874999999999</v>
      </c>
      <c r="AF25" s="64">
        <f>CRS!I25</f>
        <v>85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LINGAYO, HANS BILL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MINONG, ROSELLER KYLE II G. </v>
      </c>
      <c r="C27" s="65" t="str">
        <f>CRS!C27</f>
        <v>M</v>
      </c>
      <c r="D27" s="70" t="str">
        <f>CRS!D27</f>
        <v>BSIT-WEB TRACK-2</v>
      </c>
      <c r="E27" s="109">
        <v>6</v>
      </c>
      <c r="F27" s="109">
        <v>6</v>
      </c>
      <c r="G27" s="109">
        <v>6</v>
      </c>
      <c r="H27" s="109">
        <v>6</v>
      </c>
      <c r="I27" s="109">
        <v>6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30</v>
      </c>
      <c r="Q27" s="109">
        <v>40</v>
      </c>
      <c r="R27" s="109">
        <v>40</v>
      </c>
      <c r="S27" s="109">
        <v>40</v>
      </c>
      <c r="T27" s="109">
        <v>40</v>
      </c>
      <c r="U27" s="109"/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100</v>
      </c>
      <c r="AC27" s="111">
        <v>58</v>
      </c>
      <c r="AD27" s="67">
        <f t="shared" si="4"/>
        <v>57.999999999999993</v>
      </c>
      <c r="AE27" s="66">
        <f>CRS!H27</f>
        <v>62.62</v>
      </c>
      <c r="AF27" s="64">
        <f>CRS!I27</f>
        <v>81</v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QUINTO, ANDREW KEVIN M.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10</v>
      </c>
      <c r="G28" s="109">
        <v>10</v>
      </c>
      <c r="H28" s="109">
        <v>10</v>
      </c>
      <c r="I28" s="109">
        <v>20</v>
      </c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60</v>
      </c>
      <c r="Q28" s="109">
        <v>40</v>
      </c>
      <c r="R28" s="109">
        <v>40</v>
      </c>
      <c r="S28" s="109">
        <v>40</v>
      </c>
      <c r="T28" s="109">
        <v>30</v>
      </c>
      <c r="U28" s="109"/>
      <c r="V28" s="109"/>
      <c r="W28" s="109"/>
      <c r="X28" s="109"/>
      <c r="Y28" s="109"/>
      <c r="Z28" s="109"/>
      <c r="AA28" s="60">
        <f t="shared" si="2"/>
        <v>150</v>
      </c>
      <c r="AB28" s="67">
        <f t="shared" si="3"/>
        <v>93.75</v>
      </c>
      <c r="AC28" s="111">
        <v>44</v>
      </c>
      <c r="AD28" s="67">
        <f t="shared" si="4"/>
        <v>44</v>
      </c>
      <c r="AE28" s="66">
        <f>CRS!H28</f>
        <v>65.697499999999991</v>
      </c>
      <c r="AF28" s="64">
        <f>CRS!I28</f>
        <v>83</v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RABANAL, REDEN C. </v>
      </c>
      <c r="C29" s="65" t="str">
        <f>CRS!C29</f>
        <v>M</v>
      </c>
      <c r="D29" s="70" t="str">
        <f>CRS!D29</f>
        <v>BSIT-WEB TRACK-2</v>
      </c>
      <c r="E29" s="109">
        <v>10</v>
      </c>
      <c r="F29" s="109">
        <v>10</v>
      </c>
      <c r="G29" s="109">
        <v>10</v>
      </c>
      <c r="H29" s="109">
        <v>10</v>
      </c>
      <c r="I29" s="109">
        <v>20</v>
      </c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60</v>
      </c>
      <c r="Q29" s="109">
        <v>40</v>
      </c>
      <c r="R29" s="109">
        <v>40</v>
      </c>
      <c r="S29" s="109">
        <v>40</v>
      </c>
      <c r="T29" s="109">
        <v>40</v>
      </c>
      <c r="U29" s="109"/>
      <c r="V29" s="109"/>
      <c r="W29" s="109"/>
      <c r="X29" s="109"/>
      <c r="Y29" s="109"/>
      <c r="Z29" s="109"/>
      <c r="AA29" s="60">
        <f t="shared" si="2"/>
        <v>160</v>
      </c>
      <c r="AB29" s="67">
        <f t="shared" si="3"/>
        <v>100</v>
      </c>
      <c r="AC29" s="111">
        <v>62</v>
      </c>
      <c r="AD29" s="67">
        <f t="shared" si="4"/>
        <v>62</v>
      </c>
      <c r="AE29" s="66">
        <f>CRS!H29</f>
        <v>73.88</v>
      </c>
      <c r="AF29" s="64">
        <f>CRS!I29</f>
        <v>87</v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RAYRAY, RUDULPH ACE M. </v>
      </c>
      <c r="C30" s="65" t="str">
        <f>CRS!C30</f>
        <v>M</v>
      </c>
      <c r="D30" s="70" t="str">
        <f>CRS!D30</f>
        <v>BSIT-NET SEC TRACK-1</v>
      </c>
      <c r="E30" s="109">
        <v>12</v>
      </c>
      <c r="F30" s="109">
        <v>12</v>
      </c>
      <c r="G30" s="109">
        <v>12</v>
      </c>
      <c r="H30" s="109">
        <v>12</v>
      </c>
      <c r="I30" s="109">
        <v>12</v>
      </c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60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52</v>
      </c>
      <c r="AD30" s="67">
        <f t="shared" si="4"/>
        <v>52</v>
      </c>
      <c r="AE30" s="66">
        <f>CRS!H30</f>
        <v>70.47999999999999</v>
      </c>
      <c r="AF30" s="64">
        <f>CRS!I30</f>
        <v>85</v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TUDLONG, DANIEL BOONE C. </v>
      </c>
      <c r="C31" s="65" t="str">
        <f>CRS!C31</f>
        <v>M</v>
      </c>
      <c r="D31" s="70" t="str">
        <f>CRS!D31</f>
        <v>BSIT-NET SEC TRACK-1</v>
      </c>
      <c r="E31" s="109">
        <v>10</v>
      </c>
      <c r="F31" s="109">
        <v>10</v>
      </c>
      <c r="G31" s="109">
        <v>10</v>
      </c>
      <c r="H31" s="109">
        <v>10</v>
      </c>
      <c r="I31" s="109">
        <v>10</v>
      </c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50</v>
      </c>
      <c r="Q31" s="109">
        <v>30</v>
      </c>
      <c r="R31" s="109">
        <v>30</v>
      </c>
      <c r="S31" s="109">
        <v>30</v>
      </c>
      <c r="T31" s="109">
        <v>30</v>
      </c>
      <c r="U31" s="109"/>
      <c r="V31" s="109"/>
      <c r="W31" s="109"/>
      <c r="X31" s="109"/>
      <c r="Y31" s="109"/>
      <c r="Z31" s="109"/>
      <c r="AA31" s="60">
        <f t="shared" si="2"/>
        <v>120</v>
      </c>
      <c r="AB31" s="67">
        <f t="shared" si="3"/>
        <v>75</v>
      </c>
      <c r="AC31" s="111">
        <v>52</v>
      </c>
      <c r="AD31" s="67">
        <f t="shared" si="4"/>
        <v>52</v>
      </c>
      <c r="AE31" s="66">
        <f>CRS!H31</f>
        <v>58.93</v>
      </c>
      <c r="AF31" s="64">
        <f>CRS!I31</f>
        <v>79</v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UMINGA, JOHN VEE L. </v>
      </c>
      <c r="C32" s="65" t="str">
        <f>CRS!C32</f>
        <v>M</v>
      </c>
      <c r="D32" s="70" t="str">
        <f>CRS!D32</f>
        <v>BSIT-WEB TRACK-2</v>
      </c>
      <c r="E32" s="109">
        <v>16</v>
      </c>
      <c r="F32" s="109">
        <v>16</v>
      </c>
      <c r="G32" s="109">
        <v>16</v>
      </c>
      <c r="H32" s="109">
        <v>16</v>
      </c>
      <c r="I32" s="109">
        <v>16</v>
      </c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80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78</v>
      </c>
      <c r="AD32" s="67">
        <f t="shared" si="4"/>
        <v>78</v>
      </c>
      <c r="AE32" s="66">
        <f>CRS!H32</f>
        <v>85.920000000000016</v>
      </c>
      <c r="AF32" s="64">
        <f>CRS!I32</f>
        <v>93</v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VIERNES, ROY JAN LESTER C. </v>
      </c>
      <c r="C33" s="65" t="str">
        <f>CRS!C33</f>
        <v>M</v>
      </c>
      <c r="D33" s="70" t="str">
        <f>CRS!D33</f>
        <v>BSIT-NET SEC TRACK-2</v>
      </c>
      <c r="E33" s="109">
        <v>10</v>
      </c>
      <c r="F33" s="109">
        <v>10</v>
      </c>
      <c r="G33" s="109">
        <v>10</v>
      </c>
      <c r="H33" s="109">
        <v>10</v>
      </c>
      <c r="I33" s="109">
        <v>20</v>
      </c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60</v>
      </c>
      <c r="Q33" s="109">
        <v>40</v>
      </c>
      <c r="R33" s="109">
        <v>40</v>
      </c>
      <c r="S33" s="109">
        <v>40</v>
      </c>
      <c r="T33" s="109">
        <v>40</v>
      </c>
      <c r="U33" s="109"/>
      <c r="V33" s="109"/>
      <c r="W33" s="109"/>
      <c r="X33" s="109"/>
      <c r="Y33" s="109"/>
      <c r="Z33" s="109"/>
      <c r="AA33" s="60">
        <f t="shared" si="2"/>
        <v>160</v>
      </c>
      <c r="AB33" s="67">
        <f t="shared" si="3"/>
        <v>100</v>
      </c>
      <c r="AC33" s="111">
        <v>48</v>
      </c>
      <c r="AD33" s="67">
        <f t="shared" si="4"/>
        <v>48</v>
      </c>
      <c r="AE33" s="66">
        <f>CRS!H33</f>
        <v>69.12</v>
      </c>
      <c r="AF33" s="64">
        <f>CRS!I33</f>
        <v>85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ZUÑEGA, FIDEL VICTOR P. </v>
      </c>
      <c r="C34" s="65" t="str">
        <f>CRS!C34</f>
        <v>M</v>
      </c>
      <c r="D34" s="70" t="str">
        <f>CRS!D34</f>
        <v>BSIT-WEB TRACK-2</v>
      </c>
      <c r="E34" s="109">
        <v>14</v>
      </c>
      <c r="F34" s="109">
        <v>14</v>
      </c>
      <c r="G34" s="109">
        <v>14</v>
      </c>
      <c r="H34" s="109">
        <v>14</v>
      </c>
      <c r="I34" s="109">
        <v>14</v>
      </c>
      <c r="J34" s="109"/>
      <c r="K34" s="109"/>
      <c r="L34" s="109"/>
      <c r="M34" s="109"/>
      <c r="N34" s="109"/>
      <c r="O34" s="60">
        <f t="shared" si="0"/>
        <v>70</v>
      </c>
      <c r="P34" s="67">
        <f t="shared" si="1"/>
        <v>70</v>
      </c>
      <c r="Q34" s="109">
        <v>40</v>
      </c>
      <c r="R34" s="109">
        <v>40</v>
      </c>
      <c r="S34" s="109">
        <v>40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100</v>
      </c>
      <c r="AC34" s="111">
        <v>54</v>
      </c>
      <c r="AD34" s="67">
        <f t="shared" si="4"/>
        <v>54</v>
      </c>
      <c r="AE34" s="66">
        <f>CRS!H34</f>
        <v>74.460000000000008</v>
      </c>
      <c r="AF34" s="64">
        <f>CRS!I34</f>
        <v>87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2  CCS.1131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DEVELOPMENT 1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3:50PM-5:30PM  MWF 12:30PM-2:10PM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100</v>
      </c>
      <c r="P47" s="306"/>
      <c r="Q47" s="302" t="str">
        <f t="shared" ref="Q47:Z47" si="8">IF(Q6="","",Q6)</f>
        <v>HTML 01</v>
      </c>
      <c r="R47" s="302" t="str">
        <f t="shared" si="8"/>
        <v>HTML 02</v>
      </c>
      <c r="S47" s="302" t="str">
        <f t="shared" si="8"/>
        <v>HTML 03</v>
      </c>
      <c r="T47" s="302" t="str">
        <f t="shared" si="8"/>
        <v>HTML 04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160</v>
      </c>
      <c r="AB47" s="307"/>
      <c r="AC47" s="371">
        <f>AC6</f>
        <v>42166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Q20" sqref="Q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CCS.1131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 1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3:50PM-5:30PM  MWF 12:30PM-2:10PM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SUMMER Trimester SY 2014-2015</v>
      </c>
      <c r="B5" s="335"/>
      <c r="C5" s="336"/>
      <c r="D5" s="336"/>
      <c r="E5" s="108">
        <v>100</v>
      </c>
      <c r="F5" s="108">
        <v>100</v>
      </c>
      <c r="G5" s="108">
        <v>100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50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226</v>
      </c>
      <c r="F6" s="313" t="s">
        <v>227</v>
      </c>
      <c r="G6" s="313" t="s">
        <v>228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300</v>
      </c>
      <c r="P6" s="307"/>
      <c r="Q6" s="313" t="s">
        <v>229</v>
      </c>
      <c r="R6" s="313" t="s">
        <v>230</v>
      </c>
      <c r="S6" s="313" t="s">
        <v>231</v>
      </c>
      <c r="T6" s="313" t="s">
        <v>232</v>
      </c>
      <c r="U6" s="313" t="s">
        <v>233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20</v>
      </c>
      <c r="Q9" s="109">
        <v>10</v>
      </c>
      <c r="R9" s="109">
        <v>10</v>
      </c>
      <c r="S9" s="109">
        <v>10</v>
      </c>
      <c r="T9" s="109">
        <v>5</v>
      </c>
      <c r="U9" s="109">
        <v>5</v>
      </c>
      <c r="V9" s="109"/>
      <c r="W9" s="109"/>
      <c r="X9" s="109"/>
      <c r="Y9" s="109"/>
      <c r="Z9" s="109"/>
      <c r="AA9" s="60">
        <f>IF(SUM(Q9:Z9)=0,"",SUM(Q9:Z9))</f>
        <v>40</v>
      </c>
      <c r="AB9" s="67">
        <f>IF(AA9="","",AA9/$AA$6*100)</f>
        <v>40</v>
      </c>
      <c r="AC9" s="111">
        <v>39</v>
      </c>
      <c r="AD9" s="67">
        <f>IF(AC9="","",AC9/$AC$5*100)</f>
        <v>78</v>
      </c>
      <c r="AE9" s="112">
        <f>CRS!M9</f>
        <v>46.320000000000007</v>
      </c>
      <c r="AF9" s="66">
        <f>CRS!N9</f>
        <v>48.193750000000009</v>
      </c>
      <c r="AG9" s="64">
        <f>CRS!O9</f>
        <v>74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TRACK-1</v>
      </c>
      <c r="E10" s="109">
        <v>50</v>
      </c>
      <c r="F10" s="109">
        <v>50</v>
      </c>
      <c r="G10" s="109">
        <v>70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170</v>
      </c>
      <c r="P10" s="67">
        <f t="shared" ref="P10:P40" si="1">IF(O10="","",O10/$O$6*100)</f>
        <v>56.666666666666664</v>
      </c>
      <c r="Q10" s="109">
        <v>5</v>
      </c>
      <c r="R10" s="109">
        <v>5</v>
      </c>
      <c r="S10" s="109">
        <v>5</v>
      </c>
      <c r="T10" s="109">
        <v>5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</v>
      </c>
      <c r="AB10" s="67">
        <f t="shared" ref="AB10:AB40" si="3">IF(AA10="","",AA10/$AA$6*100)</f>
        <v>20</v>
      </c>
      <c r="AC10" s="111">
        <v>19</v>
      </c>
      <c r="AD10" s="67">
        <f t="shared" ref="AD10:AD40" si="4">IF(AC10="","",AC10/$AC$5*100)</f>
        <v>38</v>
      </c>
      <c r="AE10" s="112">
        <f>CRS!M10</f>
        <v>38.22</v>
      </c>
      <c r="AF10" s="66">
        <f>CRS!N10</f>
        <v>44.1325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TRACK-2</v>
      </c>
      <c r="E11" s="109">
        <v>50</v>
      </c>
      <c r="F11" s="109">
        <v>50</v>
      </c>
      <c r="G11" s="109">
        <v>70</v>
      </c>
      <c r="H11" s="109"/>
      <c r="I11" s="109"/>
      <c r="J11" s="109"/>
      <c r="K11" s="109"/>
      <c r="L11" s="109"/>
      <c r="M11" s="109"/>
      <c r="N11" s="109"/>
      <c r="O11" s="60">
        <f t="shared" si="0"/>
        <v>170</v>
      </c>
      <c r="P11" s="67">
        <f t="shared" si="1"/>
        <v>56.666666666666664</v>
      </c>
      <c r="Q11" s="109">
        <v>10</v>
      </c>
      <c r="R11" s="109">
        <v>10</v>
      </c>
      <c r="S11" s="109">
        <v>10</v>
      </c>
      <c r="T11" s="109">
        <v>10</v>
      </c>
      <c r="U11" s="109"/>
      <c r="V11" s="109"/>
      <c r="W11" s="109"/>
      <c r="X11" s="109"/>
      <c r="Y11" s="109"/>
      <c r="Z11" s="109"/>
      <c r="AA11" s="60">
        <f t="shared" si="2"/>
        <v>40</v>
      </c>
      <c r="AB11" s="67">
        <f t="shared" si="3"/>
        <v>40</v>
      </c>
      <c r="AC11" s="111">
        <v>21</v>
      </c>
      <c r="AD11" s="67">
        <f t="shared" si="4"/>
        <v>42</v>
      </c>
      <c r="AE11" s="112">
        <f>CRS!M11</f>
        <v>46.18</v>
      </c>
      <c r="AF11" s="66">
        <f>CRS!N11</f>
        <v>54.3</v>
      </c>
      <c r="AG11" s="64">
        <f>CRS!O11</f>
        <v>77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ALONZO, YSABEL MARIE P.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39</v>
      </c>
      <c r="AD12" s="67">
        <f t="shared" si="4"/>
        <v>78</v>
      </c>
      <c r="AE12" s="112">
        <f>CRS!M12</f>
        <v>26.520000000000003</v>
      </c>
      <c r="AF12" s="66">
        <f>CRS!N12</f>
        <v>45.105000000000004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ARCIAGA, MARC DAVID R. </v>
      </c>
      <c r="C13" s="65" t="str">
        <f>CRS!C13</f>
        <v>M</v>
      </c>
      <c r="D13" s="70" t="str">
        <f>CRS!D13</f>
        <v>BSIT-NET SEC TRACK-2</v>
      </c>
      <c r="E13" s="109">
        <v>60</v>
      </c>
      <c r="F13" s="109">
        <v>60</v>
      </c>
      <c r="G13" s="109">
        <v>60</v>
      </c>
      <c r="H13" s="109"/>
      <c r="I13" s="109"/>
      <c r="J13" s="109"/>
      <c r="K13" s="109"/>
      <c r="L13" s="109"/>
      <c r="M13" s="109"/>
      <c r="N13" s="109"/>
      <c r="O13" s="60">
        <f t="shared" si="0"/>
        <v>180</v>
      </c>
      <c r="P13" s="67">
        <f t="shared" si="1"/>
        <v>60</v>
      </c>
      <c r="Q13" s="109">
        <v>10</v>
      </c>
      <c r="R13" s="109">
        <v>10</v>
      </c>
      <c r="S13" s="109">
        <v>10</v>
      </c>
      <c r="T13" s="109">
        <v>10</v>
      </c>
      <c r="U13" s="109"/>
      <c r="V13" s="109"/>
      <c r="W13" s="109"/>
      <c r="X13" s="109"/>
      <c r="Y13" s="109"/>
      <c r="Z13" s="109"/>
      <c r="AA13" s="60">
        <f t="shared" si="2"/>
        <v>40</v>
      </c>
      <c r="AB13" s="67">
        <f t="shared" si="3"/>
        <v>40</v>
      </c>
      <c r="AC13" s="111">
        <v>22</v>
      </c>
      <c r="AD13" s="67">
        <f t="shared" si="4"/>
        <v>44</v>
      </c>
      <c r="AE13" s="112">
        <f>CRS!M13</f>
        <v>47.96</v>
      </c>
      <c r="AF13" s="66">
        <f>CRS!N13</f>
        <v>57.91</v>
      </c>
      <c r="AG13" s="64">
        <f>CRS!O13</f>
        <v>79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BILAL, SALEH D. </v>
      </c>
      <c r="C14" s="65" t="str">
        <f>CRS!C14</f>
        <v>M</v>
      </c>
      <c r="D14" s="70" t="str">
        <f>CRS!D14</f>
        <v>BSIT-NET SEC TRACK-2</v>
      </c>
      <c r="E14" s="109">
        <v>100</v>
      </c>
      <c r="F14" s="109">
        <v>100</v>
      </c>
      <c r="G14" s="109">
        <v>100</v>
      </c>
      <c r="H14" s="109"/>
      <c r="I14" s="109"/>
      <c r="J14" s="109"/>
      <c r="K14" s="109"/>
      <c r="L14" s="109"/>
      <c r="M14" s="109"/>
      <c r="N14" s="109"/>
      <c r="O14" s="60">
        <f t="shared" si="0"/>
        <v>300</v>
      </c>
      <c r="P14" s="67">
        <f t="shared" si="1"/>
        <v>100</v>
      </c>
      <c r="Q14" s="109">
        <v>10</v>
      </c>
      <c r="R14" s="109">
        <v>10</v>
      </c>
      <c r="S14" s="109">
        <v>10</v>
      </c>
      <c r="T14" s="109">
        <v>5</v>
      </c>
      <c r="U14" s="109">
        <v>5</v>
      </c>
      <c r="V14" s="109"/>
      <c r="W14" s="109"/>
      <c r="X14" s="109"/>
      <c r="Y14" s="109"/>
      <c r="Z14" s="109"/>
      <c r="AA14" s="60">
        <f t="shared" si="2"/>
        <v>40</v>
      </c>
      <c r="AB14" s="67">
        <f t="shared" si="3"/>
        <v>40</v>
      </c>
      <c r="AC14" s="111">
        <v>25</v>
      </c>
      <c r="AD14" s="67">
        <f t="shared" si="4"/>
        <v>50</v>
      </c>
      <c r="AE14" s="112">
        <f>CRS!M14</f>
        <v>63.2</v>
      </c>
      <c r="AF14" s="66">
        <f>CRS!N14</f>
        <v>65.819999999999993</v>
      </c>
      <c r="AG14" s="64">
        <f>CRS!O14</f>
        <v>83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CABE, ARCHIMEDES P. </v>
      </c>
      <c r="C15" s="65" t="str">
        <f>CRS!C15</f>
        <v>M</v>
      </c>
      <c r="D15" s="70" t="str">
        <f>CRS!D15</f>
        <v>BSIT-NET SEC TRACK-3</v>
      </c>
      <c r="E15" s="109">
        <v>100</v>
      </c>
      <c r="F15" s="109">
        <v>100</v>
      </c>
      <c r="G15" s="109">
        <v>100</v>
      </c>
      <c r="H15" s="109"/>
      <c r="I15" s="109"/>
      <c r="J15" s="109"/>
      <c r="K15" s="109"/>
      <c r="L15" s="109"/>
      <c r="M15" s="109"/>
      <c r="N15" s="109"/>
      <c r="O15" s="60">
        <f t="shared" si="0"/>
        <v>300</v>
      </c>
      <c r="P15" s="67">
        <f t="shared" si="1"/>
        <v>100</v>
      </c>
      <c r="Q15" s="109">
        <v>10</v>
      </c>
      <c r="R15" s="109">
        <v>10</v>
      </c>
      <c r="S15" s="109">
        <v>10</v>
      </c>
      <c r="T15" s="109">
        <v>5</v>
      </c>
      <c r="U15" s="109">
        <v>5</v>
      </c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40</v>
      </c>
      <c r="AC15" s="111">
        <v>32</v>
      </c>
      <c r="AD15" s="67">
        <f t="shared" si="4"/>
        <v>64</v>
      </c>
      <c r="AE15" s="112">
        <f>CRS!M15</f>
        <v>67.960000000000008</v>
      </c>
      <c r="AF15" s="66">
        <f>CRS!N15</f>
        <v>66.504999999999995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CALPO, JEFFLER BOY C. </v>
      </c>
      <c r="C16" s="65" t="str">
        <f>CRS!C16</f>
        <v>M</v>
      </c>
      <c r="D16" s="70" t="str">
        <f>CRS!D16</f>
        <v>BSIT-NET SEC TRACK-2</v>
      </c>
      <c r="E16" s="109">
        <v>80</v>
      </c>
      <c r="F16" s="109">
        <v>100</v>
      </c>
      <c r="G16" s="109">
        <v>100</v>
      </c>
      <c r="H16" s="109"/>
      <c r="I16" s="109"/>
      <c r="J16" s="109"/>
      <c r="K16" s="109"/>
      <c r="L16" s="109"/>
      <c r="M16" s="109"/>
      <c r="N16" s="109"/>
      <c r="O16" s="60">
        <f t="shared" si="0"/>
        <v>280</v>
      </c>
      <c r="P16" s="67">
        <f t="shared" si="1"/>
        <v>93.333333333333329</v>
      </c>
      <c r="Q16" s="109">
        <v>10</v>
      </c>
      <c r="R16" s="109">
        <v>10</v>
      </c>
      <c r="S16" s="109">
        <v>10</v>
      </c>
      <c r="T16" s="109">
        <v>10</v>
      </c>
      <c r="U16" s="109">
        <v>10</v>
      </c>
      <c r="V16" s="109"/>
      <c r="W16" s="109"/>
      <c r="X16" s="109"/>
      <c r="Y16" s="109"/>
      <c r="Z16" s="109"/>
      <c r="AA16" s="60">
        <f t="shared" si="2"/>
        <v>50</v>
      </c>
      <c r="AB16" s="67">
        <f t="shared" si="3"/>
        <v>50</v>
      </c>
      <c r="AC16" s="111">
        <v>27</v>
      </c>
      <c r="AD16" s="67">
        <f t="shared" si="4"/>
        <v>54</v>
      </c>
      <c r="AE16" s="112">
        <f>CRS!M16</f>
        <v>65.66</v>
      </c>
      <c r="AF16" s="66">
        <f>CRS!N16</f>
        <v>67.44</v>
      </c>
      <c r="AG16" s="64">
        <f>CRS!O16</f>
        <v>84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CAOILI, HADJZHAR JOSE T.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CONSUL, REGGIE D. </v>
      </c>
      <c r="C18" s="65" t="str">
        <f>CRS!C18</f>
        <v>M</v>
      </c>
      <c r="D18" s="70" t="str">
        <f>CRS!D18</f>
        <v>BSIT-WEB TRACK-1</v>
      </c>
      <c r="E18" s="109">
        <v>80</v>
      </c>
      <c r="F18" s="109">
        <v>100</v>
      </c>
      <c r="G18" s="109">
        <v>100</v>
      </c>
      <c r="H18" s="109"/>
      <c r="I18" s="109"/>
      <c r="J18" s="109"/>
      <c r="K18" s="109"/>
      <c r="L18" s="109"/>
      <c r="M18" s="109"/>
      <c r="N18" s="109"/>
      <c r="O18" s="60">
        <f t="shared" si="0"/>
        <v>280</v>
      </c>
      <c r="P18" s="67">
        <f t="shared" si="1"/>
        <v>93.333333333333329</v>
      </c>
      <c r="Q18" s="109">
        <v>10</v>
      </c>
      <c r="R18" s="109">
        <v>10</v>
      </c>
      <c r="S18" s="109">
        <v>10</v>
      </c>
      <c r="T18" s="109">
        <v>5</v>
      </c>
      <c r="U18" s="109">
        <v>5</v>
      </c>
      <c r="V18" s="109"/>
      <c r="W18" s="109"/>
      <c r="X18" s="109"/>
      <c r="Y18" s="109"/>
      <c r="Z18" s="109"/>
      <c r="AA18" s="60">
        <f t="shared" si="2"/>
        <v>40</v>
      </c>
      <c r="AB18" s="67">
        <f t="shared" si="3"/>
        <v>40</v>
      </c>
      <c r="AC18" s="111">
        <v>34</v>
      </c>
      <c r="AD18" s="67">
        <f t="shared" si="4"/>
        <v>68</v>
      </c>
      <c r="AE18" s="112">
        <f>CRS!M18</f>
        <v>67.12</v>
      </c>
      <c r="AF18" s="66">
        <f>CRS!N18</f>
        <v>70.16</v>
      </c>
      <c r="AG18" s="64">
        <f>CRS!O18</f>
        <v>85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DECENA, JEANNE KEVIN T. </v>
      </c>
      <c r="C19" s="65" t="str">
        <f>CRS!C19</f>
        <v>M</v>
      </c>
      <c r="D19" s="70" t="str">
        <f>CRS!D19</f>
        <v>BSIT-NET SEC TRACK-2</v>
      </c>
      <c r="E19" s="109">
        <v>100</v>
      </c>
      <c r="F19" s="109">
        <v>100</v>
      </c>
      <c r="G19" s="109">
        <v>100</v>
      </c>
      <c r="H19" s="109"/>
      <c r="I19" s="109"/>
      <c r="J19" s="109"/>
      <c r="K19" s="109"/>
      <c r="L19" s="109"/>
      <c r="M19" s="109"/>
      <c r="N19" s="109"/>
      <c r="O19" s="60">
        <f t="shared" si="0"/>
        <v>300</v>
      </c>
      <c r="P19" s="67">
        <f t="shared" si="1"/>
        <v>100</v>
      </c>
      <c r="Q19" s="109">
        <v>10</v>
      </c>
      <c r="R19" s="109">
        <v>10</v>
      </c>
      <c r="S19" s="109">
        <v>10</v>
      </c>
      <c r="T19" s="109">
        <v>10</v>
      </c>
      <c r="U19" s="109">
        <v>10</v>
      </c>
      <c r="V19" s="109"/>
      <c r="W19" s="109"/>
      <c r="X19" s="109"/>
      <c r="Y19" s="109"/>
      <c r="Z19" s="109"/>
      <c r="AA19" s="60">
        <f t="shared" si="2"/>
        <v>50</v>
      </c>
      <c r="AB19" s="67">
        <f t="shared" si="3"/>
        <v>50</v>
      </c>
      <c r="AC19" s="111">
        <v>40</v>
      </c>
      <c r="AD19" s="67">
        <f t="shared" si="4"/>
        <v>80</v>
      </c>
      <c r="AE19" s="112">
        <f>CRS!M19</f>
        <v>76.7</v>
      </c>
      <c r="AF19" s="66">
        <f>CRS!N19</f>
        <v>73.64</v>
      </c>
      <c r="AG19" s="64">
        <f>CRS!O19</f>
        <v>87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JORDAN J. </v>
      </c>
      <c r="C20" s="65" t="str">
        <f>CRS!C20</f>
        <v>M</v>
      </c>
      <c r="D20" s="70" t="str">
        <f>CRS!D20</f>
        <v>BSIT-NET SEC TRACK-1</v>
      </c>
      <c r="E20" s="109">
        <v>60</v>
      </c>
      <c r="F20" s="109">
        <v>60</v>
      </c>
      <c r="G20" s="109">
        <v>60</v>
      </c>
      <c r="H20" s="109"/>
      <c r="I20" s="109"/>
      <c r="J20" s="109"/>
      <c r="K20" s="109"/>
      <c r="L20" s="109"/>
      <c r="M20" s="109"/>
      <c r="N20" s="109"/>
      <c r="O20" s="60">
        <f t="shared" si="0"/>
        <v>180</v>
      </c>
      <c r="P20" s="67">
        <f t="shared" si="1"/>
        <v>60</v>
      </c>
      <c r="Q20" s="109">
        <v>10</v>
      </c>
      <c r="R20" s="109">
        <v>10</v>
      </c>
      <c r="S20" s="109">
        <v>10</v>
      </c>
      <c r="T20" s="109">
        <v>5</v>
      </c>
      <c r="U20" s="109">
        <v>5</v>
      </c>
      <c r="V20" s="109"/>
      <c r="W20" s="109"/>
      <c r="X20" s="109"/>
      <c r="Y20" s="109"/>
      <c r="Z20" s="109"/>
      <c r="AA20" s="60">
        <f t="shared" si="2"/>
        <v>40</v>
      </c>
      <c r="AB20" s="67">
        <f t="shared" si="3"/>
        <v>40</v>
      </c>
      <c r="AC20" s="111">
        <v>26</v>
      </c>
      <c r="AD20" s="67">
        <f t="shared" si="4"/>
        <v>52</v>
      </c>
      <c r="AE20" s="112">
        <f>CRS!M20</f>
        <v>50.68</v>
      </c>
      <c r="AF20" s="66">
        <f>CRS!N20</f>
        <v>59.95</v>
      </c>
      <c r="AG20" s="64">
        <f>CRS!O20</f>
        <v>80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DUNUAN, MARK JR. B. </v>
      </c>
      <c r="C21" s="65" t="str">
        <f>CRS!C21</f>
        <v>M</v>
      </c>
      <c r="D21" s="70" t="str">
        <f>CRS!D21</f>
        <v>BSIT-WEB TRACK-2</v>
      </c>
      <c r="E21" s="109">
        <v>100</v>
      </c>
      <c r="F21" s="109">
        <v>100</v>
      </c>
      <c r="G21" s="109">
        <v>100</v>
      </c>
      <c r="H21" s="109"/>
      <c r="I21" s="109"/>
      <c r="J21" s="109"/>
      <c r="K21" s="109"/>
      <c r="L21" s="109"/>
      <c r="M21" s="109"/>
      <c r="N21" s="109"/>
      <c r="O21" s="60">
        <f t="shared" si="0"/>
        <v>300</v>
      </c>
      <c r="P21" s="67">
        <f t="shared" si="1"/>
        <v>100</v>
      </c>
      <c r="Q21" s="109">
        <v>20</v>
      </c>
      <c r="R21" s="109">
        <v>10</v>
      </c>
      <c r="S21" s="109">
        <v>10</v>
      </c>
      <c r="T21" s="109">
        <v>10</v>
      </c>
      <c r="U21" s="109">
        <v>20</v>
      </c>
      <c r="V21" s="109"/>
      <c r="W21" s="109"/>
      <c r="X21" s="109"/>
      <c r="Y21" s="109"/>
      <c r="Z21" s="109"/>
      <c r="AA21" s="60">
        <f t="shared" si="2"/>
        <v>70</v>
      </c>
      <c r="AB21" s="67">
        <f t="shared" si="3"/>
        <v>70</v>
      </c>
      <c r="AC21" s="111">
        <v>27</v>
      </c>
      <c r="AD21" s="67">
        <f t="shared" si="4"/>
        <v>54</v>
      </c>
      <c r="AE21" s="112">
        <f>CRS!M21</f>
        <v>74.460000000000008</v>
      </c>
      <c r="AF21" s="66">
        <f>CRS!N21</f>
        <v>70.724999999999994</v>
      </c>
      <c r="AG21" s="64">
        <f>CRS!O21</f>
        <v>85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GALOPE, MAC JEROME C. </v>
      </c>
      <c r="C22" s="65" t="str">
        <f>CRS!C22</f>
        <v>M</v>
      </c>
      <c r="D22" s="70" t="str">
        <f>CRS!D22</f>
        <v>BSCS-DIGITAL ARTS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20</v>
      </c>
      <c r="AD22" s="67">
        <f t="shared" si="4"/>
        <v>40</v>
      </c>
      <c r="AE22" s="112">
        <f>CRS!M22</f>
        <v>13.600000000000001</v>
      </c>
      <c r="AF22" s="66">
        <f>CRS!N22</f>
        <v>40.049999999999997</v>
      </c>
      <c r="AG22" s="64">
        <f>CRS!O22</f>
        <v>73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GOMEZ, JEARSON B. </v>
      </c>
      <c r="C23" s="65" t="str">
        <f>CRS!C23</f>
        <v>M</v>
      </c>
      <c r="D23" s="70" t="str">
        <f>CRS!D23</f>
        <v>BSIT-WEB TRACK-2</v>
      </c>
      <c r="E23" s="109">
        <v>100</v>
      </c>
      <c r="F23" s="109">
        <v>100</v>
      </c>
      <c r="G23" s="109">
        <v>100</v>
      </c>
      <c r="H23" s="109"/>
      <c r="I23" s="109"/>
      <c r="J23" s="109"/>
      <c r="K23" s="109"/>
      <c r="L23" s="109"/>
      <c r="M23" s="109"/>
      <c r="N23" s="109"/>
      <c r="O23" s="60">
        <f t="shared" si="0"/>
        <v>300</v>
      </c>
      <c r="P23" s="67">
        <f t="shared" si="1"/>
        <v>100</v>
      </c>
      <c r="Q23" s="109">
        <v>20</v>
      </c>
      <c r="R23" s="109">
        <v>20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90</v>
      </c>
      <c r="AB23" s="67">
        <f t="shared" si="3"/>
        <v>90</v>
      </c>
      <c r="AC23" s="111">
        <v>36</v>
      </c>
      <c r="AD23" s="67">
        <f t="shared" si="4"/>
        <v>72</v>
      </c>
      <c r="AE23" s="112">
        <f>CRS!M23</f>
        <v>87.18</v>
      </c>
      <c r="AF23" s="66">
        <f>CRS!N23</f>
        <v>81.89</v>
      </c>
      <c r="AG23" s="64">
        <f>CRS!O23</f>
        <v>91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GUTIERREZ, JOELLE A. </v>
      </c>
      <c r="C24" s="65" t="str">
        <f>CRS!C24</f>
        <v>M</v>
      </c>
      <c r="D24" s="70" t="str">
        <f>CRS!D24</f>
        <v>BSCS-DIGITAL ARTS TRACK-2</v>
      </c>
      <c r="E24" s="109">
        <v>100</v>
      </c>
      <c r="F24" s="109">
        <v>100</v>
      </c>
      <c r="G24" s="109">
        <v>100</v>
      </c>
      <c r="H24" s="109"/>
      <c r="I24" s="109"/>
      <c r="J24" s="109"/>
      <c r="K24" s="109"/>
      <c r="L24" s="109"/>
      <c r="M24" s="109"/>
      <c r="N24" s="109"/>
      <c r="O24" s="60">
        <f t="shared" si="0"/>
        <v>300</v>
      </c>
      <c r="P24" s="67">
        <f t="shared" si="1"/>
        <v>100</v>
      </c>
      <c r="Q24" s="109">
        <v>10</v>
      </c>
      <c r="R24" s="109">
        <v>10</v>
      </c>
      <c r="S24" s="109">
        <v>10</v>
      </c>
      <c r="T24" s="109">
        <v>5</v>
      </c>
      <c r="U24" s="109">
        <v>5</v>
      </c>
      <c r="V24" s="109"/>
      <c r="W24" s="109"/>
      <c r="X24" s="109"/>
      <c r="Y24" s="109"/>
      <c r="Z24" s="109"/>
      <c r="AA24" s="60">
        <f t="shared" si="2"/>
        <v>40</v>
      </c>
      <c r="AB24" s="67">
        <f t="shared" si="3"/>
        <v>40</v>
      </c>
      <c r="AC24" s="111">
        <v>37</v>
      </c>
      <c r="AD24" s="67">
        <f t="shared" si="4"/>
        <v>74</v>
      </c>
      <c r="AE24" s="112">
        <f>CRS!M24</f>
        <v>71.36</v>
      </c>
      <c r="AF24" s="66">
        <f>CRS!N24</f>
        <v>69.224999999999994</v>
      </c>
      <c r="AG24" s="64">
        <f>CRS!O24</f>
        <v>85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KHALIL, ABDUALRAHMAN M. </v>
      </c>
      <c r="C25" s="65" t="str">
        <f>CRS!C25</f>
        <v>M</v>
      </c>
      <c r="D25" s="70" t="str">
        <f>CRS!D25</f>
        <v>BSIT-NET SEC TRACK-1</v>
      </c>
      <c r="E25" s="109">
        <v>80</v>
      </c>
      <c r="F25" s="109">
        <v>100</v>
      </c>
      <c r="G25" s="109">
        <v>100</v>
      </c>
      <c r="H25" s="109"/>
      <c r="I25" s="109"/>
      <c r="J25" s="109"/>
      <c r="K25" s="109"/>
      <c r="L25" s="109"/>
      <c r="M25" s="109"/>
      <c r="N25" s="109"/>
      <c r="O25" s="60">
        <f t="shared" si="0"/>
        <v>280</v>
      </c>
      <c r="P25" s="67">
        <f t="shared" si="1"/>
        <v>93.333333333333329</v>
      </c>
      <c r="Q25" s="109">
        <v>5</v>
      </c>
      <c r="R25" s="109">
        <v>5</v>
      </c>
      <c r="S25" s="109">
        <v>5</v>
      </c>
      <c r="T25" s="109">
        <v>5</v>
      </c>
      <c r="U25" s="109"/>
      <c r="V25" s="109"/>
      <c r="W25" s="109"/>
      <c r="X25" s="109"/>
      <c r="Y25" s="109"/>
      <c r="Z25" s="109"/>
      <c r="AA25" s="60">
        <f t="shared" si="2"/>
        <v>20</v>
      </c>
      <c r="AB25" s="67">
        <f t="shared" si="3"/>
        <v>20</v>
      </c>
      <c r="AC25" s="111">
        <v>34</v>
      </c>
      <c r="AD25" s="67">
        <f t="shared" si="4"/>
        <v>68</v>
      </c>
      <c r="AE25" s="112">
        <f>CRS!M25</f>
        <v>60.519999999999996</v>
      </c>
      <c r="AF25" s="66">
        <f>CRS!N25</f>
        <v>64.984375</v>
      </c>
      <c r="AG25" s="64">
        <f>CRS!O25</f>
        <v>82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LINGAYO, HANS BILL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MINONG, ROSELLER KYLE II G. </v>
      </c>
      <c r="C27" s="65" t="str">
        <f>CRS!C27</f>
        <v>M</v>
      </c>
      <c r="D27" s="70" t="str">
        <f>CRS!D27</f>
        <v>BSIT-WEB TRACK-2</v>
      </c>
      <c r="E27" s="109">
        <v>80</v>
      </c>
      <c r="F27" s="109">
        <v>80</v>
      </c>
      <c r="G27" s="109">
        <v>80</v>
      </c>
      <c r="H27" s="109"/>
      <c r="I27" s="109"/>
      <c r="J27" s="109"/>
      <c r="K27" s="109"/>
      <c r="L27" s="109"/>
      <c r="M27" s="109"/>
      <c r="N27" s="109"/>
      <c r="O27" s="60">
        <f t="shared" si="0"/>
        <v>240</v>
      </c>
      <c r="P27" s="67">
        <f t="shared" si="1"/>
        <v>80</v>
      </c>
      <c r="Q27" s="109">
        <v>20</v>
      </c>
      <c r="R27" s="109">
        <v>20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>
        <v>30</v>
      </c>
      <c r="AD27" s="67">
        <f t="shared" si="4"/>
        <v>60</v>
      </c>
      <c r="AE27" s="112">
        <f>CRS!M27</f>
        <v>73.2</v>
      </c>
      <c r="AF27" s="66">
        <f>CRS!N27</f>
        <v>67.91</v>
      </c>
      <c r="AG27" s="64">
        <f>CRS!O27</f>
        <v>84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QUINTO, ANDREW KEVIN M. </v>
      </c>
      <c r="C28" s="65" t="str">
        <f>CRS!C28</f>
        <v>M</v>
      </c>
      <c r="D28" s="70" t="str">
        <f>CRS!D28</f>
        <v>BSIT-WEB TRACK-2</v>
      </c>
      <c r="E28" s="109">
        <v>80</v>
      </c>
      <c r="F28" s="109">
        <v>100</v>
      </c>
      <c r="G28" s="109">
        <v>100</v>
      </c>
      <c r="H28" s="109"/>
      <c r="I28" s="109"/>
      <c r="J28" s="109"/>
      <c r="K28" s="109"/>
      <c r="L28" s="109"/>
      <c r="M28" s="109"/>
      <c r="N28" s="109"/>
      <c r="O28" s="60">
        <f t="shared" si="0"/>
        <v>280</v>
      </c>
      <c r="P28" s="67">
        <f t="shared" si="1"/>
        <v>93.333333333333329</v>
      </c>
      <c r="Q28" s="109">
        <v>10</v>
      </c>
      <c r="R28" s="109">
        <v>10</v>
      </c>
      <c r="S28" s="109">
        <v>10</v>
      </c>
      <c r="T28" s="109">
        <v>10</v>
      </c>
      <c r="U28" s="109"/>
      <c r="V28" s="109"/>
      <c r="W28" s="109"/>
      <c r="X28" s="109"/>
      <c r="Y28" s="109"/>
      <c r="Z28" s="109"/>
      <c r="AA28" s="60">
        <f t="shared" si="2"/>
        <v>40</v>
      </c>
      <c r="AB28" s="67">
        <f t="shared" si="3"/>
        <v>40</v>
      </c>
      <c r="AC28" s="111">
        <v>22</v>
      </c>
      <c r="AD28" s="67">
        <f t="shared" si="4"/>
        <v>44</v>
      </c>
      <c r="AE28" s="112">
        <f>CRS!M28</f>
        <v>58.96</v>
      </c>
      <c r="AF28" s="66">
        <f>CRS!N28</f>
        <v>62.328749999999999</v>
      </c>
      <c r="AG28" s="64">
        <f>CRS!O28</f>
        <v>81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RABANAL, REDEN C. </v>
      </c>
      <c r="C29" s="65" t="str">
        <f>CRS!C29</f>
        <v>M</v>
      </c>
      <c r="D29" s="70" t="str">
        <f>CRS!D29</f>
        <v>BSIT-WEB TRACK-2</v>
      </c>
      <c r="E29" s="109">
        <v>80</v>
      </c>
      <c r="F29" s="109">
        <v>100</v>
      </c>
      <c r="G29" s="109">
        <v>100</v>
      </c>
      <c r="H29" s="109"/>
      <c r="I29" s="109"/>
      <c r="J29" s="109"/>
      <c r="K29" s="109"/>
      <c r="L29" s="109"/>
      <c r="M29" s="109"/>
      <c r="N29" s="109"/>
      <c r="O29" s="60">
        <f t="shared" si="0"/>
        <v>280</v>
      </c>
      <c r="P29" s="67">
        <f t="shared" si="1"/>
        <v>93.333333333333329</v>
      </c>
      <c r="Q29" s="109">
        <v>20</v>
      </c>
      <c r="R29" s="109">
        <v>20</v>
      </c>
      <c r="S29" s="109">
        <v>20</v>
      </c>
      <c r="T29" s="109">
        <v>10</v>
      </c>
      <c r="U29" s="109">
        <v>10</v>
      </c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80</v>
      </c>
      <c r="AC29" s="111">
        <v>34</v>
      </c>
      <c r="AD29" s="67">
        <f t="shared" si="4"/>
        <v>68</v>
      </c>
      <c r="AE29" s="112">
        <f>CRS!M29</f>
        <v>80.320000000000007</v>
      </c>
      <c r="AF29" s="66">
        <f>CRS!N29</f>
        <v>77.099999999999994</v>
      </c>
      <c r="AG29" s="64">
        <f>CRS!O29</f>
        <v>89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RAYRAY, RUDULPH ACE M. </v>
      </c>
      <c r="C30" s="65" t="str">
        <f>CRS!C30</f>
        <v>M</v>
      </c>
      <c r="D30" s="70" t="str">
        <f>CRS!D30</f>
        <v>BSIT-NET SEC TRACK-1</v>
      </c>
      <c r="E30" s="109">
        <v>100</v>
      </c>
      <c r="F30" s="109">
        <v>100</v>
      </c>
      <c r="G30" s="109">
        <v>100</v>
      </c>
      <c r="H30" s="109"/>
      <c r="I30" s="109"/>
      <c r="J30" s="109"/>
      <c r="K30" s="109"/>
      <c r="L30" s="109"/>
      <c r="M30" s="109"/>
      <c r="N30" s="109"/>
      <c r="O30" s="60">
        <f t="shared" si="0"/>
        <v>300</v>
      </c>
      <c r="P30" s="67">
        <f t="shared" si="1"/>
        <v>100</v>
      </c>
      <c r="Q30" s="109">
        <v>10</v>
      </c>
      <c r="R30" s="109">
        <v>10</v>
      </c>
      <c r="S30" s="109">
        <v>10</v>
      </c>
      <c r="T30" s="109">
        <v>10</v>
      </c>
      <c r="U30" s="109">
        <v>20</v>
      </c>
      <c r="V30" s="109"/>
      <c r="W30" s="109"/>
      <c r="X30" s="109"/>
      <c r="Y30" s="109"/>
      <c r="Z30" s="109"/>
      <c r="AA30" s="60">
        <f t="shared" si="2"/>
        <v>60</v>
      </c>
      <c r="AB30" s="67">
        <f t="shared" si="3"/>
        <v>60</v>
      </c>
      <c r="AC30" s="111">
        <v>27</v>
      </c>
      <c r="AD30" s="67">
        <f t="shared" si="4"/>
        <v>54</v>
      </c>
      <c r="AE30" s="112">
        <f>CRS!M30</f>
        <v>71.16</v>
      </c>
      <c r="AF30" s="66">
        <f>CRS!N30</f>
        <v>70.819999999999993</v>
      </c>
      <c r="AG30" s="64">
        <f>CRS!O30</f>
        <v>85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TUDLONG, DANIEL BOONE C. </v>
      </c>
      <c r="C31" s="65" t="str">
        <f>CRS!C31</f>
        <v>M</v>
      </c>
      <c r="D31" s="70" t="str">
        <f>CRS!D31</f>
        <v>BSIT-NET SEC TRACK-1</v>
      </c>
      <c r="E31" s="109">
        <v>50</v>
      </c>
      <c r="F31" s="109">
        <v>60</v>
      </c>
      <c r="G31" s="109">
        <v>80</v>
      </c>
      <c r="H31" s="109"/>
      <c r="I31" s="109"/>
      <c r="J31" s="109"/>
      <c r="K31" s="109"/>
      <c r="L31" s="109"/>
      <c r="M31" s="109"/>
      <c r="N31" s="109"/>
      <c r="O31" s="60">
        <f t="shared" si="0"/>
        <v>190</v>
      </c>
      <c r="P31" s="67">
        <f t="shared" si="1"/>
        <v>63.333333333333329</v>
      </c>
      <c r="Q31" s="109">
        <v>10</v>
      </c>
      <c r="R31" s="109">
        <v>10</v>
      </c>
      <c r="S31" s="109">
        <v>10</v>
      </c>
      <c r="T31" s="109">
        <v>5</v>
      </c>
      <c r="U31" s="109">
        <v>5</v>
      </c>
      <c r="V31" s="109"/>
      <c r="W31" s="109"/>
      <c r="X31" s="109"/>
      <c r="Y31" s="109"/>
      <c r="Z31" s="109"/>
      <c r="AA31" s="60">
        <f t="shared" si="2"/>
        <v>40</v>
      </c>
      <c r="AB31" s="67">
        <f t="shared" si="3"/>
        <v>40</v>
      </c>
      <c r="AC31" s="111">
        <v>35</v>
      </c>
      <c r="AD31" s="67">
        <f t="shared" si="4"/>
        <v>70</v>
      </c>
      <c r="AE31" s="112">
        <f>CRS!M31</f>
        <v>57.900000000000006</v>
      </c>
      <c r="AF31" s="66">
        <f>CRS!N31</f>
        <v>58.415000000000006</v>
      </c>
      <c r="AG31" s="64">
        <f>CRS!O31</f>
        <v>79</v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UMINGA, JOHN VEE L. </v>
      </c>
      <c r="C32" s="65" t="str">
        <f>CRS!C32</f>
        <v>M</v>
      </c>
      <c r="D32" s="70" t="str">
        <f>CRS!D32</f>
        <v>BSIT-WEB TRACK-2</v>
      </c>
      <c r="E32" s="109">
        <v>100</v>
      </c>
      <c r="F32" s="109">
        <v>100</v>
      </c>
      <c r="G32" s="109">
        <v>100</v>
      </c>
      <c r="H32" s="109"/>
      <c r="I32" s="109"/>
      <c r="J32" s="109"/>
      <c r="K32" s="109"/>
      <c r="L32" s="109"/>
      <c r="M32" s="109"/>
      <c r="N32" s="109"/>
      <c r="O32" s="60">
        <f t="shared" si="0"/>
        <v>300</v>
      </c>
      <c r="P32" s="67">
        <f t="shared" si="1"/>
        <v>100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38</v>
      </c>
      <c r="AD32" s="67">
        <f t="shared" si="4"/>
        <v>76</v>
      </c>
      <c r="AE32" s="112">
        <f>CRS!M32</f>
        <v>91.84</v>
      </c>
      <c r="AF32" s="66">
        <f>CRS!N32</f>
        <v>88.88000000000001</v>
      </c>
      <c r="AG32" s="64">
        <f>CRS!O32</f>
        <v>94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VIERNES, ROY JAN LESTER C. </v>
      </c>
      <c r="C33" s="65" t="str">
        <f>CRS!C33</f>
        <v>M</v>
      </c>
      <c r="D33" s="70" t="str">
        <f>CRS!D33</f>
        <v>BSIT-NET SEC TRACK-2</v>
      </c>
      <c r="E33" s="109">
        <v>80</v>
      </c>
      <c r="F33" s="109">
        <v>100</v>
      </c>
      <c r="G33" s="109">
        <v>100</v>
      </c>
      <c r="H33" s="109"/>
      <c r="I33" s="109"/>
      <c r="J33" s="109"/>
      <c r="K33" s="109"/>
      <c r="L33" s="109"/>
      <c r="M33" s="109"/>
      <c r="N33" s="109"/>
      <c r="O33" s="60">
        <f t="shared" si="0"/>
        <v>280</v>
      </c>
      <c r="P33" s="67">
        <f t="shared" si="1"/>
        <v>93.333333333333329</v>
      </c>
      <c r="Q33" s="109">
        <v>10</v>
      </c>
      <c r="R33" s="109">
        <v>10</v>
      </c>
      <c r="S33" s="109">
        <v>10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70</v>
      </c>
      <c r="AB33" s="67">
        <f t="shared" si="3"/>
        <v>70</v>
      </c>
      <c r="AC33" s="111">
        <v>29</v>
      </c>
      <c r="AD33" s="67">
        <f t="shared" si="4"/>
        <v>57.999999999999993</v>
      </c>
      <c r="AE33" s="112">
        <f>CRS!M33</f>
        <v>73.62</v>
      </c>
      <c r="AF33" s="66">
        <f>CRS!N33</f>
        <v>71.37</v>
      </c>
      <c r="AG33" s="64">
        <f>CRS!O33</f>
        <v>86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ZUÑEGA, FIDEL VICTOR P. </v>
      </c>
      <c r="C34" s="65" t="str">
        <f>CRS!C34</f>
        <v>M</v>
      </c>
      <c r="D34" s="70" t="str">
        <f>CRS!D34</f>
        <v>BSIT-WEB TRACK-2</v>
      </c>
      <c r="E34" s="109">
        <v>100</v>
      </c>
      <c r="F34" s="109">
        <v>100</v>
      </c>
      <c r="G34" s="109">
        <v>80</v>
      </c>
      <c r="H34" s="109"/>
      <c r="I34" s="109"/>
      <c r="J34" s="109"/>
      <c r="K34" s="109"/>
      <c r="L34" s="109"/>
      <c r="M34" s="109"/>
      <c r="N34" s="109"/>
      <c r="O34" s="60">
        <f t="shared" si="0"/>
        <v>280</v>
      </c>
      <c r="P34" s="67">
        <f t="shared" si="1"/>
        <v>93.333333333333329</v>
      </c>
      <c r="Q34" s="109">
        <v>10</v>
      </c>
      <c r="R34" s="109">
        <v>10</v>
      </c>
      <c r="S34" s="109">
        <v>10</v>
      </c>
      <c r="T34" s="109">
        <v>10</v>
      </c>
      <c r="U34" s="109">
        <v>10</v>
      </c>
      <c r="V34" s="109"/>
      <c r="W34" s="109"/>
      <c r="X34" s="109"/>
      <c r="Y34" s="109"/>
      <c r="Z34" s="109"/>
      <c r="AA34" s="60">
        <f t="shared" si="2"/>
        <v>50</v>
      </c>
      <c r="AB34" s="67">
        <f t="shared" si="3"/>
        <v>50</v>
      </c>
      <c r="AC34" s="111">
        <v>34</v>
      </c>
      <c r="AD34" s="67">
        <f t="shared" si="4"/>
        <v>68</v>
      </c>
      <c r="AE34" s="112">
        <f>CRS!M34</f>
        <v>70.42</v>
      </c>
      <c r="AF34" s="66">
        <f>CRS!N34</f>
        <v>72.44</v>
      </c>
      <c r="AG34" s="64">
        <f>CRS!O34</f>
        <v>86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CCS.1131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 1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3:50PM-5:30PM  MWF 12:30PM-2:10PM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7" si="5">IF(E5="","",E5)</f>
        <v>100</v>
      </c>
      <c r="F46" s="57">
        <f t="shared" si="5"/>
        <v>100</v>
      </c>
      <c r="G46" s="57">
        <f t="shared" si="5"/>
        <v>100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50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CSS 1</v>
      </c>
      <c r="F47" s="302" t="str">
        <f t="shared" si="5"/>
        <v>CSS 2</v>
      </c>
      <c r="G47" s="302" t="str">
        <f t="shared" si="5"/>
        <v>CSS 3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300</v>
      </c>
      <c r="P47" s="306"/>
      <c r="Q47" s="302" t="str">
        <f t="shared" ref="Q47:Z47" si="7">IF(Q6="","",Q6)</f>
        <v>PPRJ 1</v>
      </c>
      <c r="R47" s="302" t="str">
        <f t="shared" si="7"/>
        <v>PPRJ 2</v>
      </c>
      <c r="S47" s="302" t="str">
        <f t="shared" si="7"/>
        <v>PPRJ 3</v>
      </c>
      <c r="T47" s="302" t="str">
        <f t="shared" si="7"/>
        <v>PPRJ 4</v>
      </c>
      <c r="U47" s="302" t="str">
        <f t="shared" si="7"/>
        <v>PPRJ 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100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9" zoomScaleNormal="100" workbookViewId="0">
      <selection activeCell="V11" sqref="V11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CCS.1131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DEVELOPMENT 1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3:50PM-5:30PM  MWF 12:30PM-2:10PM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SUMMER Trimester SY 2014-2015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50</v>
      </c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234</v>
      </c>
      <c r="F6" s="313" t="s">
        <v>235</v>
      </c>
      <c r="G6" s="313" t="s">
        <v>236</v>
      </c>
      <c r="H6" s="313" t="s">
        <v>237</v>
      </c>
      <c r="I6" s="313" t="s">
        <v>238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239</v>
      </c>
      <c r="R6" s="313" t="s">
        <v>240</v>
      </c>
      <c r="S6" s="313" t="s">
        <v>241</v>
      </c>
      <c r="T6" s="313" t="s">
        <v>242</v>
      </c>
      <c r="U6" s="313" t="s">
        <v>243</v>
      </c>
      <c r="V6" s="313" t="s">
        <v>244</v>
      </c>
      <c r="W6" s="313"/>
      <c r="X6" s="313"/>
      <c r="Y6" s="313"/>
      <c r="Z6" s="313"/>
      <c r="AA6" s="358">
        <f>IF(SUM(Q5:Z5)=0,"",SUM(Q5:Z5))</f>
        <v>150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10</v>
      </c>
      <c r="G9" s="109">
        <v>10</v>
      </c>
      <c r="H9" s="109">
        <v>10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70</v>
      </c>
      <c r="Q9" s="109">
        <v>20</v>
      </c>
      <c r="R9" s="109">
        <v>10</v>
      </c>
      <c r="S9" s="109">
        <v>20</v>
      </c>
      <c r="T9" s="109">
        <v>10</v>
      </c>
      <c r="U9" s="109">
        <v>4</v>
      </c>
      <c r="V9" s="109">
        <v>30</v>
      </c>
      <c r="W9" s="109"/>
      <c r="X9" s="109"/>
      <c r="Y9" s="109"/>
      <c r="Z9" s="109"/>
      <c r="AA9" s="60">
        <f>IF(SUM(Q9:Z9)=0,"",SUM(Q9:Z9))</f>
        <v>94</v>
      </c>
      <c r="AB9" s="67">
        <f>IF(AA9="","",AA9/$AA$6*100)</f>
        <v>62.666666666666671</v>
      </c>
      <c r="AC9" s="111">
        <v>56</v>
      </c>
      <c r="AD9" s="67">
        <f>IF(AC9="","",AC9/$AC$5*100)</f>
        <v>56.000000000000007</v>
      </c>
      <c r="AE9" s="112">
        <f>CRS!S9</f>
        <v>62.820000000000007</v>
      </c>
      <c r="AF9" s="66">
        <f>CRS!T9</f>
        <v>55.506875000000008</v>
      </c>
      <c r="AG9" s="64">
        <f>CRS!U9</f>
        <v>78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TRACK-1</v>
      </c>
      <c r="E10" s="109">
        <v>20</v>
      </c>
      <c r="F10" s="109">
        <v>10</v>
      </c>
      <c r="G10" s="109">
        <v>10</v>
      </c>
      <c r="H10" s="109">
        <v>10</v>
      </c>
      <c r="I10" s="109">
        <v>20</v>
      </c>
      <c r="J10" s="109"/>
      <c r="K10" s="109"/>
      <c r="L10" s="109"/>
      <c r="M10" s="109"/>
      <c r="N10" s="109"/>
      <c r="O10" s="60">
        <f t="shared" ref="O10:O40" si="0">IF(SUM(E10:N10)=0,"",SUM(E10:N10))</f>
        <v>70</v>
      </c>
      <c r="P10" s="67">
        <f t="shared" ref="P10:P40" si="1">IF(O10="","",O10/$O$6*100)</f>
        <v>70</v>
      </c>
      <c r="Q10" s="109">
        <v>20</v>
      </c>
      <c r="R10" s="109">
        <v>10</v>
      </c>
      <c r="S10" s="109">
        <v>20</v>
      </c>
      <c r="T10" s="109">
        <v>10</v>
      </c>
      <c r="U10" s="109">
        <v>4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94</v>
      </c>
      <c r="AB10" s="67">
        <f t="shared" ref="AB10:AB40" si="3">IF(AA10="","",AA10/$AA$6*100)</f>
        <v>62.666666666666671</v>
      </c>
      <c r="AC10" s="111">
        <v>38</v>
      </c>
      <c r="AD10" s="67">
        <f t="shared" ref="AD10:AD40" si="4">IF(AC10="","",AC10/$AC$5*100)</f>
        <v>38</v>
      </c>
      <c r="AE10" s="112">
        <f>CRS!S10</f>
        <v>56.7</v>
      </c>
      <c r="AF10" s="66">
        <f>CRS!T10</f>
        <v>50.416250000000005</v>
      </c>
      <c r="AG10" s="64">
        <f>CRS!U10</f>
        <v>75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TRACK-2</v>
      </c>
      <c r="E11" s="109">
        <v>10</v>
      </c>
      <c r="F11" s="109">
        <v>5</v>
      </c>
      <c r="G11" s="109">
        <v>10</v>
      </c>
      <c r="H11" s="109">
        <v>10</v>
      </c>
      <c r="I11" s="109">
        <v>10</v>
      </c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45</v>
      </c>
      <c r="Q11" s="109">
        <v>20</v>
      </c>
      <c r="R11" s="109">
        <v>10</v>
      </c>
      <c r="S11" s="109">
        <v>10</v>
      </c>
      <c r="T11" s="109">
        <v>20</v>
      </c>
      <c r="U11" s="109">
        <v>8</v>
      </c>
      <c r="V11" s="109">
        <v>30</v>
      </c>
      <c r="W11" s="109"/>
      <c r="X11" s="109"/>
      <c r="Y11" s="109"/>
      <c r="Z11" s="109"/>
      <c r="AA11" s="60">
        <f t="shared" si="2"/>
        <v>98</v>
      </c>
      <c r="AB11" s="67">
        <f t="shared" si="3"/>
        <v>65.333333333333329</v>
      </c>
      <c r="AC11" s="111">
        <v>30</v>
      </c>
      <c r="AD11" s="67">
        <f t="shared" si="4"/>
        <v>30</v>
      </c>
      <c r="AE11" s="112">
        <f>CRS!S11</f>
        <v>46.61</v>
      </c>
      <c r="AF11" s="66">
        <f>CRS!T11</f>
        <v>50.454999999999998</v>
      </c>
      <c r="AG11" s="64">
        <f>CRS!U11</f>
        <v>75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ALONZO, YSABEL MARIE P.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ARCIAGA, MARC DAVID R. </v>
      </c>
      <c r="C13" s="65" t="str">
        <f>CRS!C13</f>
        <v>M</v>
      </c>
      <c r="D13" s="70" t="str">
        <f>CRS!D13</f>
        <v>BSIT-NET SEC TRACK-2</v>
      </c>
      <c r="E13" s="109">
        <v>20</v>
      </c>
      <c r="F13" s="109">
        <v>10</v>
      </c>
      <c r="G13" s="109">
        <v>10</v>
      </c>
      <c r="H13" s="109">
        <v>10</v>
      </c>
      <c r="I13" s="109">
        <v>16</v>
      </c>
      <c r="J13" s="109"/>
      <c r="K13" s="109"/>
      <c r="L13" s="109"/>
      <c r="M13" s="109"/>
      <c r="N13" s="109"/>
      <c r="O13" s="60">
        <f t="shared" si="0"/>
        <v>66</v>
      </c>
      <c r="P13" s="67">
        <f t="shared" si="1"/>
        <v>66</v>
      </c>
      <c r="Q13" s="109">
        <v>10</v>
      </c>
      <c r="R13" s="109">
        <v>10</v>
      </c>
      <c r="S13" s="109">
        <v>10</v>
      </c>
      <c r="T13" s="109">
        <v>10</v>
      </c>
      <c r="U13" s="109">
        <v>10</v>
      </c>
      <c r="V13" s="109">
        <v>30</v>
      </c>
      <c r="W13" s="109"/>
      <c r="X13" s="109"/>
      <c r="Y13" s="109"/>
      <c r="Z13" s="109"/>
      <c r="AA13" s="60">
        <f t="shared" si="2"/>
        <v>80</v>
      </c>
      <c r="AB13" s="67">
        <f t="shared" si="3"/>
        <v>53.333333333333336</v>
      </c>
      <c r="AC13" s="111">
        <v>24</v>
      </c>
      <c r="AD13" s="67">
        <f t="shared" si="4"/>
        <v>24</v>
      </c>
      <c r="AE13" s="112">
        <f>CRS!S13</f>
        <v>47.540000000000006</v>
      </c>
      <c r="AF13" s="66">
        <f>CRS!T13</f>
        <v>52.725000000000001</v>
      </c>
      <c r="AG13" s="64">
        <f>CRS!U13</f>
        <v>76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BILAL, SALEH D. </v>
      </c>
      <c r="C14" s="65" t="str">
        <f>CRS!C14</f>
        <v>M</v>
      </c>
      <c r="D14" s="70" t="str">
        <f>CRS!D14</f>
        <v>BSIT-NET SEC TRACK-2</v>
      </c>
      <c r="E14" s="109">
        <v>20</v>
      </c>
      <c r="F14" s="109">
        <v>10</v>
      </c>
      <c r="G14" s="109">
        <v>10</v>
      </c>
      <c r="H14" s="109">
        <v>10</v>
      </c>
      <c r="I14" s="109">
        <v>20</v>
      </c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70</v>
      </c>
      <c r="Q14" s="109">
        <v>20</v>
      </c>
      <c r="R14" s="109">
        <v>10</v>
      </c>
      <c r="S14" s="109">
        <v>10</v>
      </c>
      <c r="T14" s="109">
        <v>10</v>
      </c>
      <c r="U14" s="109">
        <v>12</v>
      </c>
      <c r="V14" s="109">
        <v>30</v>
      </c>
      <c r="W14" s="109"/>
      <c r="X14" s="109"/>
      <c r="Y14" s="109"/>
      <c r="Z14" s="109"/>
      <c r="AA14" s="60">
        <f t="shared" si="2"/>
        <v>92</v>
      </c>
      <c r="AB14" s="67">
        <f t="shared" si="3"/>
        <v>61.333333333333329</v>
      </c>
      <c r="AC14" s="111">
        <v>26</v>
      </c>
      <c r="AD14" s="67">
        <f t="shared" si="4"/>
        <v>26</v>
      </c>
      <c r="AE14" s="112">
        <f>CRS!S14</f>
        <v>52.180000000000007</v>
      </c>
      <c r="AF14" s="66">
        <f>CRS!T14</f>
        <v>59</v>
      </c>
      <c r="AG14" s="64">
        <f>CRS!U14</f>
        <v>80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CABE, ARCHIMEDES P. </v>
      </c>
      <c r="C15" s="65" t="str">
        <f>CRS!C15</f>
        <v>M</v>
      </c>
      <c r="D15" s="70" t="str">
        <f>CRS!D15</f>
        <v>BSIT-NET SEC TRACK-3</v>
      </c>
      <c r="E15" s="109">
        <v>20</v>
      </c>
      <c r="F15" s="109">
        <v>20</v>
      </c>
      <c r="G15" s="109">
        <v>20</v>
      </c>
      <c r="H15" s="109">
        <v>20</v>
      </c>
      <c r="I15" s="109">
        <v>20</v>
      </c>
      <c r="J15" s="109"/>
      <c r="K15" s="109"/>
      <c r="L15" s="109"/>
      <c r="M15" s="109"/>
      <c r="N15" s="109"/>
      <c r="O15" s="60">
        <f t="shared" si="0"/>
        <v>100</v>
      </c>
      <c r="P15" s="67">
        <f t="shared" si="1"/>
        <v>100</v>
      </c>
      <c r="Q15" s="109">
        <v>20</v>
      </c>
      <c r="R15" s="109">
        <v>20</v>
      </c>
      <c r="S15" s="109">
        <v>10</v>
      </c>
      <c r="T15" s="109">
        <v>10</v>
      </c>
      <c r="U15" s="109">
        <v>10</v>
      </c>
      <c r="V15" s="109">
        <v>30</v>
      </c>
      <c r="W15" s="109"/>
      <c r="X15" s="109"/>
      <c r="Y15" s="109"/>
      <c r="Z15" s="109"/>
      <c r="AA15" s="60">
        <f t="shared" si="2"/>
        <v>100</v>
      </c>
      <c r="AB15" s="67">
        <f t="shared" si="3"/>
        <v>66.666666666666657</v>
      </c>
      <c r="AC15" s="111">
        <v>48</v>
      </c>
      <c r="AD15" s="67">
        <f t="shared" si="4"/>
        <v>48</v>
      </c>
      <c r="AE15" s="112">
        <f>CRS!S15</f>
        <v>71.319999999999993</v>
      </c>
      <c r="AF15" s="66">
        <f>CRS!T15</f>
        <v>68.912499999999994</v>
      </c>
      <c r="AG15" s="64">
        <f>CRS!U15</f>
        <v>84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CALPO, JEFFLER BOY C. </v>
      </c>
      <c r="C16" s="65" t="str">
        <f>CRS!C16</f>
        <v>M</v>
      </c>
      <c r="D16" s="70" t="str">
        <f>CRS!D16</f>
        <v>BSIT-NET SEC TRACK-2</v>
      </c>
      <c r="E16" s="109">
        <v>20</v>
      </c>
      <c r="F16" s="109">
        <v>20</v>
      </c>
      <c r="G16" s="109">
        <v>10</v>
      </c>
      <c r="H16" s="109">
        <v>10</v>
      </c>
      <c r="I16" s="109">
        <v>7</v>
      </c>
      <c r="J16" s="109"/>
      <c r="K16" s="109"/>
      <c r="L16" s="109"/>
      <c r="M16" s="109"/>
      <c r="N16" s="109"/>
      <c r="O16" s="60">
        <f t="shared" si="0"/>
        <v>67</v>
      </c>
      <c r="P16" s="67">
        <f t="shared" si="1"/>
        <v>67</v>
      </c>
      <c r="Q16" s="109">
        <v>10</v>
      </c>
      <c r="R16" s="109">
        <v>10</v>
      </c>
      <c r="S16" s="109">
        <v>10</v>
      </c>
      <c r="T16" s="109">
        <v>20</v>
      </c>
      <c r="U16" s="109">
        <v>6</v>
      </c>
      <c r="V16" s="109">
        <v>30</v>
      </c>
      <c r="W16" s="109"/>
      <c r="X16" s="109"/>
      <c r="Y16" s="109"/>
      <c r="Z16" s="109"/>
      <c r="AA16" s="60">
        <f t="shared" si="2"/>
        <v>86</v>
      </c>
      <c r="AB16" s="67">
        <f t="shared" si="3"/>
        <v>57.333333333333336</v>
      </c>
      <c r="AC16" s="111">
        <v>32</v>
      </c>
      <c r="AD16" s="67">
        <f t="shared" si="4"/>
        <v>32</v>
      </c>
      <c r="AE16" s="112">
        <f>CRS!S16</f>
        <v>51.910000000000004</v>
      </c>
      <c r="AF16" s="66">
        <f>CRS!T16</f>
        <v>59.674999999999997</v>
      </c>
      <c r="AG16" s="64">
        <f>CRS!U16</f>
        <v>80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CAOILI, HADJZHAR JOSE T. </v>
      </c>
      <c r="C17" s="65" t="str">
        <f>CRS!C17</f>
        <v>M</v>
      </c>
      <c r="D17" s="70" t="str">
        <f>CRS!D17</f>
        <v>BSIT-NET SEC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CONSUL, REGGIE D. </v>
      </c>
      <c r="C18" s="65" t="str">
        <f>CRS!C18</f>
        <v>M</v>
      </c>
      <c r="D18" s="70" t="str">
        <f>CRS!D18</f>
        <v>BSIT-WEB TRACK-1</v>
      </c>
      <c r="E18" s="109">
        <v>20</v>
      </c>
      <c r="F18" s="109">
        <v>10</v>
      </c>
      <c r="G18" s="109">
        <v>10</v>
      </c>
      <c r="H18" s="109">
        <v>10</v>
      </c>
      <c r="I18" s="109">
        <v>20</v>
      </c>
      <c r="J18" s="109"/>
      <c r="K18" s="109"/>
      <c r="L18" s="109"/>
      <c r="M18" s="109"/>
      <c r="N18" s="109"/>
      <c r="O18" s="60">
        <f t="shared" si="0"/>
        <v>70</v>
      </c>
      <c r="P18" s="67">
        <f t="shared" si="1"/>
        <v>70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36</v>
      </c>
      <c r="AD18" s="67">
        <f t="shared" si="4"/>
        <v>36</v>
      </c>
      <c r="AE18" s="112">
        <f>CRS!S18</f>
        <v>35.340000000000003</v>
      </c>
      <c r="AF18" s="66">
        <f>CRS!T18</f>
        <v>52.75</v>
      </c>
      <c r="AG18" s="64">
        <f>CRS!U18</f>
        <v>76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DECENA, JEANNE KEVIN T. </v>
      </c>
      <c r="C19" s="65" t="str">
        <f>CRS!C19</f>
        <v>M</v>
      </c>
      <c r="D19" s="70" t="str">
        <f>CRS!D19</f>
        <v>BSIT-NET SEC TRACK-2</v>
      </c>
      <c r="E19" s="109">
        <v>20</v>
      </c>
      <c r="F19" s="109">
        <v>20</v>
      </c>
      <c r="G19" s="109">
        <v>20</v>
      </c>
      <c r="H19" s="109">
        <v>20</v>
      </c>
      <c r="I19" s="109">
        <v>15</v>
      </c>
      <c r="J19" s="109"/>
      <c r="K19" s="109"/>
      <c r="L19" s="109"/>
      <c r="M19" s="109"/>
      <c r="N19" s="109"/>
      <c r="O19" s="60">
        <f t="shared" si="0"/>
        <v>95</v>
      </c>
      <c r="P19" s="67">
        <f t="shared" si="1"/>
        <v>95</v>
      </c>
      <c r="Q19" s="109">
        <v>20</v>
      </c>
      <c r="R19" s="109">
        <v>10</v>
      </c>
      <c r="S19" s="109">
        <v>10</v>
      </c>
      <c r="T19" s="109">
        <v>10</v>
      </c>
      <c r="U19" s="109">
        <v>12</v>
      </c>
      <c r="V19" s="109">
        <v>30</v>
      </c>
      <c r="W19" s="109"/>
      <c r="X19" s="109"/>
      <c r="Y19" s="109"/>
      <c r="Z19" s="109"/>
      <c r="AA19" s="60">
        <f t="shared" si="2"/>
        <v>92</v>
      </c>
      <c r="AB19" s="67">
        <f t="shared" si="3"/>
        <v>61.333333333333329</v>
      </c>
      <c r="AC19" s="111">
        <v>40</v>
      </c>
      <c r="AD19" s="67">
        <f t="shared" si="4"/>
        <v>40</v>
      </c>
      <c r="AE19" s="112">
        <f>CRS!S19</f>
        <v>65.19</v>
      </c>
      <c r="AF19" s="66">
        <f>CRS!T19</f>
        <v>69.414999999999992</v>
      </c>
      <c r="AG19" s="64">
        <f>CRS!U19</f>
        <v>85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JORDAN J. </v>
      </c>
      <c r="C20" s="65" t="str">
        <f>CRS!C20</f>
        <v>M</v>
      </c>
      <c r="D20" s="70" t="str">
        <f>CRS!D20</f>
        <v>BSIT-NET SEC TRACK-1</v>
      </c>
      <c r="E20" s="109">
        <v>5</v>
      </c>
      <c r="F20" s="109">
        <v>10</v>
      </c>
      <c r="G20" s="109">
        <v>2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37</v>
      </c>
      <c r="P20" s="67">
        <f t="shared" si="1"/>
        <v>37</v>
      </c>
      <c r="Q20" s="109">
        <v>20</v>
      </c>
      <c r="R20" s="109">
        <v>10</v>
      </c>
      <c r="S20" s="109">
        <v>10</v>
      </c>
      <c r="T20" s="109">
        <v>10</v>
      </c>
      <c r="U20" s="109">
        <v>8</v>
      </c>
      <c r="V20" s="109">
        <v>30</v>
      </c>
      <c r="W20" s="109"/>
      <c r="X20" s="109"/>
      <c r="Y20" s="109"/>
      <c r="Z20" s="109"/>
      <c r="AA20" s="60">
        <f t="shared" si="2"/>
        <v>88</v>
      </c>
      <c r="AB20" s="67">
        <f t="shared" si="3"/>
        <v>58.666666666666664</v>
      </c>
      <c r="AC20" s="111">
        <v>30</v>
      </c>
      <c r="AD20" s="67">
        <f t="shared" si="4"/>
        <v>30</v>
      </c>
      <c r="AE20" s="112">
        <f>CRS!S20</f>
        <v>41.77</v>
      </c>
      <c r="AF20" s="66">
        <f>CRS!T20</f>
        <v>50.86</v>
      </c>
      <c r="AG20" s="64">
        <f>CRS!U20</f>
        <v>75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DUNUAN, MARK JR. B. </v>
      </c>
      <c r="C21" s="65" t="str">
        <f>CRS!C21</f>
        <v>M</v>
      </c>
      <c r="D21" s="70" t="str">
        <f>CRS!D21</f>
        <v>BSIT-WEB TRACK-2</v>
      </c>
      <c r="E21" s="109">
        <v>20</v>
      </c>
      <c r="F21" s="109">
        <v>20</v>
      </c>
      <c r="G21" s="109">
        <v>20</v>
      </c>
      <c r="H21" s="109">
        <v>20</v>
      </c>
      <c r="I21" s="109">
        <v>20</v>
      </c>
      <c r="J21" s="109"/>
      <c r="K21" s="109"/>
      <c r="L21" s="109"/>
      <c r="M21" s="109"/>
      <c r="N21" s="109"/>
      <c r="O21" s="60">
        <f t="shared" si="0"/>
        <v>100</v>
      </c>
      <c r="P21" s="67">
        <f t="shared" si="1"/>
        <v>100</v>
      </c>
      <c r="Q21" s="109">
        <v>20</v>
      </c>
      <c r="R21" s="109">
        <v>10</v>
      </c>
      <c r="S21" s="109">
        <v>20</v>
      </c>
      <c r="T21" s="109">
        <v>10</v>
      </c>
      <c r="U21" s="109">
        <v>4</v>
      </c>
      <c r="V21" s="109">
        <v>30</v>
      </c>
      <c r="W21" s="109"/>
      <c r="X21" s="109"/>
      <c r="Y21" s="109"/>
      <c r="Z21" s="109"/>
      <c r="AA21" s="60">
        <f t="shared" si="2"/>
        <v>94</v>
      </c>
      <c r="AB21" s="67">
        <f t="shared" si="3"/>
        <v>62.666666666666671</v>
      </c>
      <c r="AC21" s="111">
        <v>40</v>
      </c>
      <c r="AD21" s="67">
        <f t="shared" si="4"/>
        <v>40</v>
      </c>
      <c r="AE21" s="112">
        <f>CRS!S21</f>
        <v>67.28</v>
      </c>
      <c r="AF21" s="66">
        <f>CRS!T21</f>
        <v>69.002499999999998</v>
      </c>
      <c r="AG21" s="64">
        <f>CRS!U21</f>
        <v>85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GALOPE, MAC JEROME C. </v>
      </c>
      <c r="C22" s="65" t="str">
        <f>CRS!C22</f>
        <v>M</v>
      </c>
      <c r="D22" s="70" t="str">
        <f>CRS!D22</f>
        <v>BSCS-DIGITAL ARTS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34</v>
      </c>
      <c r="AD22" s="67">
        <f t="shared" si="4"/>
        <v>34</v>
      </c>
      <c r="AE22" s="112">
        <f>CRS!S22</f>
        <v>11.56</v>
      </c>
      <c r="AF22" s="66">
        <f>CRS!T22</f>
        <v>25.805</v>
      </c>
      <c r="AG22" s="64">
        <f>CRS!U22</f>
        <v>72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GOMEZ, JEARSON B. </v>
      </c>
      <c r="C23" s="65" t="str">
        <f>CRS!C23</f>
        <v>M</v>
      </c>
      <c r="D23" s="70" t="str">
        <f>CRS!D23</f>
        <v>BSIT-WEB TRACK-2</v>
      </c>
      <c r="E23" s="109">
        <v>10</v>
      </c>
      <c r="F23" s="109">
        <v>10</v>
      </c>
      <c r="G23" s="109">
        <v>10</v>
      </c>
      <c r="H23" s="109">
        <v>10</v>
      </c>
      <c r="I23" s="109">
        <v>10</v>
      </c>
      <c r="J23" s="109"/>
      <c r="K23" s="109"/>
      <c r="L23" s="109"/>
      <c r="M23" s="109"/>
      <c r="N23" s="109"/>
      <c r="O23" s="60">
        <f t="shared" si="0"/>
        <v>50</v>
      </c>
      <c r="P23" s="67">
        <f t="shared" si="1"/>
        <v>50</v>
      </c>
      <c r="Q23" s="109">
        <v>20</v>
      </c>
      <c r="R23" s="109">
        <v>10</v>
      </c>
      <c r="S23" s="109">
        <v>10</v>
      </c>
      <c r="T23" s="109">
        <v>20</v>
      </c>
      <c r="U23" s="109">
        <v>8</v>
      </c>
      <c r="V23" s="109">
        <v>50</v>
      </c>
      <c r="W23" s="109"/>
      <c r="X23" s="109"/>
      <c r="Y23" s="109"/>
      <c r="Z23" s="109"/>
      <c r="AA23" s="60">
        <f t="shared" si="2"/>
        <v>118</v>
      </c>
      <c r="AB23" s="67">
        <f t="shared" si="3"/>
        <v>78.666666666666657</v>
      </c>
      <c r="AC23" s="111">
        <v>52</v>
      </c>
      <c r="AD23" s="67">
        <f t="shared" si="4"/>
        <v>52</v>
      </c>
      <c r="AE23" s="112">
        <f>CRS!S23</f>
        <v>60.139999999999993</v>
      </c>
      <c r="AF23" s="66">
        <f>CRS!T23</f>
        <v>71.015000000000001</v>
      </c>
      <c r="AG23" s="64">
        <f>CRS!U23</f>
        <v>86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GUTIERREZ, JOELLE A. </v>
      </c>
      <c r="C24" s="65" t="str">
        <f>CRS!C24</f>
        <v>M</v>
      </c>
      <c r="D24" s="70" t="str">
        <f>CRS!D24</f>
        <v>BSCS-DIGITAL ARTS TRACK-2</v>
      </c>
      <c r="E24" s="109">
        <v>20</v>
      </c>
      <c r="F24" s="109">
        <v>20</v>
      </c>
      <c r="G24" s="109">
        <v>20</v>
      </c>
      <c r="H24" s="109">
        <v>20</v>
      </c>
      <c r="I24" s="109">
        <v>11</v>
      </c>
      <c r="J24" s="109"/>
      <c r="K24" s="109"/>
      <c r="L24" s="109"/>
      <c r="M24" s="109"/>
      <c r="N24" s="109"/>
      <c r="O24" s="60">
        <f t="shared" si="0"/>
        <v>91</v>
      </c>
      <c r="P24" s="67">
        <f t="shared" si="1"/>
        <v>91</v>
      </c>
      <c r="Q24" s="109">
        <v>20</v>
      </c>
      <c r="R24" s="109">
        <v>10</v>
      </c>
      <c r="S24" s="109">
        <v>20</v>
      </c>
      <c r="T24" s="109">
        <v>10</v>
      </c>
      <c r="U24" s="109">
        <v>4</v>
      </c>
      <c r="V24" s="109">
        <v>30</v>
      </c>
      <c r="W24" s="109"/>
      <c r="X24" s="109"/>
      <c r="Y24" s="109"/>
      <c r="Z24" s="109"/>
      <c r="AA24" s="60">
        <f t="shared" si="2"/>
        <v>94</v>
      </c>
      <c r="AB24" s="67">
        <f t="shared" si="3"/>
        <v>62.666666666666671</v>
      </c>
      <c r="AC24" s="111">
        <v>56</v>
      </c>
      <c r="AD24" s="67">
        <f t="shared" si="4"/>
        <v>56.000000000000007</v>
      </c>
      <c r="AE24" s="112">
        <f>CRS!S24</f>
        <v>69.750000000000014</v>
      </c>
      <c r="AF24" s="66">
        <f>CRS!T24</f>
        <v>69.487500000000011</v>
      </c>
      <c r="AG24" s="64">
        <f>CRS!U24</f>
        <v>85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KHALIL, ABDUALRAHMAN M. </v>
      </c>
      <c r="C25" s="65" t="str">
        <f>CRS!C25</f>
        <v>M</v>
      </c>
      <c r="D25" s="70" t="str">
        <f>CRS!D25</f>
        <v>BSIT-NET SEC TRACK-1</v>
      </c>
      <c r="E25" s="109">
        <v>20</v>
      </c>
      <c r="F25" s="109">
        <v>10</v>
      </c>
      <c r="G25" s="109">
        <v>10</v>
      </c>
      <c r="H25" s="109">
        <v>10</v>
      </c>
      <c r="I25" s="109">
        <v>20</v>
      </c>
      <c r="J25" s="109"/>
      <c r="K25" s="109"/>
      <c r="L25" s="109"/>
      <c r="M25" s="109"/>
      <c r="N25" s="109"/>
      <c r="O25" s="60">
        <f t="shared" si="0"/>
        <v>70</v>
      </c>
      <c r="P25" s="67">
        <f t="shared" si="1"/>
        <v>70</v>
      </c>
      <c r="Q25" s="109">
        <v>20</v>
      </c>
      <c r="R25" s="109">
        <v>10</v>
      </c>
      <c r="S25" s="109">
        <v>20</v>
      </c>
      <c r="T25" s="109">
        <v>10</v>
      </c>
      <c r="U25" s="109">
        <v>4</v>
      </c>
      <c r="V25" s="109">
        <v>30</v>
      </c>
      <c r="W25" s="109"/>
      <c r="X25" s="109"/>
      <c r="Y25" s="109"/>
      <c r="Z25" s="109"/>
      <c r="AA25" s="60">
        <f t="shared" si="2"/>
        <v>94</v>
      </c>
      <c r="AB25" s="67">
        <f t="shared" si="3"/>
        <v>62.666666666666671</v>
      </c>
      <c r="AC25" s="111">
        <v>50</v>
      </c>
      <c r="AD25" s="67">
        <f t="shared" si="4"/>
        <v>50</v>
      </c>
      <c r="AE25" s="112">
        <f>CRS!S25</f>
        <v>60.78</v>
      </c>
      <c r="AF25" s="66">
        <f>CRS!T25</f>
        <v>62.882187500000001</v>
      </c>
      <c r="AG25" s="64">
        <f>CRS!U25</f>
        <v>81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LINGAYO, HANS BILL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MINONG, ROSELLER KYLE II G. </v>
      </c>
      <c r="C27" s="65" t="str">
        <f>CRS!C27</f>
        <v>M</v>
      </c>
      <c r="D27" s="70" t="str">
        <f>CRS!D27</f>
        <v>BSIT-WEB TRACK-2</v>
      </c>
      <c r="E27" s="109">
        <v>20</v>
      </c>
      <c r="F27" s="109">
        <v>20</v>
      </c>
      <c r="G27" s="109">
        <v>20</v>
      </c>
      <c r="H27" s="109">
        <v>20</v>
      </c>
      <c r="I27" s="109">
        <v>20</v>
      </c>
      <c r="J27" s="109"/>
      <c r="K27" s="109"/>
      <c r="L27" s="109"/>
      <c r="M27" s="109"/>
      <c r="N27" s="109"/>
      <c r="O27" s="60">
        <f t="shared" si="0"/>
        <v>100</v>
      </c>
      <c r="P27" s="67">
        <f t="shared" si="1"/>
        <v>100</v>
      </c>
      <c r="Q27" s="109">
        <v>20</v>
      </c>
      <c r="R27" s="109">
        <v>20</v>
      </c>
      <c r="S27" s="109">
        <v>10</v>
      </c>
      <c r="T27" s="109">
        <v>10</v>
      </c>
      <c r="U27" s="109">
        <v>10</v>
      </c>
      <c r="V27" s="109">
        <v>30</v>
      </c>
      <c r="W27" s="109"/>
      <c r="X27" s="109"/>
      <c r="Y27" s="109"/>
      <c r="Z27" s="109"/>
      <c r="AA27" s="60">
        <f t="shared" si="2"/>
        <v>100</v>
      </c>
      <c r="AB27" s="67">
        <f t="shared" si="3"/>
        <v>66.666666666666657</v>
      </c>
      <c r="AC27" s="111">
        <v>26</v>
      </c>
      <c r="AD27" s="67">
        <f t="shared" si="4"/>
        <v>26</v>
      </c>
      <c r="AE27" s="112">
        <f>CRS!S27</f>
        <v>63.84</v>
      </c>
      <c r="AF27" s="66">
        <f>CRS!T27</f>
        <v>65.875</v>
      </c>
      <c r="AG27" s="64">
        <f>CRS!U27</f>
        <v>83</v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QUINTO, ANDREW KEVIN M.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20</v>
      </c>
      <c r="G28" s="109">
        <v>20</v>
      </c>
      <c r="H28" s="109">
        <v>10</v>
      </c>
      <c r="I28" s="109">
        <v>12</v>
      </c>
      <c r="J28" s="109"/>
      <c r="K28" s="109"/>
      <c r="L28" s="109"/>
      <c r="M28" s="109"/>
      <c r="N28" s="109"/>
      <c r="O28" s="60">
        <f t="shared" si="0"/>
        <v>82</v>
      </c>
      <c r="P28" s="67">
        <f t="shared" si="1"/>
        <v>82</v>
      </c>
      <c r="Q28" s="109">
        <v>10</v>
      </c>
      <c r="R28" s="109">
        <v>10</v>
      </c>
      <c r="S28" s="109">
        <v>10</v>
      </c>
      <c r="T28" s="109">
        <v>20</v>
      </c>
      <c r="U28" s="109">
        <v>6</v>
      </c>
      <c r="V28" s="109">
        <v>30</v>
      </c>
      <c r="W28" s="109"/>
      <c r="X28" s="109"/>
      <c r="Y28" s="109"/>
      <c r="Z28" s="109"/>
      <c r="AA28" s="60">
        <f t="shared" si="2"/>
        <v>86</v>
      </c>
      <c r="AB28" s="67">
        <f t="shared" si="3"/>
        <v>57.333333333333336</v>
      </c>
      <c r="AC28" s="111">
        <v>44</v>
      </c>
      <c r="AD28" s="67">
        <f t="shared" si="4"/>
        <v>44</v>
      </c>
      <c r="AE28" s="112">
        <f>CRS!S28</f>
        <v>60.940000000000005</v>
      </c>
      <c r="AF28" s="66">
        <f>CRS!T28</f>
        <v>61.634375000000006</v>
      </c>
      <c r="AG28" s="64">
        <f>CRS!U28</f>
        <v>81</v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RABANAL, REDEN C. </v>
      </c>
      <c r="C29" s="65" t="str">
        <f>CRS!C29</f>
        <v>M</v>
      </c>
      <c r="D29" s="70" t="str">
        <f>CRS!D29</f>
        <v>BSIT-WEB TRACK-2</v>
      </c>
      <c r="E29" s="109">
        <v>20</v>
      </c>
      <c r="F29" s="109">
        <v>20</v>
      </c>
      <c r="G29" s="109">
        <v>20</v>
      </c>
      <c r="H29" s="109">
        <v>20</v>
      </c>
      <c r="I29" s="109">
        <v>16</v>
      </c>
      <c r="J29" s="109"/>
      <c r="K29" s="109"/>
      <c r="L29" s="109"/>
      <c r="M29" s="109"/>
      <c r="N29" s="109"/>
      <c r="O29" s="60">
        <f t="shared" si="0"/>
        <v>96</v>
      </c>
      <c r="P29" s="67">
        <f t="shared" si="1"/>
        <v>96</v>
      </c>
      <c r="Q29" s="109">
        <v>20</v>
      </c>
      <c r="R29" s="109">
        <v>10</v>
      </c>
      <c r="S29" s="109">
        <v>10</v>
      </c>
      <c r="T29" s="109">
        <v>10</v>
      </c>
      <c r="U29" s="109">
        <v>8</v>
      </c>
      <c r="V29" s="109">
        <v>30</v>
      </c>
      <c r="W29" s="109"/>
      <c r="X29" s="109"/>
      <c r="Y29" s="109"/>
      <c r="Z29" s="109"/>
      <c r="AA29" s="60">
        <f t="shared" si="2"/>
        <v>88</v>
      </c>
      <c r="AB29" s="67">
        <f t="shared" si="3"/>
        <v>58.666666666666664</v>
      </c>
      <c r="AC29" s="111">
        <v>44</v>
      </c>
      <c r="AD29" s="67">
        <f t="shared" si="4"/>
        <v>44</v>
      </c>
      <c r="AE29" s="112">
        <f>CRS!S29</f>
        <v>66</v>
      </c>
      <c r="AF29" s="66">
        <f>CRS!T29</f>
        <v>71.55</v>
      </c>
      <c r="AG29" s="64">
        <f>CRS!U29</f>
        <v>86</v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RAYRAY, RUDULPH ACE M.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>
        <v>20</v>
      </c>
      <c r="G30" s="109">
        <v>10</v>
      </c>
      <c r="H30" s="109">
        <v>20</v>
      </c>
      <c r="I30" s="109">
        <v>16</v>
      </c>
      <c r="J30" s="109"/>
      <c r="K30" s="109"/>
      <c r="L30" s="109"/>
      <c r="M30" s="109"/>
      <c r="N30" s="109"/>
      <c r="O30" s="60">
        <f t="shared" si="0"/>
        <v>86</v>
      </c>
      <c r="P30" s="67">
        <f t="shared" si="1"/>
        <v>86</v>
      </c>
      <c r="Q30" s="109">
        <v>20</v>
      </c>
      <c r="R30" s="109">
        <v>10</v>
      </c>
      <c r="S30" s="109">
        <v>10</v>
      </c>
      <c r="T30" s="109">
        <v>10</v>
      </c>
      <c r="U30" s="109">
        <v>12</v>
      </c>
      <c r="V30" s="109">
        <v>30</v>
      </c>
      <c r="W30" s="109"/>
      <c r="X30" s="109"/>
      <c r="Y30" s="109"/>
      <c r="Z30" s="109"/>
      <c r="AA30" s="60">
        <f t="shared" si="2"/>
        <v>92</v>
      </c>
      <c r="AB30" s="67">
        <f t="shared" si="3"/>
        <v>61.333333333333329</v>
      </c>
      <c r="AC30" s="111">
        <v>32</v>
      </c>
      <c r="AD30" s="67">
        <f t="shared" si="4"/>
        <v>32</v>
      </c>
      <c r="AE30" s="112">
        <f>CRS!S30</f>
        <v>59.500000000000007</v>
      </c>
      <c r="AF30" s="66">
        <f>CRS!T30</f>
        <v>65.16</v>
      </c>
      <c r="AG30" s="64">
        <f>CRS!U30</f>
        <v>83</v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TUDLONG, DANIEL BOONE C. </v>
      </c>
      <c r="C31" s="65" t="str">
        <f>CRS!C31</f>
        <v>M</v>
      </c>
      <c r="D31" s="70" t="str">
        <f>CRS!D31</f>
        <v>BSIT-NET SEC TRACK-1</v>
      </c>
      <c r="E31" s="109">
        <v>20</v>
      </c>
      <c r="F31" s="109">
        <v>20</v>
      </c>
      <c r="G31" s="109">
        <v>20</v>
      </c>
      <c r="H31" s="109">
        <v>20</v>
      </c>
      <c r="I31" s="109">
        <v>20</v>
      </c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100</v>
      </c>
      <c r="Q31" s="109">
        <v>20</v>
      </c>
      <c r="R31" s="109">
        <v>20</v>
      </c>
      <c r="S31" s="109">
        <v>10</v>
      </c>
      <c r="T31" s="109">
        <v>10</v>
      </c>
      <c r="U31" s="109">
        <v>10</v>
      </c>
      <c r="V31" s="109">
        <v>30</v>
      </c>
      <c r="W31" s="109"/>
      <c r="X31" s="109"/>
      <c r="Y31" s="109"/>
      <c r="Z31" s="109"/>
      <c r="AA31" s="60">
        <f t="shared" si="2"/>
        <v>100</v>
      </c>
      <c r="AB31" s="67">
        <f t="shared" si="3"/>
        <v>66.666666666666657</v>
      </c>
      <c r="AC31" s="111">
        <v>20</v>
      </c>
      <c r="AD31" s="67">
        <f t="shared" si="4"/>
        <v>20</v>
      </c>
      <c r="AE31" s="112">
        <f>CRS!S31</f>
        <v>61.8</v>
      </c>
      <c r="AF31" s="66">
        <f>CRS!T31</f>
        <v>60.107500000000002</v>
      </c>
      <c r="AG31" s="64">
        <f>CRS!U31</f>
        <v>80</v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UMINGA, JOHN VEE L. </v>
      </c>
      <c r="C32" s="65" t="str">
        <f>CRS!C32</f>
        <v>M</v>
      </c>
      <c r="D32" s="70" t="str">
        <f>CRS!D32</f>
        <v>BSIT-WEB TRACK-2</v>
      </c>
      <c r="E32" s="109">
        <v>20</v>
      </c>
      <c r="F32" s="109">
        <v>20</v>
      </c>
      <c r="G32" s="109">
        <v>20</v>
      </c>
      <c r="H32" s="109">
        <v>20</v>
      </c>
      <c r="I32" s="109">
        <v>16</v>
      </c>
      <c r="J32" s="109"/>
      <c r="K32" s="109"/>
      <c r="L32" s="109"/>
      <c r="M32" s="109"/>
      <c r="N32" s="109"/>
      <c r="O32" s="60">
        <f t="shared" si="0"/>
        <v>96</v>
      </c>
      <c r="P32" s="67">
        <f t="shared" si="1"/>
        <v>96</v>
      </c>
      <c r="Q32" s="109">
        <v>20</v>
      </c>
      <c r="R32" s="109">
        <v>10</v>
      </c>
      <c r="S32" s="109">
        <v>10</v>
      </c>
      <c r="T32" s="109">
        <v>20</v>
      </c>
      <c r="U32" s="109">
        <v>8</v>
      </c>
      <c r="V32" s="109">
        <v>30</v>
      </c>
      <c r="W32" s="109"/>
      <c r="X32" s="109"/>
      <c r="Y32" s="109"/>
      <c r="Z32" s="109"/>
      <c r="AA32" s="60">
        <f t="shared" si="2"/>
        <v>98</v>
      </c>
      <c r="AB32" s="67">
        <f t="shared" si="3"/>
        <v>65.333333333333329</v>
      </c>
      <c r="AC32" s="111">
        <v>42</v>
      </c>
      <c r="AD32" s="67">
        <f t="shared" si="4"/>
        <v>42</v>
      </c>
      <c r="AE32" s="112">
        <f>CRS!S32</f>
        <v>67.52</v>
      </c>
      <c r="AF32" s="66">
        <f>CRS!T32</f>
        <v>78.2</v>
      </c>
      <c r="AG32" s="64">
        <f>CRS!U32</f>
        <v>89</v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VIERNES, ROY JAN LESTER C. </v>
      </c>
      <c r="C33" s="65" t="str">
        <f>CRS!C33</f>
        <v>M</v>
      </c>
      <c r="D33" s="70" t="str">
        <f>CRS!D33</f>
        <v>BSIT-NET SEC TRACK-2</v>
      </c>
      <c r="E33" s="109">
        <v>20</v>
      </c>
      <c r="F33" s="109">
        <v>20</v>
      </c>
      <c r="G33" s="109">
        <v>20</v>
      </c>
      <c r="H33" s="109">
        <v>20</v>
      </c>
      <c r="I33" s="109">
        <v>19</v>
      </c>
      <c r="J33" s="109"/>
      <c r="K33" s="109"/>
      <c r="L33" s="109"/>
      <c r="M33" s="109"/>
      <c r="N33" s="109"/>
      <c r="O33" s="60">
        <f t="shared" si="0"/>
        <v>99</v>
      </c>
      <c r="P33" s="67">
        <f t="shared" si="1"/>
        <v>99</v>
      </c>
      <c r="Q33" s="109">
        <v>10</v>
      </c>
      <c r="R33" s="109">
        <v>10</v>
      </c>
      <c r="S33" s="109">
        <v>10</v>
      </c>
      <c r="T33" s="109">
        <v>20</v>
      </c>
      <c r="U33" s="109">
        <v>6</v>
      </c>
      <c r="V33" s="109">
        <v>30</v>
      </c>
      <c r="W33" s="109"/>
      <c r="X33" s="109"/>
      <c r="Y33" s="109"/>
      <c r="Z33" s="109"/>
      <c r="AA33" s="60">
        <f t="shared" si="2"/>
        <v>86</v>
      </c>
      <c r="AB33" s="67">
        <f t="shared" si="3"/>
        <v>57.333333333333336</v>
      </c>
      <c r="AC33" s="111">
        <v>34</v>
      </c>
      <c r="AD33" s="67">
        <f t="shared" si="4"/>
        <v>34</v>
      </c>
      <c r="AE33" s="112">
        <f>CRS!S33</f>
        <v>63.150000000000006</v>
      </c>
      <c r="AF33" s="66">
        <f>CRS!T33</f>
        <v>67.260000000000005</v>
      </c>
      <c r="AG33" s="64">
        <f>CRS!U33</f>
        <v>84</v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ZUÑEGA, FIDEL VICTOR P.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20</v>
      </c>
      <c r="G34" s="109">
        <v>20</v>
      </c>
      <c r="H34" s="109">
        <v>20</v>
      </c>
      <c r="I34" s="109">
        <v>20</v>
      </c>
      <c r="J34" s="109"/>
      <c r="K34" s="109"/>
      <c r="L34" s="109"/>
      <c r="M34" s="109"/>
      <c r="N34" s="109"/>
      <c r="O34" s="60">
        <f t="shared" si="0"/>
        <v>100</v>
      </c>
      <c r="P34" s="67">
        <f t="shared" si="1"/>
        <v>100</v>
      </c>
      <c r="Q34" s="109">
        <v>20</v>
      </c>
      <c r="R34" s="109">
        <v>10</v>
      </c>
      <c r="S34" s="109">
        <v>20</v>
      </c>
      <c r="T34" s="109">
        <v>10</v>
      </c>
      <c r="U34" s="109">
        <v>4</v>
      </c>
      <c r="V34" s="109">
        <v>30</v>
      </c>
      <c r="W34" s="109"/>
      <c r="X34" s="109"/>
      <c r="Y34" s="109"/>
      <c r="Z34" s="109"/>
      <c r="AA34" s="60">
        <f t="shared" si="2"/>
        <v>94</v>
      </c>
      <c r="AB34" s="67">
        <f t="shared" si="3"/>
        <v>62.666666666666671</v>
      </c>
      <c r="AC34" s="111">
        <v>36</v>
      </c>
      <c r="AD34" s="67">
        <f t="shared" si="4"/>
        <v>36</v>
      </c>
      <c r="AE34" s="112">
        <f>CRS!S34</f>
        <v>65.92</v>
      </c>
      <c r="AF34" s="66">
        <f>CRS!T34</f>
        <v>69.180000000000007</v>
      </c>
      <c r="AG34" s="64">
        <f>CRS!U34</f>
        <v>85</v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CCS.1131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DEVELOPMENT 1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3:50PM-5:30PM  MWF 12:30PM-2:10PM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SUMMER Trimester SY 2014-2015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50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JS 01</v>
      </c>
      <c r="F47" s="302" t="str">
        <f t="shared" si="5"/>
        <v>JS 02</v>
      </c>
      <c r="G47" s="302" t="str">
        <f t="shared" si="5"/>
        <v>JS 03</v>
      </c>
      <c r="H47" s="302" t="str">
        <f t="shared" si="5"/>
        <v>JS 04</v>
      </c>
      <c r="I47" s="302" t="str">
        <f t="shared" si="5"/>
        <v>JS 05</v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DESIGN</v>
      </c>
      <c r="R47" s="302" t="str">
        <f t="shared" si="7"/>
        <v>NAVIGATION</v>
      </c>
      <c r="S47" s="302" t="str">
        <f t="shared" si="7"/>
        <v>CITATIONS</v>
      </c>
      <c r="T47" s="302" t="str">
        <f t="shared" si="7"/>
        <v>DATES</v>
      </c>
      <c r="U47" s="302" t="str">
        <f t="shared" si="7"/>
        <v>CONTENT</v>
      </c>
      <c r="V47" s="302" t="str">
        <f t="shared" si="7"/>
        <v>WEB HOST</v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150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1" t="str">
        <f>'INITIAL INPUT'!G12</f>
        <v>CCS.1131</v>
      </c>
      <c r="D11" s="382"/>
      <c r="E11" s="382"/>
      <c r="F11" s="163"/>
      <c r="G11" s="383" t="str">
        <f>CRS!A4</f>
        <v>TTH 3:50PM-5:30PM  MWF 12:30PM-2:10PM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SUMMER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2014-2015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13-2533-941</v>
      </c>
      <c r="C15" s="139" t="str">
        <f>IF(NAMES!B2="","",NAMES!B2)</f>
        <v xml:space="preserve">AL SAEEDI, TALAL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75</v>
      </c>
      <c r="J15" s="145"/>
      <c r="K15" s="144">
        <f>IF(CRS!O9="","",CRS!O9)</f>
        <v>74</v>
      </c>
      <c r="L15" s="146"/>
      <c r="M15" s="144">
        <f>IF(CRS!V9="","",CRS!V9)</f>
        <v>78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13-4272-624</v>
      </c>
      <c r="C16" s="139" t="str">
        <f>IF(NAMES!B3="","",NAMES!B3)</f>
        <v xml:space="preserve">ALI SALAD, SAID M. </v>
      </c>
      <c r="D16" s="140"/>
      <c r="E16" s="141" t="str">
        <f>IF(NAMES!C3="","",NAMES!C3)</f>
        <v>F</v>
      </c>
      <c r="F16" s="142"/>
      <c r="G16" s="143" t="str">
        <f>IF(NAMES!D3="","",NAMES!D3)</f>
        <v>BSIT-NET SEC TRACK-1</v>
      </c>
      <c r="H16" s="133"/>
      <c r="I16" s="144">
        <f>IF(CRS!I10="","",CRS!I10)</f>
        <v>75</v>
      </c>
      <c r="J16" s="145"/>
      <c r="K16" s="144">
        <f>IF(CRS!O10="","",CRS!O10)</f>
        <v>74</v>
      </c>
      <c r="L16" s="146"/>
      <c r="M16" s="144">
        <f>IF(CRS!V10="","",CRS!V10)</f>
        <v>75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14-0858-424</v>
      </c>
      <c r="C17" s="139" t="str">
        <f>IF(NAMES!B4="","",NAMES!B4)</f>
        <v xml:space="preserve">ALNATHARI, MOUSA T.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81</v>
      </c>
      <c r="J17" s="145"/>
      <c r="K17" s="144">
        <f>IF(CRS!O11="","",CRS!O11)</f>
        <v>77</v>
      </c>
      <c r="L17" s="146"/>
      <c r="M17" s="144">
        <f>IF(CRS!V11="","",CRS!V11)</f>
        <v>75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13-1424-394</v>
      </c>
      <c r="C18" s="139" t="str">
        <f>IF(NAMES!B5="","",NAMES!B5)</f>
        <v xml:space="preserve">ALONZO, YSABEL MARIE P. </v>
      </c>
      <c r="D18" s="140"/>
      <c r="E18" s="141" t="str">
        <f>IF(NAMES!C5="","",NAMES!C5)</f>
        <v>F</v>
      </c>
      <c r="F18" s="142"/>
      <c r="G18" s="143" t="str">
        <f>IF(NAMES!D5="","",NAMES!D5)</f>
        <v>BSIT-WEB TRACK-2</v>
      </c>
      <c r="H18" s="133"/>
      <c r="I18" s="144">
        <f>IF(CRS!I12="","",CRS!I12)</f>
        <v>82</v>
      </c>
      <c r="J18" s="145"/>
      <c r="K18" s="144">
        <f>IF(CRS!O12="","",CRS!O12)</f>
        <v>74</v>
      </c>
      <c r="L18" s="146"/>
      <c r="M18" s="144" t="str">
        <f>IF(CRS!V12="","",CRS!V12)</f>
        <v>UD</v>
      </c>
      <c r="N18" s="147"/>
      <c r="O18" s="377" t="str">
        <f>IF(CRS!W12="","",CRS!W12)</f>
        <v>UD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13-1450-327</v>
      </c>
      <c r="C19" s="139" t="str">
        <f>IF(NAMES!B6="","",NAMES!B6)</f>
        <v xml:space="preserve">ARCIAGA, MARC DAVID R.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84</v>
      </c>
      <c r="J19" s="145"/>
      <c r="K19" s="144">
        <f>IF(CRS!O13="","",CRS!O13)</f>
        <v>79</v>
      </c>
      <c r="L19" s="146"/>
      <c r="M19" s="144">
        <f>IF(CRS!V13="","",CRS!V13)</f>
        <v>76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13-4217-466</v>
      </c>
      <c r="C20" s="139" t="str">
        <f>IF(NAMES!B7="","",NAMES!B7)</f>
        <v xml:space="preserve">BILAL, SALEH D.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84</v>
      </c>
      <c r="J20" s="145"/>
      <c r="K20" s="144">
        <f>IF(CRS!O14="","",CRS!O14)</f>
        <v>83</v>
      </c>
      <c r="L20" s="146"/>
      <c r="M20" s="144">
        <f>IF(CRS!V14="","",CRS!V14)</f>
        <v>80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9003803</v>
      </c>
      <c r="C21" s="139" t="str">
        <f>IF(NAMES!B8="","",NAMES!B8)</f>
        <v xml:space="preserve">CABE, ARCHIMEDES P.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TRACK-3</v>
      </c>
      <c r="H21" s="133"/>
      <c r="I21" s="144">
        <f>IF(CRS!I15="","",CRS!I15)</f>
        <v>83</v>
      </c>
      <c r="J21" s="145"/>
      <c r="K21" s="144">
        <f>IF(CRS!O15="","",CRS!O15)</f>
        <v>83</v>
      </c>
      <c r="L21" s="146"/>
      <c r="M21" s="144">
        <f>IF(CRS!V15="","",CRS!V15)</f>
        <v>84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13-1359-893</v>
      </c>
      <c r="C22" s="139" t="str">
        <f>IF(NAMES!B9="","",NAMES!B9)</f>
        <v xml:space="preserve">CALPO, JEFFLER BOY C.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TRACK-2</v>
      </c>
      <c r="H22" s="133"/>
      <c r="I22" s="144">
        <f>IF(CRS!I16="","",CRS!I16)</f>
        <v>85</v>
      </c>
      <c r="J22" s="145"/>
      <c r="K22" s="144">
        <f>IF(CRS!O16="","",CRS!O16)</f>
        <v>84</v>
      </c>
      <c r="L22" s="146"/>
      <c r="M22" s="144">
        <f>IF(CRS!V16="","",CRS!V16)</f>
        <v>80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12014874</v>
      </c>
      <c r="C23" s="139" t="str">
        <f>IF(NAMES!B10="","",NAMES!B10)</f>
        <v xml:space="preserve">CAOILI, HADJZHAR JOSE T.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TRACK-3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>UD</v>
      </c>
      <c r="N23" s="147"/>
      <c r="O23" s="377" t="str">
        <f>IF(CRS!W17="","",CRS!W17)</f>
        <v>UD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12020479</v>
      </c>
      <c r="C24" s="139" t="str">
        <f>IF(NAMES!B11="","",NAMES!B11)</f>
        <v xml:space="preserve">CONSUL, REGGIE D.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87</v>
      </c>
      <c r="J24" s="145"/>
      <c r="K24" s="144">
        <f>IF(CRS!O18="","",CRS!O18)</f>
        <v>85</v>
      </c>
      <c r="L24" s="146"/>
      <c r="M24" s="144">
        <f>IF(CRS!V18="","",CRS!V18)</f>
        <v>76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12-2317-571</v>
      </c>
      <c r="C25" s="139" t="str">
        <f>IF(NAMES!B12="","",NAMES!B12)</f>
        <v xml:space="preserve">DECENA, JEANNE KEVIN T.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TRACK-2</v>
      </c>
      <c r="H25" s="133"/>
      <c r="I25" s="144">
        <f>IF(CRS!I19="","",CRS!I19)</f>
        <v>85</v>
      </c>
      <c r="J25" s="145"/>
      <c r="K25" s="144">
        <f>IF(CRS!O19="","",CRS!O19)</f>
        <v>87</v>
      </c>
      <c r="L25" s="146"/>
      <c r="M25" s="144">
        <f>IF(CRS!V19="","",CRS!V19)</f>
        <v>85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14-2321-849</v>
      </c>
      <c r="C26" s="139" t="str">
        <f>IF(NAMES!B13="","",NAMES!B13)</f>
        <v xml:space="preserve">DELA CRUZ, JORDAN J.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>
        <f>IF(CRS!I20="","",CRS!I20)</f>
        <v>85</v>
      </c>
      <c r="J26" s="145"/>
      <c r="K26" s="144">
        <f>IF(CRS!O20="","",CRS!O20)</f>
        <v>80</v>
      </c>
      <c r="L26" s="146"/>
      <c r="M26" s="144">
        <f>IF(CRS!V20="","",CRS!V20)</f>
        <v>75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11-0046-188</v>
      </c>
      <c r="C27" s="139" t="str">
        <f>IF(NAMES!B14="","",NAMES!B14)</f>
        <v xml:space="preserve">DUNUAN, MARK JR. B.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83</v>
      </c>
      <c r="J27" s="145"/>
      <c r="K27" s="144">
        <f>IF(CRS!O21="","",CRS!O21)</f>
        <v>85</v>
      </c>
      <c r="L27" s="146"/>
      <c r="M27" s="144">
        <f>IF(CRS!V21="","",CRS!V21)</f>
        <v>85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12013967</v>
      </c>
      <c r="C28" s="139" t="str">
        <f>IF(NAMES!B15="","",NAMES!B15)</f>
        <v xml:space="preserve">GALOPE, MAC JEROME C. </v>
      </c>
      <c r="D28" s="140"/>
      <c r="E28" s="141" t="str">
        <f>IF(NAMES!C15="","",NAMES!C15)</f>
        <v>M</v>
      </c>
      <c r="F28" s="142"/>
      <c r="G28" s="143" t="str">
        <f>IF(NAMES!D15="","",NAMES!D15)</f>
        <v>BSCS-DIGITAL ARTS TRACK-2</v>
      </c>
      <c r="H28" s="133"/>
      <c r="I28" s="144">
        <f>IF(CRS!I22="","",CRS!I22)</f>
        <v>83</v>
      </c>
      <c r="J28" s="145"/>
      <c r="K28" s="144">
        <f>IF(CRS!O22="","",CRS!O22)</f>
        <v>73</v>
      </c>
      <c r="L28" s="146"/>
      <c r="M28" s="144">
        <f>IF(CRS!V22="","",CRS!V22)</f>
        <v>72</v>
      </c>
      <c r="N28" s="147"/>
      <c r="O28" s="377" t="str">
        <f>IF(CRS!W22="","",CRS!W22)</f>
        <v>FAILED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14-2268-562</v>
      </c>
      <c r="C29" s="139" t="str">
        <f>IF(NAMES!B16="","",NAMES!B16)</f>
        <v xml:space="preserve">GOMEZ, JEARSON B.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88</v>
      </c>
      <c r="J29" s="145"/>
      <c r="K29" s="144">
        <f>IF(CRS!O23="","",CRS!O23)</f>
        <v>91</v>
      </c>
      <c r="L29" s="146"/>
      <c r="M29" s="144">
        <f>IF(CRS!V23="","",CRS!V23)</f>
        <v>86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12004485</v>
      </c>
      <c r="C30" s="139" t="str">
        <f>IF(NAMES!B17="","",NAMES!B17)</f>
        <v xml:space="preserve">GUTIERREZ, JOELLE A.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>
        <f>IF(CRS!I24="","",CRS!I24)</f>
        <v>84</v>
      </c>
      <c r="J30" s="145"/>
      <c r="K30" s="144">
        <f>IF(CRS!O24="","",CRS!O24)</f>
        <v>85</v>
      </c>
      <c r="L30" s="146"/>
      <c r="M30" s="144">
        <f>IF(CRS!V24="","",CRS!V24)</f>
        <v>85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13-4011-340</v>
      </c>
      <c r="C31" s="139" t="str">
        <f>IF(NAMES!B18="","",NAMES!B18)</f>
        <v xml:space="preserve">KHALIL, ABDUALRAHMAN M.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85</v>
      </c>
      <c r="J31" s="145"/>
      <c r="K31" s="144">
        <f>IF(CRS!O25="","",CRS!O25)</f>
        <v>82</v>
      </c>
      <c r="L31" s="146"/>
      <c r="M31" s="144">
        <f>IF(CRS!V25="","",CRS!V25)</f>
        <v>81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12020497</v>
      </c>
      <c r="C32" s="139" t="str">
        <f>IF(NAMES!B19="","",NAMES!B19)</f>
        <v xml:space="preserve">LINGAYO, HANS BILL A.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>UD</v>
      </c>
      <c r="N32" s="147"/>
      <c r="O32" s="377" t="str">
        <f>IF(CRS!W26="","",CRS!W26)</f>
        <v>UD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14-0532-846</v>
      </c>
      <c r="C33" s="139" t="str">
        <f>IF(NAMES!B20="","",NAMES!B20)</f>
        <v xml:space="preserve">MINONG, ROSELLER KYLE II G.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81</v>
      </c>
      <c r="J33" s="145"/>
      <c r="K33" s="144">
        <f>IF(CRS!O27="","",CRS!O27)</f>
        <v>84</v>
      </c>
      <c r="L33" s="146"/>
      <c r="M33" s="144">
        <f>IF(CRS!V27="","",CRS!V27)</f>
        <v>83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13-1486-168</v>
      </c>
      <c r="C34" s="139" t="str">
        <f>IF(NAMES!B21="","",NAMES!B21)</f>
        <v xml:space="preserve">QUINTO, ANDREW KEVIN M.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81</v>
      </c>
      <c r="L34" s="146"/>
      <c r="M34" s="144">
        <f>IF(CRS!V28="","",CRS!V28)</f>
        <v>81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13-2087-619</v>
      </c>
      <c r="C35" s="139" t="str">
        <f>IF(NAMES!B22="","",NAMES!B22)</f>
        <v xml:space="preserve">RABANAL, REDEN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87</v>
      </c>
      <c r="J35" s="145"/>
      <c r="K35" s="144">
        <f>IF(CRS!O29="","",CRS!O29)</f>
        <v>89</v>
      </c>
      <c r="L35" s="146"/>
      <c r="M35" s="144">
        <f>IF(CRS!V29="","",CRS!V29)</f>
        <v>86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14-4355-939</v>
      </c>
      <c r="C36" s="139" t="str">
        <f>IF(NAMES!B23="","",NAMES!B23)</f>
        <v xml:space="preserve">RAYRAY, RUDULPH ACE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85</v>
      </c>
      <c r="J36" s="145"/>
      <c r="K36" s="144">
        <f>IF(CRS!O30="","",CRS!O30)</f>
        <v>85</v>
      </c>
      <c r="L36" s="146"/>
      <c r="M36" s="144">
        <f>IF(CRS!V30="","",CRS!V30)</f>
        <v>83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12023797</v>
      </c>
      <c r="C37" s="139" t="str">
        <f>IF(NAMES!B24="","",NAMES!B24)</f>
        <v xml:space="preserve">TUDLONG, DANIEL BOONE C.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TRACK-1</v>
      </c>
      <c r="H37" s="133"/>
      <c r="I37" s="144">
        <f>IF(CRS!I31="","",CRS!I31)</f>
        <v>79</v>
      </c>
      <c r="J37" s="145"/>
      <c r="K37" s="144">
        <f>IF(CRS!O31="","",CRS!O31)</f>
        <v>79</v>
      </c>
      <c r="L37" s="146"/>
      <c r="M37" s="144">
        <f>IF(CRS!V31="","",CRS!V31)</f>
        <v>80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13-2320-240</v>
      </c>
      <c r="C38" s="139" t="str">
        <f>IF(NAMES!B25="","",NAMES!B25)</f>
        <v xml:space="preserve">UMINGA, JOHN VEE L.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93</v>
      </c>
      <c r="J38" s="145"/>
      <c r="K38" s="144">
        <f>IF(CRS!O32="","",CRS!O32)</f>
        <v>94</v>
      </c>
      <c r="L38" s="146"/>
      <c r="M38" s="144">
        <f>IF(CRS!V32="","",CRS!V32)</f>
        <v>89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13-1368-734</v>
      </c>
      <c r="C39" s="139" t="str">
        <f>IF(NAMES!B26="","",NAMES!B26)</f>
        <v xml:space="preserve">VIERNES, ROY JAN LESTER C.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TRACK-2</v>
      </c>
      <c r="H39" s="133"/>
      <c r="I39" s="144">
        <f>IF(CRS!I33="","",CRS!I33)</f>
        <v>85</v>
      </c>
      <c r="J39" s="145"/>
      <c r="K39" s="144">
        <f>IF(CRS!O33="","",CRS!O33)</f>
        <v>86</v>
      </c>
      <c r="L39" s="146"/>
      <c r="M39" s="144">
        <f>IF(CRS!V33="","",CRS!V33)</f>
        <v>84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13-3826-757</v>
      </c>
      <c r="C40" s="139" t="str">
        <f>IF(NAMES!B27="","",NAMES!B27)</f>
        <v xml:space="preserve">ZUÑEGA, FIDEL VICTOR P.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87</v>
      </c>
      <c r="J40" s="145"/>
      <c r="K40" s="144">
        <f>IF(CRS!O34="","",CRS!O34)</f>
        <v>86</v>
      </c>
      <c r="L40" s="146"/>
      <c r="M40" s="144">
        <f>IF(CRS!V34="","",CRS!V34)</f>
        <v>85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 1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1" t="str">
        <f>C11</f>
        <v>CCS.1131</v>
      </c>
      <c r="D72" s="382"/>
      <c r="E72" s="382"/>
      <c r="F72" s="163"/>
      <c r="G72" s="383" t="str">
        <f>G11</f>
        <v>TTH 3:50PM-5:30PM  MWF 12:30PM-2:10PM</v>
      </c>
      <c r="H72" s="384"/>
      <c r="I72" s="384"/>
      <c r="J72" s="384"/>
      <c r="K72" s="384"/>
      <c r="L72" s="384"/>
      <c r="M72" s="384"/>
      <c r="N72" s="164"/>
      <c r="O72" s="385" t="str">
        <f>O11</f>
        <v>SUMMER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2014-2015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 1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Primus R</cp:lastModifiedBy>
  <cp:lastPrinted>2015-02-09T05:59:58Z</cp:lastPrinted>
  <dcterms:created xsi:type="dcterms:W3CDTF">2012-02-22T03:18:44Z</dcterms:created>
  <dcterms:modified xsi:type="dcterms:W3CDTF">2015-08-05T06:19:14Z</dcterms:modified>
</cp:coreProperties>
</file>