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CLASS RECORDS\1516-1\"/>
    </mc:Choice>
  </mc:AlternateContent>
  <bookViews>
    <workbookView xWindow="0" yWindow="0" windowWidth="20490" windowHeight="7755" activeTab="5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Q80" i="4" s="1"/>
  <c r="O80" i="7"/>
  <c r="AD79" i="7"/>
  <c r="R79" i="4"/>
  <c r="S79" i="4" s="1"/>
  <c r="AA79" i="7"/>
  <c r="AB79" i="7" s="1"/>
  <c r="Q79" i="4" s="1"/>
  <c r="O79" i="7"/>
  <c r="P79" i="7" s="1"/>
  <c r="P79" i="4" s="1"/>
  <c r="AD78" i="7"/>
  <c r="R78" i="4" s="1"/>
  <c r="S78" i="4" s="1"/>
  <c r="AE78" i="7" s="1"/>
  <c r="AA78" i="7"/>
  <c r="AB78" i="7" s="1"/>
  <c r="O78" i="7"/>
  <c r="AD77" i="7"/>
  <c r="R77" i="4" s="1"/>
  <c r="S77" i="4" s="1"/>
  <c r="AE77" i="7" s="1"/>
  <c r="AA77" i="7"/>
  <c r="AB77" i="7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AE74" i="7" s="1"/>
  <c r="AA74" i="7"/>
  <c r="AB74" i="7" s="1"/>
  <c r="Q74" i="4" s="1"/>
  <c r="O74" i="7"/>
  <c r="P74" i="7" s="1"/>
  <c r="P74" i="4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/>
  <c r="S64" i="4" s="1"/>
  <c r="AE64" i="7" s="1"/>
  <c r="AA64" i="7"/>
  <c r="O64" i="7"/>
  <c r="P64" i="7" s="1"/>
  <c r="P64" i="4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/>
  <c r="T60" i="4" s="1"/>
  <c r="U60" i="4" s="1"/>
  <c r="V60" i="4" s="1"/>
  <c r="AA60" i="7"/>
  <c r="AB60" i="7" s="1"/>
  <c r="Q60" i="4" s="1"/>
  <c r="O60" i="7"/>
  <c r="AD59" i="7"/>
  <c r="R59" i="4" s="1"/>
  <c r="S59" i="4"/>
  <c r="AE59" i="7" s="1"/>
  <c r="AA59" i="7"/>
  <c r="AB59" i="7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Q36" i="4" s="1"/>
  <c r="O36" i="7"/>
  <c r="AD35" i="7"/>
  <c r="R35" i="4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P30" i="4" s="1"/>
  <c r="AD29" i="7"/>
  <c r="R29" i="4"/>
  <c r="AA29" i="7"/>
  <c r="AB29" i="7" s="1"/>
  <c r="Q29" i="4" s="1"/>
  <c r="O29" i="7"/>
  <c r="P29" i="7" s="1"/>
  <c r="P29" i="4" s="1"/>
  <c r="AD28" i="7"/>
  <c r="R28" i="4" s="1"/>
  <c r="AA28" i="7"/>
  <c r="AB28" i="7" s="1"/>
  <c r="Q28" i="4" s="1"/>
  <c r="O28" i="7"/>
  <c r="P28" i="7" s="1"/>
  <c r="P28" i="4" s="1"/>
  <c r="AD27" i="7"/>
  <c r="R27" i="4" s="1"/>
  <c r="S27" i="4" s="1"/>
  <c r="AE27" i="7" s="1"/>
  <c r="AA27" i="7"/>
  <c r="AB27" i="7" s="1"/>
  <c r="Q27" i="4" s="1"/>
  <c r="O27" i="7"/>
  <c r="AD26" i="7"/>
  <c r="R26" i="4" s="1"/>
  <c r="S26" i="4" s="1"/>
  <c r="AA26" i="7"/>
  <c r="AB26" i="7" s="1"/>
  <c r="Q26" i="4" s="1"/>
  <c r="O26" i="7"/>
  <c r="AD25" i="7"/>
  <c r="R25" i="4" s="1"/>
  <c r="AA25" i="7"/>
  <c r="O25" i="7"/>
  <c r="AD24" i="7"/>
  <c r="R24" i="4" s="1"/>
  <c r="AA24" i="7"/>
  <c r="AB24" i="7" s="1"/>
  <c r="Q24" i="4" s="1"/>
  <c r="O24" i="7"/>
  <c r="AD23" i="7"/>
  <c r="R23" i="4" s="1"/>
  <c r="AA23" i="7"/>
  <c r="AB23" i="7" s="1"/>
  <c r="Q23" i="4" s="1"/>
  <c r="O23" i="7"/>
  <c r="AD22" i="7"/>
  <c r="R22" i="4" s="1"/>
  <c r="S22" i="4" s="1"/>
  <c r="AA22" i="7"/>
  <c r="AB22" i="7" s="1"/>
  <c r="Q22" i="4" s="1"/>
  <c r="O22" i="7"/>
  <c r="AD21" i="7"/>
  <c r="R21" i="4" s="1"/>
  <c r="AA21" i="7"/>
  <c r="AB21" i="7" s="1"/>
  <c r="Q21" i="4" s="1"/>
  <c r="O21" i="7"/>
  <c r="AD20" i="7"/>
  <c r="R20" i="4" s="1"/>
  <c r="AA20" i="7"/>
  <c r="AB20" i="7" s="1"/>
  <c r="Q20" i="4" s="1"/>
  <c r="O20" i="7"/>
  <c r="AD19" i="7"/>
  <c r="R19" i="4" s="1"/>
  <c r="AA19" i="7"/>
  <c r="AB19" i="7" s="1"/>
  <c r="Q19" i="4" s="1"/>
  <c r="O19" i="7"/>
  <c r="AD18" i="7"/>
  <c r="R18" i="4" s="1"/>
  <c r="AA18" i="7"/>
  <c r="AB18" i="7" s="1"/>
  <c r="Q18" i="4" s="1"/>
  <c r="O18" i="7"/>
  <c r="AD17" i="7"/>
  <c r="R17" i="4" s="1"/>
  <c r="AA17" i="7"/>
  <c r="O17" i="7"/>
  <c r="AD16" i="7"/>
  <c r="R16" i="4" s="1"/>
  <c r="AA16" i="7"/>
  <c r="O16" i="7"/>
  <c r="AD15" i="7"/>
  <c r="R15" i="4" s="1"/>
  <c r="S15" i="4" s="1"/>
  <c r="AE15" i="7" s="1"/>
  <c r="AA15" i="7"/>
  <c r="O15" i="7"/>
  <c r="AD14" i="7"/>
  <c r="R14" i="4" s="1"/>
  <c r="AA14" i="7"/>
  <c r="AB14" i="7" s="1"/>
  <c r="Q14" i="4" s="1"/>
  <c r="O14" i="7"/>
  <c r="AD13" i="7"/>
  <c r="R13" i="4" s="1"/>
  <c r="AA13" i="7"/>
  <c r="AB13" i="7" s="1"/>
  <c r="Q13" i="4" s="1"/>
  <c r="O13" i="7"/>
  <c r="AD12" i="7"/>
  <c r="R12" i="4" s="1"/>
  <c r="AA12" i="7"/>
  <c r="AB12" i="7"/>
  <c r="Q12" i="4" s="1"/>
  <c r="O12" i="7"/>
  <c r="AD11" i="7"/>
  <c r="R11" i="4" s="1"/>
  <c r="AA11" i="7"/>
  <c r="O11" i="7"/>
  <c r="AD10" i="7"/>
  <c r="R10" i="4" s="1"/>
  <c r="AA10" i="7"/>
  <c r="AB10" i="7" s="1"/>
  <c r="Q10" i="4" s="1"/>
  <c r="O10" i="7"/>
  <c r="AD9" i="7"/>
  <c r="R9" i="4" s="1"/>
  <c r="AA9" i="7"/>
  <c r="O9" i="7"/>
  <c r="AA6" i="7"/>
  <c r="AA47" i="7" s="1"/>
  <c r="O6" i="7"/>
  <c r="P23" i="7" s="1"/>
  <c r="P23" i="4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P21" i="6" s="1"/>
  <c r="J21" i="4" s="1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P17" i="6" s="1"/>
  <c r="J17" i="4" s="1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P11" i="6" s="1"/>
  <c r="J11" i="4" s="1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B9" i="6"/>
  <c r="AC47" i="6"/>
  <c r="AA6" i="6"/>
  <c r="AA47" i="6" s="1"/>
  <c r="O6" i="6"/>
  <c r="O47" i="6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/>
  <c r="D50" i="4"/>
  <c r="D63" i="3"/>
  <c r="G8" i="4"/>
  <c r="D56" i="3"/>
  <c r="D72" i="3"/>
  <c r="D70" i="3"/>
  <c r="D62" i="3"/>
  <c r="D51" i="3"/>
  <c r="D40" i="4"/>
  <c r="D40" i="6" s="1"/>
  <c r="D40" i="3"/>
  <c r="D39" i="4"/>
  <c r="D39" i="3" s="1"/>
  <c r="D38" i="4"/>
  <c r="D38" i="6" s="1"/>
  <c r="D37" i="4"/>
  <c r="D37" i="6" s="1"/>
  <c r="D37" i="3"/>
  <c r="D36" i="4"/>
  <c r="D36" i="3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1" i="3"/>
  <c r="C50" i="4"/>
  <c r="C50" i="3" s="1"/>
  <c r="C9" i="4"/>
  <c r="C9" i="3" s="1"/>
  <c r="C40" i="4"/>
  <c r="C39" i="4"/>
  <c r="C39" i="3"/>
  <c r="C38" i="4"/>
  <c r="C37" i="4"/>
  <c r="C37" i="3" s="1"/>
  <c r="C36" i="4"/>
  <c r="C36" i="3"/>
  <c r="C35" i="4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 s="1"/>
  <c r="C24" i="4"/>
  <c r="C23" i="4"/>
  <c r="C23" i="6" s="1"/>
  <c r="C23" i="3"/>
  <c r="C22" i="4"/>
  <c r="C21" i="4"/>
  <c r="C21" i="3" s="1"/>
  <c r="C20" i="4"/>
  <c r="C20" i="3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3" s="1"/>
  <c r="B11" i="4"/>
  <c r="B11" i="3" s="1"/>
  <c r="B10" i="4"/>
  <c r="B10" i="3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4" i="7"/>
  <c r="A45" i="7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A26" i="3"/>
  <c r="AA25" i="3"/>
  <c r="AA24" i="3"/>
  <c r="AA23" i="3"/>
  <c r="AA22" i="3"/>
  <c r="AA21" i="3"/>
  <c r="AB21" i="3" s="1"/>
  <c r="F21" i="4" s="1"/>
  <c r="AA20" i="3"/>
  <c r="AA19" i="3"/>
  <c r="AB19" i="3" s="1"/>
  <c r="F19" i="4" s="1"/>
  <c r="AA18" i="3"/>
  <c r="AA17" i="3"/>
  <c r="AA16" i="3"/>
  <c r="AA15" i="3"/>
  <c r="AB15" i="3" s="1"/>
  <c r="F15" i="4" s="1"/>
  <c r="AA14" i="3"/>
  <c r="AA13" i="3"/>
  <c r="AB13" i="3" s="1"/>
  <c r="F13" i="4" s="1"/>
  <c r="AA12" i="3"/>
  <c r="AA11" i="3"/>
  <c r="AA10" i="3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E19" i="4" s="1"/>
  <c r="O18" i="3"/>
  <c r="O17" i="3"/>
  <c r="P17" i="3" s="1"/>
  <c r="E17" i="4" s="1"/>
  <c r="O16" i="3"/>
  <c r="O15" i="3"/>
  <c r="P15" i="3" s="1"/>
  <c r="E15" i="4" s="1"/>
  <c r="O14" i="3"/>
  <c r="O13" i="3"/>
  <c r="P13" i="3" s="1"/>
  <c r="E13" i="4" s="1"/>
  <c r="O12" i="3"/>
  <c r="O11" i="3"/>
  <c r="P11" i="3" s="1"/>
  <c r="E11" i="4" s="1"/>
  <c r="O10" i="3"/>
  <c r="AD9" i="3"/>
  <c r="G9" i="4" s="1"/>
  <c r="AA9" i="3"/>
  <c r="O9" i="3"/>
  <c r="P9" i="3" s="1"/>
  <c r="E9" i="4" s="1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6" i="7"/>
  <c r="Q16" i="4" s="1"/>
  <c r="AB25" i="7"/>
  <c r="Q25" i="4" s="1"/>
  <c r="AB39" i="7"/>
  <c r="Q39" i="4" s="1"/>
  <c r="AB9" i="7"/>
  <c r="Q9" i="4" s="1"/>
  <c r="AB11" i="7"/>
  <c r="Q11" i="4" s="1"/>
  <c r="AB15" i="7"/>
  <c r="Q15" i="4" s="1"/>
  <c r="AB17" i="7"/>
  <c r="Q17" i="4" s="1"/>
  <c r="AB37" i="7"/>
  <c r="Q37" i="4" s="1"/>
  <c r="P27" i="7"/>
  <c r="P27" i="4" s="1"/>
  <c r="S29" i="4"/>
  <c r="T29" i="4" s="1"/>
  <c r="U29" i="4" s="1"/>
  <c r="AG29" i="7" s="1"/>
  <c r="P39" i="7"/>
  <c r="P39" i="4" s="1"/>
  <c r="P15" i="7"/>
  <c r="P15" i="4" s="1"/>
  <c r="P33" i="7"/>
  <c r="P33" i="4" s="1"/>
  <c r="S37" i="4"/>
  <c r="AE37" i="7" s="1"/>
  <c r="C10" i="6"/>
  <c r="C19" i="6"/>
  <c r="C20" i="6"/>
  <c r="C25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D11" i="7"/>
  <c r="D12" i="7"/>
  <c r="B18" i="7"/>
  <c r="D19" i="7"/>
  <c r="D20" i="7"/>
  <c r="B22" i="7"/>
  <c r="C23" i="7"/>
  <c r="C25" i="7"/>
  <c r="C28" i="7"/>
  <c r="C30" i="7"/>
  <c r="B31" i="7"/>
  <c r="B32" i="7"/>
  <c r="B33" i="7"/>
  <c r="B35" i="7"/>
  <c r="D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B12" i="6"/>
  <c r="D12" i="6"/>
  <c r="B16" i="6"/>
  <c r="D18" i="6"/>
  <c r="D19" i="6"/>
  <c r="D21" i="6"/>
  <c r="B26" i="6"/>
  <c r="D30" i="6"/>
  <c r="B31" i="6"/>
  <c r="B32" i="6"/>
  <c r="B33" i="6"/>
  <c r="B34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3" i="7"/>
  <c r="C20" i="7"/>
  <c r="B23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0" i="6"/>
  <c r="J10" i="4" s="1"/>
  <c r="P12" i="6"/>
  <c r="J12" i="4" s="1"/>
  <c r="P13" i="6"/>
  <c r="J13" i="4" s="1"/>
  <c r="P14" i="6"/>
  <c r="J14" i="4" s="1"/>
  <c r="P15" i="6"/>
  <c r="J15" i="4" s="1"/>
  <c r="P16" i="6"/>
  <c r="J16" i="4" s="1"/>
  <c r="P18" i="6"/>
  <c r="J18" i="4" s="1"/>
  <c r="P20" i="6"/>
  <c r="J20" i="4" s="1"/>
  <c r="P22" i="6"/>
  <c r="J22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P37" i="6"/>
  <c r="J37" i="4" s="1"/>
  <c r="P38" i="6"/>
  <c r="J38" i="4" s="1"/>
  <c r="P39" i="6"/>
  <c r="J39" i="4"/>
  <c r="P40" i="6"/>
  <c r="J40" i="4"/>
  <c r="AB11" i="3"/>
  <c r="F11" i="4" s="1"/>
  <c r="AB17" i="3"/>
  <c r="F17" i="4" s="1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AB14" i="3"/>
  <c r="F14" i="4" s="1"/>
  <c r="AB16" i="3"/>
  <c r="F16" i="4" s="1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 s="1"/>
  <c r="P58" i="7"/>
  <c r="P58" i="4" s="1"/>
  <c r="P60" i="7"/>
  <c r="P60" i="4" s="1"/>
  <c r="P62" i="7"/>
  <c r="P62" i="4" s="1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P14" i="3"/>
  <c r="E14" i="4" s="1"/>
  <c r="P20" i="3"/>
  <c r="E20" i="4" s="1"/>
  <c r="P22" i="3"/>
  <c r="E22" i="4" s="1"/>
  <c r="P24" i="3"/>
  <c r="E24" i="4" s="1"/>
  <c r="P30" i="3"/>
  <c r="E30" i="4" s="1"/>
  <c r="E32" i="4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21" i="3"/>
  <c r="E21" i="4" s="1"/>
  <c r="P29" i="3"/>
  <c r="E29" i="4" s="1"/>
  <c r="P31" i="3"/>
  <c r="E31" i="4" s="1"/>
  <c r="P37" i="3"/>
  <c r="E37" i="4" s="1"/>
  <c r="P54" i="3"/>
  <c r="E54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T77" i="4"/>
  <c r="AF77" i="7" s="1"/>
  <c r="AE29" i="7" l="1"/>
  <c r="AE30" i="7"/>
  <c r="T64" i="4"/>
  <c r="AF64" i="7" s="1"/>
  <c r="T78" i="4"/>
  <c r="AF78" i="7" s="1"/>
  <c r="P24" i="7"/>
  <c r="P24" i="4" s="1"/>
  <c r="S24" i="4" s="1"/>
  <c r="P26" i="7"/>
  <c r="P26" i="4" s="1"/>
  <c r="T65" i="4"/>
  <c r="U65" i="4" s="1"/>
  <c r="V65" i="4" s="1"/>
  <c r="W65" i="4" s="1"/>
  <c r="O91" i="8" s="1"/>
  <c r="P9" i="7"/>
  <c r="P9" i="4" s="1"/>
  <c r="S9" i="4" s="1"/>
  <c r="T9" i="4" s="1"/>
  <c r="O47" i="7"/>
  <c r="P11" i="7"/>
  <c r="P11" i="4" s="1"/>
  <c r="S11" i="4" s="1"/>
  <c r="T11" i="4" s="1"/>
  <c r="P14" i="7"/>
  <c r="P14" i="4" s="1"/>
  <c r="S14" i="4" s="1"/>
  <c r="P16" i="7"/>
  <c r="P16" i="4" s="1"/>
  <c r="S16" i="4" s="1"/>
  <c r="AE16" i="7" s="1"/>
  <c r="P18" i="7"/>
  <c r="P18" i="4" s="1"/>
  <c r="P20" i="7"/>
  <c r="P20" i="4" s="1"/>
  <c r="S20" i="4" s="1"/>
  <c r="T20" i="4" s="1"/>
  <c r="P22" i="7"/>
  <c r="P22" i="4" s="1"/>
  <c r="AE11" i="7"/>
  <c r="T40" i="4"/>
  <c r="AF40" i="7" s="1"/>
  <c r="T59" i="4"/>
  <c r="U59" i="4" s="1"/>
  <c r="V59" i="4" s="1"/>
  <c r="T58" i="4"/>
  <c r="U58" i="4" s="1"/>
  <c r="AG58" i="7" s="1"/>
  <c r="AE60" i="7"/>
  <c r="AE54" i="7"/>
  <c r="P10" i="7"/>
  <c r="P10" i="4" s="1"/>
  <c r="S10" i="4" s="1"/>
  <c r="P12" i="7"/>
  <c r="P12" i="4" s="1"/>
  <c r="S12" i="4" s="1"/>
  <c r="AE12" i="7" s="1"/>
  <c r="P13" i="7"/>
  <c r="P13" i="4" s="1"/>
  <c r="P17" i="7"/>
  <c r="P17" i="4" s="1"/>
  <c r="S17" i="4" s="1"/>
  <c r="T17" i="4" s="1"/>
  <c r="AF17" i="7" s="1"/>
  <c r="P19" i="7"/>
  <c r="P19" i="4" s="1"/>
  <c r="S19" i="4" s="1"/>
  <c r="AE19" i="7" s="1"/>
  <c r="P21" i="7"/>
  <c r="P21" i="4" s="1"/>
  <c r="S21" i="4" s="1"/>
  <c r="AE21" i="7" s="1"/>
  <c r="P25" i="7"/>
  <c r="P25" i="4" s="1"/>
  <c r="S25" i="4" s="1"/>
  <c r="AE25" i="7" s="1"/>
  <c r="S13" i="4"/>
  <c r="AE13" i="7" s="1"/>
  <c r="S23" i="4"/>
  <c r="AE23" i="7" s="1"/>
  <c r="S18" i="4"/>
  <c r="AE18" i="7" s="1"/>
  <c r="S28" i="4"/>
  <c r="AE28" i="7" s="1"/>
  <c r="T15" i="4"/>
  <c r="U15" i="4" s="1"/>
  <c r="W15" i="4" s="1"/>
  <c r="O21" i="8" s="1"/>
  <c r="T31" i="4"/>
  <c r="U31" i="4" s="1"/>
  <c r="V31" i="4" s="1"/>
  <c r="W31" i="4" s="1"/>
  <c r="O37" i="8" s="1"/>
  <c r="AE31" i="7"/>
  <c r="AE35" i="7"/>
  <c r="T35" i="4"/>
  <c r="AF35" i="7" s="1"/>
  <c r="AG55" i="7"/>
  <c r="V55" i="4"/>
  <c r="W55" i="4" s="1"/>
  <c r="AE57" i="7"/>
  <c r="T57" i="4"/>
  <c r="AF57" i="7" s="1"/>
  <c r="AE62" i="7"/>
  <c r="T62" i="4"/>
  <c r="U62" i="4" s="1"/>
  <c r="V62" i="4" s="1"/>
  <c r="W62" i="4" s="1"/>
  <c r="AE70" i="7"/>
  <c r="T70" i="4"/>
  <c r="AF70" i="7" s="1"/>
  <c r="AE34" i="7"/>
  <c r="T34" i="4"/>
  <c r="U34" i="4" s="1"/>
  <c r="V34" i="4" s="1"/>
  <c r="W34" i="4" s="1"/>
  <c r="O40" i="8" s="1"/>
  <c r="T53" i="4"/>
  <c r="U53" i="4" s="1"/>
  <c r="AG53" i="7" s="1"/>
  <c r="AE53" i="7"/>
  <c r="AE56" i="7"/>
  <c r="T56" i="4"/>
  <c r="AF56" i="7" s="1"/>
  <c r="T61" i="4"/>
  <c r="U61" i="4" s="1"/>
  <c r="AG61" i="7" s="1"/>
  <c r="AE61" i="7"/>
  <c r="T75" i="4"/>
  <c r="AF75" i="7" s="1"/>
  <c r="AE75" i="7"/>
  <c r="AE79" i="7"/>
  <c r="T79" i="4"/>
  <c r="U79" i="4" s="1"/>
  <c r="V79" i="4" s="1"/>
  <c r="W79" i="4" s="1"/>
  <c r="O105" i="8" s="1"/>
  <c r="T27" i="4"/>
  <c r="AF27" i="7" s="1"/>
  <c r="T69" i="4"/>
  <c r="AF69" i="7" s="1"/>
  <c r="T71" i="4"/>
  <c r="U71" i="4" s="1"/>
  <c r="AG71" i="7" s="1"/>
  <c r="T80" i="4"/>
  <c r="AF80" i="7" s="1"/>
  <c r="T37" i="4"/>
  <c r="U37" i="4" s="1"/>
  <c r="AG37" i="7" s="1"/>
  <c r="T74" i="4"/>
  <c r="U74" i="4" s="1"/>
  <c r="AG74" i="7" s="1"/>
  <c r="AE72" i="7"/>
  <c r="M13" i="4"/>
  <c r="M39" i="4"/>
  <c r="AE39" i="6" s="1"/>
  <c r="M36" i="4"/>
  <c r="AE36" i="6" s="1"/>
  <c r="M59" i="4"/>
  <c r="AE59" i="6" s="1"/>
  <c r="M26" i="4"/>
  <c r="AE26" i="6" s="1"/>
  <c r="M77" i="4"/>
  <c r="AE77" i="6" s="1"/>
  <c r="M69" i="4"/>
  <c r="N69" i="4" s="1"/>
  <c r="O69" i="4" s="1"/>
  <c r="K95" i="8" s="1"/>
  <c r="M61" i="4"/>
  <c r="AE61" i="6" s="1"/>
  <c r="M31" i="4"/>
  <c r="N31" i="4" s="1"/>
  <c r="O31" i="4" s="1"/>
  <c r="AG31" i="6" s="1"/>
  <c r="M37" i="4"/>
  <c r="AE37" i="6" s="1"/>
  <c r="M15" i="4"/>
  <c r="AE15" i="6" s="1"/>
  <c r="P10" i="3"/>
  <c r="E10" i="4" s="1"/>
  <c r="P28" i="3"/>
  <c r="E28" i="4" s="1"/>
  <c r="H28" i="4" s="1"/>
  <c r="AE28" i="3" s="1"/>
  <c r="AB27" i="3"/>
  <c r="F27" i="4" s="1"/>
  <c r="H27" i="4" s="1"/>
  <c r="I27" i="4" s="1"/>
  <c r="AB10" i="3"/>
  <c r="F10" i="4" s="1"/>
  <c r="AB12" i="3"/>
  <c r="F12" i="4" s="1"/>
  <c r="AB18" i="3"/>
  <c r="F18" i="4" s="1"/>
  <c r="AB20" i="3"/>
  <c r="F20" i="4" s="1"/>
  <c r="H20" i="4" s="1"/>
  <c r="I20" i="4" s="1"/>
  <c r="AF20" i="3" s="1"/>
  <c r="AB26" i="3"/>
  <c r="F26" i="4" s="1"/>
  <c r="H26" i="4" s="1"/>
  <c r="AE26" i="3" s="1"/>
  <c r="P12" i="3"/>
  <c r="E12" i="4" s="1"/>
  <c r="P16" i="3"/>
  <c r="E16" i="4" s="1"/>
  <c r="H16" i="4" s="1"/>
  <c r="AE16" i="3" s="1"/>
  <c r="P18" i="3"/>
  <c r="E18" i="4" s="1"/>
  <c r="H18" i="4" s="1"/>
  <c r="AE18" i="3" s="1"/>
  <c r="B28" i="6"/>
  <c r="B23" i="6"/>
  <c r="B17" i="6"/>
  <c r="D16" i="7"/>
  <c r="C10" i="7"/>
  <c r="B27" i="6"/>
  <c r="B22" i="6"/>
  <c r="B20" i="6"/>
  <c r="B19" i="6"/>
  <c r="B18" i="6"/>
  <c r="B13" i="6"/>
  <c r="C26" i="7"/>
  <c r="D21" i="7"/>
  <c r="B20" i="7"/>
  <c r="B19" i="7"/>
  <c r="B17" i="7"/>
  <c r="B13" i="7"/>
  <c r="C26" i="6"/>
  <c r="C18" i="6"/>
  <c r="B27" i="3"/>
  <c r="D16" i="3"/>
  <c r="C21" i="7"/>
  <c r="C18" i="7"/>
  <c r="C12" i="7"/>
  <c r="D20" i="6"/>
  <c r="D11" i="6"/>
  <c r="B12" i="7"/>
  <c r="B11" i="7"/>
  <c r="C21" i="6"/>
  <c r="C12" i="6"/>
  <c r="A1" i="6"/>
  <c r="A42" i="6" s="1"/>
  <c r="A1" i="3"/>
  <c r="A42" i="3" s="1"/>
  <c r="A1" i="7"/>
  <c r="A42" i="7" s="1"/>
  <c r="N72" i="4"/>
  <c r="O72" i="4" s="1"/>
  <c r="K98" i="8" s="1"/>
  <c r="AE72" i="6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N23" i="4" s="1"/>
  <c r="AF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AE55" i="6" s="1"/>
  <c r="M63" i="4"/>
  <c r="N63" i="4" s="1"/>
  <c r="O63" i="4" s="1"/>
  <c r="AG63" i="6" s="1"/>
  <c r="M67" i="4"/>
  <c r="M71" i="4"/>
  <c r="AE71" i="6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68" i="7"/>
  <c r="M38" i="4"/>
  <c r="N38" i="4" s="1"/>
  <c r="O38" i="4" s="1"/>
  <c r="AG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T22" i="4"/>
  <c r="AF22" i="7" s="1"/>
  <c r="AE22" i="7"/>
  <c r="M24" i="4"/>
  <c r="N24" i="4" s="1"/>
  <c r="AF24" i="6" s="1"/>
  <c r="M16" i="4"/>
  <c r="N16" i="4" s="1"/>
  <c r="M74" i="4"/>
  <c r="N74" i="4" s="1"/>
  <c r="M66" i="4"/>
  <c r="AE66" i="6" s="1"/>
  <c r="M58" i="4"/>
  <c r="N58" i="4" s="1"/>
  <c r="O58" i="4" s="1"/>
  <c r="K84" i="8" s="1"/>
  <c r="AE55" i="7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AE73" i="6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AE60" i="6" s="1"/>
  <c r="M64" i="4"/>
  <c r="AE64" i="6" s="1"/>
  <c r="M68" i="4"/>
  <c r="N68" i="4" s="1"/>
  <c r="M76" i="4"/>
  <c r="N76" i="4" s="1"/>
  <c r="AF76" i="6" s="1"/>
  <c r="M33" i="4"/>
  <c r="AE33" i="6" s="1"/>
  <c r="H76" i="4"/>
  <c r="I76" i="4" s="1"/>
  <c r="AF76" i="3" s="1"/>
  <c r="D65" i="7"/>
  <c r="D65" i="3"/>
  <c r="N39" i="4"/>
  <c r="AF39" i="6" s="1"/>
  <c r="AE63" i="6"/>
  <c r="N17" i="4"/>
  <c r="AF17" i="6" s="1"/>
  <c r="AE38" i="6"/>
  <c r="N61" i="4"/>
  <c r="O61" i="4" s="1"/>
  <c r="K87" i="8" s="1"/>
  <c r="N80" i="4"/>
  <c r="O80" i="4" s="1"/>
  <c r="K106" i="8" s="1"/>
  <c r="AE79" i="6"/>
  <c r="AE39" i="7"/>
  <c r="T39" i="4"/>
  <c r="AF39" i="7" s="1"/>
  <c r="M92" i="8"/>
  <c r="W66" i="4"/>
  <c r="O92" i="8" s="1"/>
  <c r="N71" i="4"/>
  <c r="O71" i="4" s="1"/>
  <c r="T36" i="4"/>
  <c r="AF36" i="7" s="1"/>
  <c r="AE36" i="7"/>
  <c r="T26" i="4"/>
  <c r="U26" i="4" s="1"/>
  <c r="AG26" i="7" s="1"/>
  <c r="AE26" i="7"/>
  <c r="N64" i="4"/>
  <c r="O64" i="4" s="1"/>
  <c r="K90" i="8" s="1"/>
  <c r="N77" i="4"/>
  <c r="T28" i="4"/>
  <c r="U28" i="4" s="1"/>
  <c r="V28" i="4" s="1"/>
  <c r="W28" i="4" s="1"/>
  <c r="O34" i="8" s="1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81" i="8"/>
  <c r="O39" i="8"/>
  <c r="A6" i="3"/>
  <c r="A47" i="3" s="1"/>
  <c r="A6" i="7"/>
  <c r="A47" i="7" s="1"/>
  <c r="A6" i="6"/>
  <c r="A47" i="6" s="1"/>
  <c r="AF29" i="7"/>
  <c r="AF62" i="7"/>
  <c r="AG33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0" i="7"/>
  <c r="H64" i="4"/>
  <c r="I64" i="4" s="1"/>
  <c r="AF64" i="3" s="1"/>
  <c r="AF29" i="6"/>
  <c r="H35" i="4"/>
  <c r="I35" i="4" s="1"/>
  <c r="V50" i="4"/>
  <c r="U77" i="4"/>
  <c r="V77" i="4" s="1"/>
  <c r="H34" i="4"/>
  <c r="AE34" i="3" s="1"/>
  <c r="O88" i="8"/>
  <c r="H51" i="4"/>
  <c r="AE51" i="3" s="1"/>
  <c r="AF54" i="7"/>
  <c r="U38" i="4"/>
  <c r="V38" i="4" s="1"/>
  <c r="AF33" i="7"/>
  <c r="AG59" i="7"/>
  <c r="H58" i="4"/>
  <c r="U68" i="4"/>
  <c r="V68" i="4" s="1"/>
  <c r="W68" i="4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F37" i="7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AF72" i="7"/>
  <c r="V29" i="4"/>
  <c r="U70" i="4"/>
  <c r="AG29" i="6"/>
  <c r="M39" i="8"/>
  <c r="AG60" i="7"/>
  <c r="AF60" i="7"/>
  <c r="AF66" i="7"/>
  <c r="AF30" i="7"/>
  <c r="U30" i="4"/>
  <c r="AG66" i="7"/>
  <c r="V61" i="4" l="1"/>
  <c r="W61" i="4" s="1"/>
  <c r="U35" i="4"/>
  <c r="V35" i="4" s="1"/>
  <c r="W35" i="4" s="1"/>
  <c r="O41" i="8" s="1"/>
  <c r="AG65" i="7"/>
  <c r="T14" i="4"/>
  <c r="AF14" i="7" s="1"/>
  <c r="AE14" i="7"/>
  <c r="AE24" i="7"/>
  <c r="T24" i="4"/>
  <c r="U24" i="4" s="1"/>
  <c r="V24" i="4" s="1"/>
  <c r="W24" i="4" s="1"/>
  <c r="O30" i="8" s="1"/>
  <c r="V37" i="4"/>
  <c r="W37" i="4" s="1"/>
  <c r="U64" i="4"/>
  <c r="V64" i="4" s="1"/>
  <c r="W64" i="4" s="1"/>
  <c r="O90" i="8" s="1"/>
  <c r="V53" i="4"/>
  <c r="W53" i="4" s="1"/>
  <c r="O79" i="8" s="1"/>
  <c r="AF53" i="7"/>
  <c r="AF31" i="7"/>
  <c r="T13" i="4"/>
  <c r="U13" i="4" s="1"/>
  <c r="V13" i="4" s="1"/>
  <c r="W13" i="4" s="1"/>
  <c r="O19" i="8" s="1"/>
  <c r="T23" i="4"/>
  <c r="U23" i="4" s="1"/>
  <c r="V23" i="4" s="1"/>
  <c r="W23" i="4" s="1"/>
  <c r="O29" i="8" s="1"/>
  <c r="M40" i="8"/>
  <c r="M105" i="8"/>
  <c r="AG62" i="7"/>
  <c r="M81" i="8"/>
  <c r="AF74" i="7"/>
  <c r="M21" i="8"/>
  <c r="U78" i="4"/>
  <c r="AG78" i="7" s="1"/>
  <c r="AF59" i="7"/>
  <c r="U56" i="4"/>
  <c r="AG56" i="7" s="1"/>
  <c r="T19" i="4"/>
  <c r="U19" i="4" s="1"/>
  <c r="V19" i="4" s="1"/>
  <c r="M25" i="8" s="1"/>
  <c r="T18" i="4"/>
  <c r="AF18" i="7" s="1"/>
  <c r="M91" i="8"/>
  <c r="AG79" i="7"/>
  <c r="U80" i="4"/>
  <c r="AG80" i="7" s="1"/>
  <c r="AF34" i="7"/>
  <c r="AG34" i="7"/>
  <c r="U69" i="4"/>
  <c r="V69" i="4" s="1"/>
  <c r="W69" i="4" s="1"/>
  <c r="V74" i="4"/>
  <c r="W74" i="4" s="1"/>
  <c r="O100" i="8" s="1"/>
  <c r="U57" i="4"/>
  <c r="AG57" i="7" s="1"/>
  <c r="M88" i="8"/>
  <c r="AF79" i="7"/>
  <c r="AF65" i="7"/>
  <c r="T25" i="4"/>
  <c r="U25" i="4" s="1"/>
  <c r="AG25" i="7" s="1"/>
  <c r="U11" i="4"/>
  <c r="AF11" i="7"/>
  <c r="AF9" i="7"/>
  <c r="U9" i="4"/>
  <c r="W9" i="4" s="1"/>
  <c r="O15" i="8" s="1"/>
  <c r="U27" i="4"/>
  <c r="AG27" i="7" s="1"/>
  <c r="M37" i="8"/>
  <c r="V71" i="4"/>
  <c r="W71" i="4" s="1"/>
  <c r="O97" i="8" s="1"/>
  <c r="V58" i="4"/>
  <c r="W58" i="4" s="1"/>
  <c r="O84" i="8" s="1"/>
  <c r="U75" i="4"/>
  <c r="AG75" i="7" s="1"/>
  <c r="U17" i="4"/>
  <c r="V17" i="4" s="1"/>
  <c r="M23" i="8" s="1"/>
  <c r="T16" i="4"/>
  <c r="AF16" i="7" s="1"/>
  <c r="T21" i="4"/>
  <c r="U21" i="4" s="1"/>
  <c r="V21" i="4" s="1"/>
  <c r="W21" i="4" s="1"/>
  <c r="O27" i="8" s="1"/>
  <c r="AE17" i="7"/>
  <c r="T12" i="4"/>
  <c r="AE20" i="7"/>
  <c r="U20" i="4"/>
  <c r="AF20" i="7"/>
  <c r="AG31" i="7"/>
  <c r="U40" i="4"/>
  <c r="V40" i="4" s="1"/>
  <c r="W40" i="4" s="1"/>
  <c r="O46" i="8" s="1"/>
  <c r="AF58" i="7"/>
  <c r="AF71" i="7"/>
  <c r="AF61" i="7"/>
  <c r="AG15" i="7"/>
  <c r="AF15" i="7"/>
  <c r="AE9" i="7"/>
  <c r="AE10" i="7"/>
  <c r="T10" i="4"/>
  <c r="AE23" i="6"/>
  <c r="N15" i="4"/>
  <c r="O15" i="4" s="1"/>
  <c r="AG15" i="6" s="1"/>
  <c r="AE31" i="6"/>
  <c r="N65" i="4"/>
  <c r="O65" i="4" s="1"/>
  <c r="K91" i="8" s="1"/>
  <c r="AE76" i="6"/>
  <c r="N56" i="4"/>
  <c r="AF56" i="6" s="1"/>
  <c r="AE11" i="6"/>
  <c r="N66" i="4"/>
  <c r="O66" i="4" s="1"/>
  <c r="AG66" i="6" s="1"/>
  <c r="AE69" i="6"/>
  <c r="N36" i="4"/>
  <c r="AF36" i="6" s="1"/>
  <c r="N26" i="4"/>
  <c r="O26" i="4" s="1"/>
  <c r="AG26" i="6" s="1"/>
  <c r="AE24" i="6"/>
  <c r="AE68" i="6"/>
  <c r="AE58" i="6"/>
  <c r="N37" i="4"/>
  <c r="O37" i="4" s="1"/>
  <c r="K43" i="8" s="1"/>
  <c r="N59" i="4"/>
  <c r="O59" i="4" s="1"/>
  <c r="AE21" i="6"/>
  <c r="N55" i="4"/>
  <c r="O55" i="4" s="1"/>
  <c r="AG55" i="6" s="1"/>
  <c r="N52" i="4"/>
  <c r="O52" i="4" s="1"/>
  <c r="K78" i="8" s="1"/>
  <c r="AE40" i="6"/>
  <c r="N30" i="4"/>
  <c r="O30" i="4" s="1"/>
  <c r="K36" i="8" s="1"/>
  <c r="N73" i="4"/>
  <c r="AF73" i="6" s="1"/>
  <c r="N33" i="4"/>
  <c r="AF33" i="6" s="1"/>
  <c r="N60" i="4"/>
  <c r="O60" i="4" s="1"/>
  <c r="AG60" i="6" s="1"/>
  <c r="AE20" i="6"/>
  <c r="AE25" i="6"/>
  <c r="N27" i="4"/>
  <c r="AF27" i="6" s="1"/>
  <c r="AE16" i="6"/>
  <c r="N14" i="4"/>
  <c r="AF14" i="6" s="1"/>
  <c r="N12" i="4"/>
  <c r="O12" i="4" s="1"/>
  <c r="K18" i="8" s="1"/>
  <c r="AE57" i="6"/>
  <c r="N18" i="4"/>
  <c r="AF18" i="6" s="1"/>
  <c r="N10" i="4"/>
  <c r="O10" i="4" s="1"/>
  <c r="K16" i="8" s="1"/>
  <c r="O73" i="4"/>
  <c r="K99" i="8" s="1"/>
  <c r="M32" i="8"/>
  <c r="U14" i="4"/>
  <c r="AG14" i="7" s="1"/>
  <c r="O24" i="4"/>
  <c r="K30" i="8" s="1"/>
  <c r="K37" i="8"/>
  <c r="I19" i="4"/>
  <c r="I25" i="8" s="1"/>
  <c r="AF23" i="7"/>
  <c r="H10" i="4"/>
  <c r="I10" i="4" s="1"/>
  <c r="AF10" i="3" s="1"/>
  <c r="O13" i="4"/>
  <c r="K19" i="8" s="1"/>
  <c r="V25" i="4"/>
  <c r="W25" i="4" s="1"/>
  <c r="O31" i="8" s="1"/>
  <c r="K27" i="8"/>
  <c r="U67" i="4"/>
  <c r="V67" i="4" s="1"/>
  <c r="W67" i="4" s="1"/>
  <c r="O93" i="8" s="1"/>
  <c r="AF21" i="6"/>
  <c r="H12" i="4"/>
  <c r="AE12" i="3" s="1"/>
  <c r="M34" i="8"/>
  <c r="AF63" i="7"/>
  <c r="AG69" i="6"/>
  <c r="AG63" i="7"/>
  <c r="I31" i="4"/>
  <c r="I37" i="8" s="1"/>
  <c r="U22" i="4"/>
  <c r="AG22" i="7" s="1"/>
  <c r="U52" i="4"/>
  <c r="AG52" i="7" s="1"/>
  <c r="U32" i="4"/>
  <c r="AG32" i="7" s="1"/>
  <c r="I90" i="8"/>
  <c r="K89" i="8"/>
  <c r="AF26" i="7"/>
  <c r="O76" i="4"/>
  <c r="AG76" i="6" s="1"/>
  <c r="AG61" i="6"/>
  <c r="M89" i="8"/>
  <c r="AF19" i="7"/>
  <c r="AG28" i="7"/>
  <c r="AE27" i="3"/>
  <c r="AF11" i="3"/>
  <c r="AG19" i="7"/>
  <c r="O20" i="4"/>
  <c r="K26" i="8" s="1"/>
  <c r="AF31" i="6"/>
  <c r="U39" i="4"/>
  <c r="V39" i="4" s="1"/>
  <c r="W39" i="4" s="1"/>
  <c r="AF52" i="3"/>
  <c r="U51" i="4"/>
  <c r="V51" i="4" s="1"/>
  <c r="W51" i="4" s="1"/>
  <c r="AF69" i="6"/>
  <c r="AF61" i="6"/>
  <c r="AE11" i="3"/>
  <c r="O39" i="4"/>
  <c r="AG24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G58" i="6"/>
  <c r="AF58" i="6"/>
  <c r="O17" i="4"/>
  <c r="AG17" i="6" s="1"/>
  <c r="AE9" i="6"/>
  <c r="N9" i="4"/>
  <c r="AG72" i="6"/>
  <c r="M99" i="8"/>
  <c r="AE76" i="3"/>
  <c r="AG64" i="6"/>
  <c r="AG21" i="7"/>
  <c r="AE74" i="6"/>
  <c r="N28" i="4"/>
  <c r="N19" i="4"/>
  <c r="N50" i="4"/>
  <c r="AF50" i="6" s="1"/>
  <c r="N22" i="4"/>
  <c r="AE35" i="6"/>
  <c r="N35" i="4"/>
  <c r="N75" i="4"/>
  <c r="AE75" i="6"/>
  <c r="N51" i="4"/>
  <c r="AE51" i="6"/>
  <c r="AG80" i="6"/>
  <c r="AF71" i="6"/>
  <c r="AE52" i="3"/>
  <c r="AG73" i="7"/>
  <c r="AF72" i="6"/>
  <c r="AF80" i="6"/>
  <c r="O32" i="4"/>
  <c r="K38" i="8" s="1"/>
  <c r="AF28" i="7"/>
  <c r="AF26" i="6"/>
  <c r="AE32" i="6"/>
  <c r="N53" i="4"/>
  <c r="AE53" i="6"/>
  <c r="AE34" i="6"/>
  <c r="N34" i="4"/>
  <c r="M85" i="8"/>
  <c r="W59" i="4"/>
  <c r="O85" i="8" s="1"/>
  <c r="K31" i="8"/>
  <c r="AG11" i="6"/>
  <c r="AF25" i="6"/>
  <c r="K44" i="8"/>
  <c r="M41" i="8"/>
  <c r="M80" i="8"/>
  <c r="W54" i="4"/>
  <c r="O80" i="8" s="1"/>
  <c r="O23" i="4"/>
  <c r="AG23" i="6" s="1"/>
  <c r="W76" i="4"/>
  <c r="O102" i="8" s="1"/>
  <c r="U36" i="4"/>
  <c r="AG36" i="7" s="1"/>
  <c r="AF64" i="6"/>
  <c r="O77" i="4"/>
  <c r="AF77" i="6"/>
  <c r="I99" i="8"/>
  <c r="AF38" i="6"/>
  <c r="AE54" i="6"/>
  <c r="N54" i="4"/>
  <c r="AE70" i="6"/>
  <c r="N70" i="4"/>
  <c r="K92" i="8"/>
  <c r="M76" i="8"/>
  <c r="W50" i="4"/>
  <c r="O76" i="8" s="1"/>
  <c r="N78" i="4"/>
  <c r="AE78" i="6"/>
  <c r="M35" i="8"/>
  <c r="W29" i="4"/>
  <c r="O35" i="8" s="1"/>
  <c r="O79" i="4"/>
  <c r="AG79" i="6" s="1"/>
  <c r="AF63" i="6"/>
  <c r="AF11" i="6"/>
  <c r="M44" i="8"/>
  <c r="W38" i="4"/>
  <c r="O44" i="8" s="1"/>
  <c r="W77" i="4"/>
  <c r="O103" i="8" s="1"/>
  <c r="AE62" i="6"/>
  <c r="N62" i="4"/>
  <c r="AE15" i="3"/>
  <c r="AF29" i="3"/>
  <c r="I34" i="4"/>
  <c r="AF55" i="3"/>
  <c r="AE55" i="3"/>
  <c r="I20" i="8"/>
  <c r="AE14" i="3"/>
  <c r="I37" i="4"/>
  <c r="AF37" i="3" s="1"/>
  <c r="I39" i="4"/>
  <c r="AF39" i="3" s="1"/>
  <c r="AE32" i="3"/>
  <c r="AG76" i="7"/>
  <c r="M102" i="8"/>
  <c r="AF19" i="3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26" i="4"/>
  <c r="I32" i="8" s="1"/>
  <c r="AE75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I12" i="4"/>
  <c r="I18" i="8" s="1"/>
  <c r="I18" i="4"/>
  <c r="I24" i="8" s="1"/>
  <c r="I62" i="4"/>
  <c r="I88" i="8" s="1"/>
  <c r="AE74" i="3"/>
  <c r="I74" i="4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AF53" i="3"/>
  <c r="M98" i="8"/>
  <c r="O98" i="8"/>
  <c r="AF69" i="3"/>
  <c r="I87" i="8"/>
  <c r="AF61" i="3"/>
  <c r="V70" i="4"/>
  <c r="W70" i="4" s="1"/>
  <c r="AG70" i="7"/>
  <c r="O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F35" i="3"/>
  <c r="I41" i="8"/>
  <c r="AG71" i="6"/>
  <c r="K97" i="8"/>
  <c r="V30" i="4"/>
  <c r="W30" i="4" s="1"/>
  <c r="AG30" i="7"/>
  <c r="AF56" i="3"/>
  <c r="I82" i="8"/>
  <c r="AF79" i="3"/>
  <c r="I105" i="8"/>
  <c r="M15" i="8"/>
  <c r="I33" i="8"/>
  <c r="AF27" i="3"/>
  <c r="AF15" i="3"/>
  <c r="I21" i="8"/>
  <c r="I38" i="8"/>
  <c r="AF32" i="3"/>
  <c r="U16" i="4" l="1"/>
  <c r="V16" i="4" s="1"/>
  <c r="W16" i="4" s="1"/>
  <c r="AG23" i="7"/>
  <c r="W27" i="4"/>
  <c r="O33" i="8" s="1"/>
  <c r="M43" i="8"/>
  <c r="W19" i="4"/>
  <c r="O25" i="8" s="1"/>
  <c r="M29" i="8"/>
  <c r="V57" i="4"/>
  <c r="W57" i="4" s="1"/>
  <c r="V78" i="4"/>
  <c r="W78" i="4" s="1"/>
  <c r="M90" i="8"/>
  <c r="AG69" i="7"/>
  <c r="W17" i="4"/>
  <c r="O23" i="8" s="1"/>
  <c r="M19" i="8"/>
  <c r="AF13" i="7"/>
  <c r="M100" i="8"/>
  <c r="V56" i="4"/>
  <c r="W56" i="4" s="1"/>
  <c r="M84" i="8"/>
  <c r="AG64" i="7"/>
  <c r="AG17" i="7"/>
  <c r="U18" i="4"/>
  <c r="V18" i="4" s="1"/>
  <c r="W18" i="4" s="1"/>
  <c r="O24" i="8" s="1"/>
  <c r="AF21" i="7"/>
  <c r="AG13" i="7"/>
  <c r="AG24" i="7"/>
  <c r="M30" i="8"/>
  <c r="AF24" i="7"/>
  <c r="M27" i="8"/>
  <c r="V75" i="4"/>
  <c r="W75" i="4" s="1"/>
  <c r="O101" i="8" s="1"/>
  <c r="AG40" i="7"/>
  <c r="M46" i="8"/>
  <c r="AF25" i="7"/>
  <c r="AG9" i="7"/>
  <c r="AF12" i="7"/>
  <c r="U12" i="4"/>
  <c r="AG11" i="7"/>
  <c r="V11" i="4"/>
  <c r="V20" i="4"/>
  <c r="AG20" i="7"/>
  <c r="U10" i="4"/>
  <c r="AF10" i="7"/>
  <c r="AF15" i="6"/>
  <c r="AF59" i="6"/>
  <c r="AG12" i="6"/>
  <c r="K21" i="8"/>
  <c r="K32" i="8"/>
  <c r="AG65" i="6"/>
  <c r="AF66" i="6"/>
  <c r="AF65" i="6"/>
  <c r="AF12" i="6"/>
  <c r="O36" i="4"/>
  <c r="K42" i="8" s="1"/>
  <c r="O56" i="4"/>
  <c r="K81" i="8"/>
  <c r="AF37" i="6"/>
  <c r="AG37" i="6"/>
  <c r="M93" i="8"/>
  <c r="AG10" i="6"/>
  <c r="AF30" i="6"/>
  <c r="AF10" i="6"/>
  <c r="O14" i="4"/>
  <c r="K20" i="8" s="1"/>
  <c r="O33" i="4"/>
  <c r="K39" i="8" s="1"/>
  <c r="AG30" i="6"/>
  <c r="AG52" i="6"/>
  <c r="AG73" i="6"/>
  <c r="O18" i="4"/>
  <c r="AG18" i="6" s="1"/>
  <c r="K86" i="8"/>
  <c r="AG67" i="7"/>
  <c r="AF60" i="6"/>
  <c r="AF55" i="6"/>
  <c r="W26" i="4"/>
  <c r="O32" i="8" s="1"/>
  <c r="AF52" i="6"/>
  <c r="O27" i="4"/>
  <c r="AG27" i="6" s="1"/>
  <c r="V14" i="4"/>
  <c r="W14" i="4" s="1"/>
  <c r="O20" i="8" s="1"/>
  <c r="M31" i="8"/>
  <c r="AE10" i="3"/>
  <c r="I16" i="8"/>
  <c r="AG13" i="6"/>
  <c r="I91" i="8"/>
  <c r="K105" i="8"/>
  <c r="V52" i="4"/>
  <c r="W52" i="4" s="1"/>
  <c r="O78" i="8" s="1"/>
  <c r="AG51" i="7"/>
  <c r="K102" i="8"/>
  <c r="AG40" i="6"/>
  <c r="AF62" i="3"/>
  <c r="I77" i="8"/>
  <c r="W22" i="4"/>
  <c r="O28" i="8" s="1"/>
  <c r="AG33" i="6"/>
  <c r="V32" i="4"/>
  <c r="W32" i="4" s="1"/>
  <c r="O38" i="8" s="1"/>
  <c r="I42" i="8"/>
  <c r="O50" i="4"/>
  <c r="AG50" i="6" s="1"/>
  <c r="AG39" i="7"/>
  <c r="K33" i="8"/>
  <c r="AF38" i="3"/>
  <c r="AG18" i="7"/>
  <c r="K29" i="8"/>
  <c r="AG20" i="6"/>
  <c r="K76" i="8"/>
  <c r="K23" i="8"/>
  <c r="K94" i="8"/>
  <c r="K45" i="8"/>
  <c r="AG39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O82" i="8"/>
  <c r="O104" i="8"/>
  <c r="AF80" i="3"/>
  <c r="AF12" i="3"/>
  <c r="AF77" i="3"/>
  <c r="I97" i="8"/>
  <c r="AF71" i="3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O22" i="8"/>
  <c r="M96" i="8"/>
  <c r="O96" i="8"/>
  <c r="O45" i="8"/>
  <c r="M45" i="8"/>
  <c r="M36" i="8"/>
  <c r="O36" i="8"/>
  <c r="M33" i="8"/>
  <c r="O106" i="8"/>
  <c r="M106" i="8"/>
  <c r="M24" i="8" l="1"/>
  <c r="M22" i="8"/>
  <c r="AG16" i="7"/>
  <c r="M104" i="8"/>
  <c r="M82" i="8"/>
  <c r="W11" i="4"/>
  <c r="O17" i="8" s="1"/>
  <c r="M17" i="8"/>
  <c r="V12" i="4"/>
  <c r="AG12" i="7"/>
  <c r="W20" i="4"/>
  <c r="O26" i="8" s="1"/>
  <c r="M26" i="8"/>
  <c r="V10" i="4"/>
  <c r="AG10" i="7"/>
  <c r="M20" i="8"/>
  <c r="K24" i="8"/>
  <c r="AG36" i="6"/>
  <c r="K82" i="8"/>
  <c r="AG56" i="6"/>
  <c r="M28" i="8"/>
  <c r="AG14" i="6"/>
  <c r="M78" i="8"/>
  <c r="M38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12" i="4" l="1"/>
  <c r="O18" i="8" s="1"/>
  <c r="M18" i="8"/>
  <c r="W10" i="4"/>
  <c r="O16" i="8" s="1"/>
  <c r="M16" i="8"/>
</calcChain>
</file>

<file path=xl/sharedStrings.xml><?xml version="1.0" encoding="utf-8"?>
<sst xmlns="http://schemas.openxmlformats.org/spreadsheetml/2006/main" count="743" uniqueCount="223">
  <si>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</si>
  <si>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</si>
  <si>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</si>
  <si>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</si>
  <si>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</si>
  <si>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</si>
  <si>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</si>
  <si>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</si>
  <si>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</si>
  <si>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</si>
  <si>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</si>
  <si>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</si>
  <si>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</si>
  <si>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</si>
  <si>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</si>
  <si>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</si>
  <si>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</si>
  <si>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</si>
  <si>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</si>
  <si>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</si>
  <si>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</si>
  <si>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</si>
  <si>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</si>
  <si>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</si>
  <si>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</si>
  <si>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</si>
  <si>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</si>
  <si>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</si>
  <si>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</si>
  <si>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</si>
  <si>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</si>
  <si>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</si>
  <si>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</si>
  <si>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</si>
  <si>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</si>
  <si>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</si>
  <si>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</si>
  <si>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</si>
  <si>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</si>
  <si>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</si>
  <si>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</si>
  <si>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</si>
  <si>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</si>
  <si>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</si>
  <si>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</si>
  <si>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</si>
  <si>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</si>
  <si>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</si>
  <si>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</si>
  <si>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</si>
  <si>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</si>
  <si>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</si>
  <si>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</si>
  <si>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</si>
  <si>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</si>
  <si>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</si>
  <si>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</si>
  <si>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</si>
  <si>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</si>
  <si>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</si>
  <si>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</si>
  <si>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</si>
  <si>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</si>
  <si>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</si>
  <si>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</si>
  <si>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</si>
  <si>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</si>
  <si>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</si>
  <si>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</si>
  <si>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</si>
  <si>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</si>
  <si>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</si>
  <si>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</si>
  <si>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</si>
  <si>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</si>
  <si>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</si>
  <si>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</si>
  <si>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</si>
  <si>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</si>
  <si>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</si>
  <si>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</si>
  <si>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</si>
  <si>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</si>
  <si>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</si>
  <si>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</si>
  <si>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</si>
  <si>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</si>
  <si>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</si>
  <si>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</si>
  <si>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</si>
  <si>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</si>
  <si>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</si>
  <si>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</si>
  <si>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</si>
  <si>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</si>
  <si>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</si>
  <si>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</si>
  <si>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</si>
  <si>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</si>
  <si>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</si>
  <si>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</si>
  <si>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</si>
  <si>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</si>
  <si>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</si>
  <si>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</si>
  <si>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</si>
  <si>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</si>
  <si>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</si>
  <si>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</si>
  <si>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</si>
  <si>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</si>
  <si>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</si>
  <si>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</si>
  <si>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</si>
  <si>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</si>
  <si>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</si>
  <si>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</si>
  <si>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</si>
  <si>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</si>
  <si>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</si>
  <si>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</si>
  <si>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</si>
  <si>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</si>
  <si>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</si>
  <si>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</si>
  <si>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</si>
  <si>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</si>
  <si>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</si>
  <si>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</si>
  <si>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</si>
  <si>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</si>
  <si>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</si>
  <si>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</si>
  <si>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</si>
  <si>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</si>
  <si>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</si>
  <si>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</si>
  <si>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</si>
  <si>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</si>
  <si>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</si>
  <si>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</si>
  <si>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</si>
  <si>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</si>
  <si>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</si>
  <si>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</si>
  <si>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</si>
  <si>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</si>
  <si>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</si>
  <si>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</si>
  <si>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</si>
  <si>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</si>
  <si>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</si>
  <si>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</si>
  <si>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</si>
  <si>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</si>
  <si>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ESPLAGO, AGAPE ZECHARIAH B. </t>
  </si>
  <si>
    <t>9402291</t>
  </si>
  <si>
    <t xml:space="preserve">ORYAN, FREDDRICH R. </t>
  </si>
  <si>
    <t>13-1914-709</t>
  </si>
  <si>
    <t xml:space="preserve">ALCANTARA, KATHLEEN MAE B. </t>
  </si>
  <si>
    <t>BSCS-DIGITAL ARTS TRACK-3</t>
  </si>
  <si>
    <t>9801659</t>
  </si>
  <si>
    <t xml:space="preserve">ANDRES, MARK WEIL L. </t>
  </si>
  <si>
    <t>BSCS-DIGITAL ARTS TRACK-2</t>
  </si>
  <si>
    <t>13-1085-265</t>
  </si>
  <si>
    <t xml:space="preserve">BAYO, RIC FRANCIS P. </t>
  </si>
  <si>
    <t>BSIT-NET SEC TRACK-2</t>
  </si>
  <si>
    <t>14-3463-792</t>
  </si>
  <si>
    <t xml:space="preserve">CAMANGEG, ALEX JR. M. </t>
  </si>
  <si>
    <t>BSIT-WEB TRACK-2</t>
  </si>
  <si>
    <t>13-1088-551</t>
  </si>
  <si>
    <t xml:space="preserve">CASTRO, PATRICK PAUL C. </t>
  </si>
  <si>
    <t>BSIT-NET SEC TRACK-3</t>
  </si>
  <si>
    <t>13-2954-574</t>
  </si>
  <si>
    <t xml:space="preserve">CIANO, CLARENCE GLITZ A. </t>
  </si>
  <si>
    <t>13-2962-664</t>
  </si>
  <si>
    <t xml:space="preserve">DOMINGUEZ, MARC ARREN C. </t>
  </si>
  <si>
    <t>BSIT-ERP TRACK-3</t>
  </si>
  <si>
    <t>13-2197-279</t>
  </si>
  <si>
    <t xml:space="preserve">FABRIGAS, ENRIQUE JR D. </t>
  </si>
  <si>
    <t>12016034</t>
  </si>
  <si>
    <t xml:space="preserve">FERNANDO, ROBERT WALLACE A. </t>
  </si>
  <si>
    <t>13-2032-680</t>
  </si>
  <si>
    <t xml:space="preserve">LAPORGA, MARTIN PAOLO A. </t>
  </si>
  <si>
    <t>12-3511-781</t>
  </si>
  <si>
    <t xml:space="preserve">MAPANGDOL, KEVIN JEFFERSON A. </t>
  </si>
  <si>
    <t>BSIT-WEB TRACK-1</t>
  </si>
  <si>
    <t>12003448</t>
  </si>
  <si>
    <t xml:space="preserve">MASCAY, ERYL KATE C. </t>
  </si>
  <si>
    <t>13-1035-605</t>
  </si>
  <si>
    <t xml:space="preserve">PAYAS, ADRIAN MARK M. </t>
  </si>
  <si>
    <t>13-1967-406</t>
  </si>
  <si>
    <t xml:space="preserve">PERA, RENE V. </t>
  </si>
  <si>
    <t>13-1802-472</t>
  </si>
  <si>
    <t xml:space="preserve">SAKIWAT, SHAREMANE P. </t>
  </si>
  <si>
    <t>14-0518-194</t>
  </si>
  <si>
    <t xml:space="preserve">SANEDRIN, RAFAEL NICOLO O. </t>
  </si>
  <si>
    <t>12-2573-576</t>
  </si>
  <si>
    <t xml:space="preserve">SORIANO, ZANDO M. </t>
  </si>
  <si>
    <t>12020622</t>
  </si>
  <si>
    <t xml:space="preserve">ULAT, RUSSELL A. </t>
  </si>
  <si>
    <t>12018573</t>
  </si>
  <si>
    <t>CITCS INTL</t>
  </si>
  <si>
    <t>CCS.1115</t>
  </si>
  <si>
    <t>WEB DEVELOPMENT 1</t>
  </si>
  <si>
    <t>4:15-5:30 TTHS</t>
  </si>
  <si>
    <t>3:00-4:15TTH</t>
  </si>
  <si>
    <t>N6007</t>
  </si>
  <si>
    <t>2015-2016</t>
  </si>
  <si>
    <t>1ST</t>
  </si>
  <si>
    <t>CODECADEMY</t>
  </si>
  <si>
    <t>LAB01</t>
  </si>
  <si>
    <t>LAB02</t>
  </si>
  <si>
    <t>LAB03</t>
  </si>
  <si>
    <t>LAB04</t>
  </si>
  <si>
    <t>LAB05</t>
  </si>
  <si>
    <t>LAB06</t>
  </si>
  <si>
    <t>LAB07</t>
  </si>
  <si>
    <t>INC</t>
  </si>
  <si>
    <t>UD</t>
  </si>
  <si>
    <t>CC JS</t>
  </si>
  <si>
    <t>PRJ</t>
  </si>
  <si>
    <t>BTSTRP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</si>
</sst>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16" workbookViewId="0">
      <selection activeCell="D24" sqref="D24:E24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202</v>
      </c>
      <c r="E12" s="194"/>
      <c r="F12" s="1"/>
      <c r="G12" s="189" t="s">
        <v>203</v>
      </c>
      <c r="H12" s="192"/>
      <c r="I12" s="2"/>
      <c r="J12" s="189" t="s">
        <v>204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205</v>
      </c>
      <c r="E14" s="192"/>
      <c r="F14" s="4"/>
      <c r="G14" s="189" t="s">
        <v>206</v>
      </c>
      <c r="H14" s="192"/>
      <c r="I14" s="5"/>
      <c r="J14" s="167" t="s">
        <v>207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208</v>
      </c>
      <c r="E16" s="200"/>
      <c r="F16" s="4"/>
      <c r="G16" s="168" t="s">
        <v>209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1" sqref="B21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159</v>
      </c>
      <c r="C2" s="47" t="s">
        <v>106</v>
      </c>
      <c r="D2" s="51" t="s">
        <v>160</v>
      </c>
      <c r="E2" s="47" t="s">
        <v>161</v>
      </c>
    </row>
    <row r="3" spans="1:5" ht="12.75" customHeight="1" x14ac:dyDescent="0.25">
      <c r="A3" s="50" t="s">
        <v>35</v>
      </c>
      <c r="B3" s="46" t="s">
        <v>162</v>
      </c>
      <c r="C3" s="47" t="s">
        <v>114</v>
      </c>
      <c r="D3" s="51" t="s">
        <v>163</v>
      </c>
      <c r="E3" s="47" t="s">
        <v>164</v>
      </c>
    </row>
    <row r="4" spans="1:5" ht="12.75" customHeight="1" x14ac:dyDescent="0.25">
      <c r="A4" s="50" t="s">
        <v>36</v>
      </c>
      <c r="B4" s="46" t="s">
        <v>165</v>
      </c>
      <c r="C4" s="47" t="s">
        <v>114</v>
      </c>
      <c r="D4" s="51" t="s">
        <v>166</v>
      </c>
      <c r="E4" s="47" t="s">
        <v>167</v>
      </c>
    </row>
    <row r="5" spans="1:5" ht="12.75" customHeight="1" x14ac:dyDescent="0.25">
      <c r="A5" s="50" t="s">
        <v>37</v>
      </c>
      <c r="B5" s="46" t="s">
        <v>168</v>
      </c>
      <c r="C5" s="47" t="s">
        <v>114</v>
      </c>
      <c r="D5" s="51" t="s">
        <v>169</v>
      </c>
      <c r="E5" s="47" t="s">
        <v>170</v>
      </c>
    </row>
    <row r="6" spans="1:5" ht="12.75" customHeight="1" x14ac:dyDescent="0.25">
      <c r="A6" s="50" t="s">
        <v>38</v>
      </c>
      <c r="B6" s="46" t="s">
        <v>171</v>
      </c>
      <c r="C6" s="47" t="s">
        <v>114</v>
      </c>
      <c r="D6" s="51" t="s">
        <v>172</v>
      </c>
      <c r="E6" s="47" t="s">
        <v>173</v>
      </c>
    </row>
    <row r="7" spans="1:5" ht="12.75" customHeight="1" x14ac:dyDescent="0.25">
      <c r="A7" s="50" t="s">
        <v>39</v>
      </c>
      <c r="B7" s="46" t="s">
        <v>174</v>
      </c>
      <c r="C7" s="47" t="s">
        <v>114</v>
      </c>
      <c r="D7" s="51" t="s">
        <v>169</v>
      </c>
      <c r="E7" s="47" t="s">
        <v>175</v>
      </c>
    </row>
    <row r="8" spans="1:5" ht="12.75" customHeight="1" x14ac:dyDescent="0.25">
      <c r="A8" s="50" t="s">
        <v>40</v>
      </c>
      <c r="B8" s="46" t="s">
        <v>176</v>
      </c>
      <c r="C8" s="47" t="s">
        <v>114</v>
      </c>
      <c r="D8" s="51" t="s">
        <v>177</v>
      </c>
      <c r="E8" s="47" t="s">
        <v>178</v>
      </c>
    </row>
    <row r="9" spans="1:5" ht="12.75" customHeight="1" x14ac:dyDescent="0.25">
      <c r="A9" s="50" t="s">
        <v>41</v>
      </c>
      <c r="B9" s="46" t="s">
        <v>155</v>
      </c>
      <c r="C9" s="47" t="s">
        <v>114</v>
      </c>
      <c r="D9" s="51" t="s">
        <v>160</v>
      </c>
      <c r="E9" s="47" t="s">
        <v>156</v>
      </c>
    </row>
    <row r="10" spans="1:5" ht="12.75" customHeight="1" x14ac:dyDescent="0.25">
      <c r="A10" s="50" t="s">
        <v>42</v>
      </c>
      <c r="B10" s="46" t="s">
        <v>179</v>
      </c>
      <c r="C10" s="47" t="s">
        <v>114</v>
      </c>
      <c r="D10" s="51" t="s">
        <v>166</v>
      </c>
      <c r="E10" s="47" t="s">
        <v>180</v>
      </c>
    </row>
    <row r="11" spans="1:5" ht="12.75" customHeight="1" x14ac:dyDescent="0.25">
      <c r="A11" s="50" t="s">
        <v>43</v>
      </c>
      <c r="B11" s="48" t="s">
        <v>181</v>
      </c>
      <c r="C11" s="47" t="s">
        <v>114</v>
      </c>
      <c r="D11" s="51" t="s">
        <v>160</v>
      </c>
      <c r="E11" s="47" t="s">
        <v>182</v>
      </c>
    </row>
    <row r="12" spans="1:5" ht="12.75" customHeight="1" x14ac:dyDescent="0.25">
      <c r="A12" s="50" t="s">
        <v>44</v>
      </c>
      <c r="B12" s="46" t="s">
        <v>183</v>
      </c>
      <c r="C12" s="47" t="s">
        <v>114</v>
      </c>
      <c r="D12" s="51" t="s">
        <v>172</v>
      </c>
      <c r="E12" s="47" t="s">
        <v>184</v>
      </c>
    </row>
    <row r="13" spans="1:5" ht="12.75" customHeight="1" x14ac:dyDescent="0.25">
      <c r="A13" s="50" t="s">
        <v>45</v>
      </c>
      <c r="B13" s="46" t="s">
        <v>185</v>
      </c>
      <c r="C13" s="47" t="s">
        <v>114</v>
      </c>
      <c r="D13" s="51" t="s">
        <v>186</v>
      </c>
      <c r="E13" s="47" t="s">
        <v>187</v>
      </c>
    </row>
    <row r="14" spans="1:5" ht="12.75" customHeight="1" x14ac:dyDescent="0.25">
      <c r="A14" s="50" t="s">
        <v>46</v>
      </c>
      <c r="B14" s="46" t="s">
        <v>188</v>
      </c>
      <c r="C14" s="47" t="s">
        <v>106</v>
      </c>
      <c r="D14" s="51" t="s">
        <v>169</v>
      </c>
      <c r="E14" s="47" t="s">
        <v>189</v>
      </c>
    </row>
    <row r="15" spans="1:5" ht="12.75" customHeight="1" x14ac:dyDescent="0.25">
      <c r="A15" s="50" t="s">
        <v>47</v>
      </c>
      <c r="B15" s="46" t="s">
        <v>157</v>
      </c>
      <c r="C15" s="47" t="s">
        <v>114</v>
      </c>
      <c r="D15" s="51" t="s">
        <v>160</v>
      </c>
      <c r="E15" s="47" t="s">
        <v>158</v>
      </c>
    </row>
    <row r="16" spans="1:5" ht="12.75" customHeight="1" x14ac:dyDescent="0.25">
      <c r="A16" s="50" t="s">
        <v>48</v>
      </c>
      <c r="B16" s="46" t="s">
        <v>190</v>
      </c>
      <c r="C16" s="47" t="s">
        <v>114</v>
      </c>
      <c r="D16" s="51" t="s">
        <v>166</v>
      </c>
      <c r="E16" s="47" t="s">
        <v>191</v>
      </c>
    </row>
    <row r="17" spans="1:5" ht="12.75" customHeight="1" x14ac:dyDescent="0.25">
      <c r="A17" s="50" t="s">
        <v>49</v>
      </c>
      <c r="B17" s="46" t="s">
        <v>192</v>
      </c>
      <c r="C17" s="47" t="s">
        <v>114</v>
      </c>
      <c r="D17" s="51" t="s">
        <v>169</v>
      </c>
      <c r="E17" s="47" t="s">
        <v>193</v>
      </c>
    </row>
    <row r="18" spans="1:5" ht="12.75" customHeight="1" x14ac:dyDescent="0.25">
      <c r="A18" s="50" t="s">
        <v>50</v>
      </c>
      <c r="B18" s="46" t="s">
        <v>194</v>
      </c>
      <c r="C18" s="47" t="s">
        <v>106</v>
      </c>
      <c r="D18" s="51" t="s">
        <v>163</v>
      </c>
      <c r="E18" s="47" t="s">
        <v>195</v>
      </c>
    </row>
    <row r="19" spans="1:5" ht="12.75" customHeight="1" x14ac:dyDescent="0.25">
      <c r="A19" s="50" t="s">
        <v>51</v>
      </c>
      <c r="B19" s="46" t="s">
        <v>196</v>
      </c>
      <c r="C19" s="47" t="s">
        <v>114</v>
      </c>
      <c r="D19" s="51" t="s">
        <v>166</v>
      </c>
      <c r="E19" s="47" t="s">
        <v>197</v>
      </c>
    </row>
    <row r="20" spans="1:5" ht="12.75" customHeight="1" x14ac:dyDescent="0.25">
      <c r="A20" s="50" t="s">
        <v>52</v>
      </c>
      <c r="B20" s="46" t="s">
        <v>198</v>
      </c>
      <c r="C20" s="47" t="s">
        <v>114</v>
      </c>
      <c r="D20" s="51" t="s">
        <v>166</v>
      </c>
      <c r="E20" s="47" t="s">
        <v>199</v>
      </c>
    </row>
    <row r="21" spans="1:5" ht="12.75" customHeight="1" x14ac:dyDescent="0.25">
      <c r="A21" s="50" t="s">
        <v>53</v>
      </c>
      <c r="B21" s="46" t="s">
        <v>200</v>
      </c>
      <c r="C21" s="47" t="s">
        <v>114</v>
      </c>
      <c r="D21" s="51" t="s">
        <v>186</v>
      </c>
      <c r="E21" s="47" t="s">
        <v>201</v>
      </c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zoomScaleNormal="100" zoomScalePageLayoutView="90" workbookViewId="0">
      <selection activeCell="V31" sqref="V31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INTL  CCS.1115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WEB DEVELOPMENT 1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4:15-5:30 TTHS  3:00-4:15TTH</v>
      </c>
      <c r="B4" s="283"/>
      <c r="C4" s="284"/>
      <c r="D4" s="103" t="str">
        <f>'INITIAL INPUT'!J14</f>
        <v>N6007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1ST Trimester SY 2015-2016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ALCANTARA, KATHLEEN MAE B. </v>
      </c>
      <c r="C9" s="104" t="str">
        <f>IF(NAMES!C2="","",NAMES!C2)</f>
        <v>F</v>
      </c>
      <c r="D9" s="81" t="str">
        <f>IF(NAMES!D2="","",NAMES!D2)</f>
        <v>BSCS-DIGITAL ARTS TRACK-3</v>
      </c>
      <c r="E9" s="82">
        <f>IF(PRELIM!P9="","",$E$8*PRELIM!P9)</f>
        <v>30.445161290322584</v>
      </c>
      <c r="F9" s="83">
        <f>IF(PRELIM!AB9="","",$F$8*PRELIM!AB9)</f>
        <v>30.642857142857146</v>
      </c>
      <c r="G9" s="83">
        <f>IF(PRELIM!AD9="","",$G$8*PRELIM!AD9)</f>
        <v>15.600000000000001</v>
      </c>
      <c r="H9" s="84">
        <f t="shared" ref="H9:H40" si="0">IF(SUM(E9:G9)=0,"",SUM(E9:G9))</f>
        <v>76.688018433179735</v>
      </c>
      <c r="I9" s="85">
        <f>IF(H9="","",VLOOKUP(H9,'INITIAL INPUT'!$P$4:$R$34,3))</f>
        <v>88</v>
      </c>
      <c r="J9" s="83">
        <f>IF(MIDTERM!P9="","",$J$8*MIDTERM!P9)</f>
        <v>33</v>
      </c>
      <c r="K9" s="83">
        <f>IF(MIDTERM!AB9="","",$K$8*MIDTERM!AB9)</f>
        <v>26.400000000000002</v>
      </c>
      <c r="L9" s="83">
        <f>IF(MIDTERM!AD9="","",$L$8*MIDTERM!AD9)</f>
        <v>21.080000000000002</v>
      </c>
      <c r="M9" s="86">
        <f>IF(SUM(J9:L9)=0,"",SUM(J9:L9))</f>
        <v>80.48</v>
      </c>
      <c r="N9" s="87">
        <f>IF(M9="","",('INITIAL INPUT'!$J$25*CRS!H9+'INITIAL INPUT'!$K$25*CRS!M9))</f>
        <v>78.584009216589862</v>
      </c>
      <c r="O9" s="85">
        <f>IF(N9="","",VLOOKUP(N9,'INITIAL INPUT'!$P$4:$R$34,3))</f>
        <v>89</v>
      </c>
      <c r="P9" s="83">
        <f>IF(FINAL!P9="","",CRS!$P$8*FINAL!P9)</f>
        <v>26.400000000000002</v>
      </c>
      <c r="Q9" s="83">
        <f>IF(FINAL!AB9="","",CRS!$Q$8*FINAL!AB9)</f>
        <v>25.928571428571431</v>
      </c>
      <c r="R9" s="83">
        <f>IF(FINAL!AD9="","",CRS!$R$8*FINAL!AD9)</f>
        <v>12.58</v>
      </c>
      <c r="S9" s="86">
        <f t="shared" ref="S9:S15" si="1">IF(R9="","",SUM(P9:R9))</f>
        <v>64.908571428571435</v>
      </c>
      <c r="T9" s="87">
        <f>IF(S9="","",'INITIAL INPUT'!$J$26*CRS!H9+'INITIAL INPUT'!$K$26*CRS!M9+'INITIAL INPUT'!$L$26*CRS!S9)</f>
        <v>71.746290322580649</v>
      </c>
      <c r="U9" s="85">
        <f>IF(T9="","",VLOOKUP(T9,'INITIAL INPUT'!$P$4:$R$34,3))</f>
        <v>86</v>
      </c>
      <c r="V9" s="107">
        <v>86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ANDRES, MARK WEIL L. </v>
      </c>
      <c r="C10" s="104" t="str">
        <f>IF(NAMES!C3="","",NAMES!C3)</f>
        <v>M</v>
      </c>
      <c r="D10" s="81" t="str">
        <f>IF(NAMES!D3="","",NAMES!D3)</f>
        <v>BSCS-DIGITAL ARTS TRACK-2</v>
      </c>
      <c r="E10" s="82">
        <f>IF(PRELIM!P10="","",$E$8*PRELIM!P10)</f>
        <v>15.75483870967742</v>
      </c>
      <c r="F10" s="83">
        <f>IF(PRELIM!AB10="","",$F$8*PRELIM!AB10)</f>
        <v>33</v>
      </c>
      <c r="G10" s="83">
        <f>IF(PRELIM!AD10="","",$G$8*PRELIM!AD10)</f>
        <v>17.2</v>
      </c>
      <c r="H10" s="84">
        <f t="shared" si="0"/>
        <v>65.954838709677418</v>
      </c>
      <c r="I10" s="85">
        <f>IF(H10="","",VLOOKUP(H10,'INITIAL INPUT'!$P$4:$R$34,3))</f>
        <v>83</v>
      </c>
      <c r="J10" s="83">
        <f>IF(MIDTERM!P10="","",$J$8*MIDTERM!P10)</f>
        <v>33</v>
      </c>
      <c r="K10" s="83">
        <f>IF(MIDTERM!AB10="","",$K$8*MIDTERM!AB10)</f>
        <v>26.400000000000002</v>
      </c>
      <c r="L10" s="83">
        <f>IF(MIDTERM!AD10="","",$L$8*MIDTERM!AD10)</f>
        <v>19.72</v>
      </c>
      <c r="M10" s="86">
        <f t="shared" ref="M10:M40" si="2">IF(SUM(J10:L10)=0,"",SUM(J10:L10))</f>
        <v>79.12</v>
      </c>
      <c r="N10" s="87">
        <f>IF(M10="","",('INITIAL INPUT'!$J$25*CRS!H10+'INITIAL INPUT'!$K$25*CRS!M10))</f>
        <v>72.537419354838704</v>
      </c>
      <c r="O10" s="85">
        <f>IF(N10="","",VLOOKUP(N10,'INITIAL INPUT'!$P$4:$R$34,3))</f>
        <v>86</v>
      </c>
      <c r="P10" s="83">
        <f>IF(FINAL!P10="","",CRS!$P$8*FINAL!P10)</f>
        <v>26.400000000000002</v>
      </c>
      <c r="Q10" s="83">
        <f>IF(FINAL!AB10="","",CRS!$Q$8*FINAL!AB10)</f>
        <v>25.928571428571431</v>
      </c>
      <c r="R10" s="83">
        <f>IF(FINAL!AD10="","",CRS!$R$8*FINAL!AD10)</f>
        <v>18.360000000000003</v>
      </c>
      <c r="S10" s="86">
        <f t="shared" si="1"/>
        <v>70.688571428571436</v>
      </c>
      <c r="T10" s="87">
        <f>IF(S10="","",'INITIAL INPUT'!$J$26*CRS!H10+'INITIAL INPUT'!$K$26*CRS!M10+'INITIAL INPUT'!$L$26*CRS!S10)</f>
        <v>71.61299539170507</v>
      </c>
      <c r="U10" s="85">
        <f>IF(T10="","",VLOOKUP(T10,'INITIAL INPUT'!$P$4:$R$34,3))</f>
        <v>86</v>
      </c>
      <c r="V10" s="107">
        <f t="shared" ref="V10:V40" si="3">U10</f>
        <v>86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">
      <c r="A11" s="90" t="s">
        <v>36</v>
      </c>
      <c r="B11" s="79" t="str">
        <f>IF(NAMES!B4="","",NAMES!B4)</f>
        <v xml:space="preserve">BAYO, RIC FRANCIS P. </v>
      </c>
      <c r="C11" s="104" t="str">
        <f>IF(NAMES!C4="","",NAMES!C4)</f>
        <v>M</v>
      </c>
      <c r="D11" s="81" t="str">
        <f>IF(NAMES!D4="","",NAMES!D4)</f>
        <v>BSIT-NET SEC TRACK-2</v>
      </c>
      <c r="E11" s="82">
        <f>IF(PRELIM!P11="","",$E$8*PRELIM!P11)</f>
        <v>29.380645161290325</v>
      </c>
      <c r="F11" s="83">
        <f>IF(PRELIM!AB11="","",$F$8*PRELIM!AB11)</f>
        <v>33</v>
      </c>
      <c r="G11" s="83">
        <f>IF(PRELIM!AD11="","",$G$8*PRELIM!AD11)</f>
        <v>21.6</v>
      </c>
      <c r="H11" s="84">
        <f t="shared" si="0"/>
        <v>83.980645161290326</v>
      </c>
      <c r="I11" s="85">
        <f>IF(H11="","",VLOOKUP(H11,'INITIAL INPUT'!$P$4:$R$34,3))</f>
        <v>92</v>
      </c>
      <c r="J11" s="83">
        <f>IF(MIDTERM!P11="","",$J$8*MIDTERM!P11)</f>
        <v>33</v>
      </c>
      <c r="K11" s="83">
        <f>IF(MIDTERM!AB11="","",$K$8*MIDTERM!AB11)</f>
        <v>26.400000000000002</v>
      </c>
      <c r="L11" s="83">
        <f>IF(MIDTERM!AD11="","",$L$8*MIDTERM!AD11)</f>
        <v>23.8</v>
      </c>
      <c r="M11" s="86">
        <f t="shared" si="2"/>
        <v>83.2</v>
      </c>
      <c r="N11" s="87">
        <f>IF(M11="","",('INITIAL INPUT'!$J$25*CRS!H11+'INITIAL INPUT'!$K$25*CRS!M11))</f>
        <v>83.590322580645164</v>
      </c>
      <c r="O11" s="85">
        <f>IF(N11="","",VLOOKUP(N11,'INITIAL INPUT'!$P$4:$R$34,3))</f>
        <v>92</v>
      </c>
      <c r="P11" s="83">
        <f>IF(FINAL!P11="","",CRS!$P$8*FINAL!P11)</f>
        <v>31.35</v>
      </c>
      <c r="Q11" s="83">
        <f>IF(FINAL!AB11="","",CRS!$Q$8*FINAL!AB11)</f>
        <v>25.928571428571431</v>
      </c>
      <c r="R11" s="83">
        <f>IF(FINAL!AD11="","",CRS!$R$8*FINAL!AD11)</f>
        <v>28.560000000000002</v>
      </c>
      <c r="S11" s="86">
        <f t="shared" si="1"/>
        <v>85.838571428571441</v>
      </c>
      <c r="T11" s="87">
        <f>IF(S11="","",'INITIAL INPUT'!$J$26*CRS!H11+'INITIAL INPUT'!$K$26*CRS!M11+'INITIAL INPUT'!$L$26*CRS!S11)</f>
        <v>84.714447004608303</v>
      </c>
      <c r="U11" s="85">
        <f>IF(T11="","",VLOOKUP(T11,'INITIAL INPUT'!$P$4:$R$34,3))</f>
        <v>92</v>
      </c>
      <c r="V11" s="107">
        <f t="shared" si="3"/>
        <v>92</v>
      </c>
      <c r="W11" s="166" t="str">
        <f t="shared" si="4"/>
        <v>PASSED</v>
      </c>
      <c r="X11" s="91"/>
    </row>
    <row r="12" spans="1:24" x14ac:dyDescent="0.2">
      <c r="A12" s="90" t="s">
        <v>37</v>
      </c>
      <c r="B12" s="79" t="str">
        <f>IF(NAMES!B5="","",NAMES!B5)</f>
        <v xml:space="preserve">CAMANGEG, ALEX JR. M.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25.122580645161289</v>
      </c>
      <c r="F12" s="83">
        <f>IF(PRELIM!AB12="","",$F$8*PRELIM!AB12)</f>
        <v>31.821428571428573</v>
      </c>
      <c r="G12" s="83">
        <f>IF(PRELIM!AD12="","",$G$8*PRELIM!AD12)</f>
        <v>17.600000000000005</v>
      </c>
      <c r="H12" s="84">
        <f t="shared" si="0"/>
        <v>74.54400921658987</v>
      </c>
      <c r="I12" s="85">
        <f>IF(H12="","",VLOOKUP(H12,'INITIAL INPUT'!$P$4:$R$34,3))</f>
        <v>87</v>
      </c>
      <c r="J12" s="83">
        <f>IF(MIDTERM!P12="","",$J$8*MIDTERM!P12)</f>
        <v>18.809999999999999</v>
      </c>
      <c r="K12" s="83">
        <f>IF(MIDTERM!AB12="","",$K$8*MIDTERM!AB12)</f>
        <v>26.400000000000002</v>
      </c>
      <c r="L12" s="83">
        <f>IF(MIDTERM!AD12="","",$L$8*MIDTERM!AD12)</f>
        <v>17.68</v>
      </c>
      <c r="M12" s="86">
        <f t="shared" si="2"/>
        <v>62.89</v>
      </c>
      <c r="N12" s="87">
        <f>IF(M12="","",('INITIAL INPUT'!$J$25*CRS!H12+'INITIAL INPUT'!$K$25*CRS!M12))</f>
        <v>68.717004608294928</v>
      </c>
      <c r="O12" s="85">
        <f>IF(N12="","",VLOOKUP(N12,'INITIAL INPUT'!$P$4:$R$34,3))</f>
        <v>84</v>
      </c>
      <c r="P12" s="83">
        <f>IF(FINAL!P12="","",CRS!$P$8*FINAL!P12)</f>
        <v>29.700000000000003</v>
      </c>
      <c r="Q12" s="83">
        <f>IF(FINAL!AB12="","",CRS!$Q$8*FINAL!AB12)</f>
        <v>25.928571428571431</v>
      </c>
      <c r="R12" s="83">
        <f>IF(FINAL!AD12="","",CRS!$R$8*FINAL!AD12)</f>
        <v>20.400000000000002</v>
      </c>
      <c r="S12" s="86">
        <f t="shared" si="1"/>
        <v>76.028571428571439</v>
      </c>
      <c r="T12" s="87">
        <f>IF(S12="","",'INITIAL INPUT'!$J$26*CRS!H12+'INITIAL INPUT'!$K$26*CRS!M12+'INITIAL INPUT'!$L$26*CRS!S12)</f>
        <v>72.372788018433184</v>
      </c>
      <c r="U12" s="85">
        <f>IF(T12="","",VLOOKUP(T12,'INITIAL INPUT'!$P$4:$R$34,3))</f>
        <v>86</v>
      </c>
      <c r="V12" s="107">
        <f t="shared" si="3"/>
        <v>86</v>
      </c>
      <c r="W12" s="166" t="str">
        <f t="shared" si="4"/>
        <v>PASSED</v>
      </c>
      <c r="X12" s="91"/>
    </row>
    <row r="13" spans="1:24" x14ac:dyDescent="0.2">
      <c r="A13" s="90" t="s">
        <v>38</v>
      </c>
      <c r="B13" s="79" t="str">
        <f>IF(NAMES!B6="","",NAMES!B6)</f>
        <v xml:space="preserve">CASTRO, PATRICK PAUL C. </v>
      </c>
      <c r="C13" s="104" t="str">
        <f>IF(NAMES!C6="","",NAMES!C6)</f>
        <v>M</v>
      </c>
      <c r="D13" s="81" t="str">
        <f>IF(NAMES!D6="","",NAMES!D6)</f>
        <v>BSIT-NET SEC TRACK-3</v>
      </c>
      <c r="E13" s="82">
        <f>IF(PRELIM!P13="","",$E$8*PRELIM!P13)</f>
        <v>31.935483870967747</v>
      </c>
      <c r="F13" s="83">
        <f>IF(PRELIM!AB13="","",$F$8*PRELIM!AB13)</f>
        <v>31.821428571428573</v>
      </c>
      <c r="G13" s="83">
        <f>IF(PRELIM!AD13="","",$G$8*PRELIM!AD13)</f>
        <v>24.000000000000004</v>
      </c>
      <c r="H13" s="84">
        <f t="shared" si="0"/>
        <v>87.756912442396327</v>
      </c>
      <c r="I13" s="85">
        <f>IF(H13="","",VLOOKUP(H13,'INITIAL INPUT'!$P$4:$R$34,3))</f>
        <v>94</v>
      </c>
      <c r="J13" s="83">
        <f>IF(MIDTERM!P13="","",$J$8*MIDTERM!P13)</f>
        <v>33</v>
      </c>
      <c r="K13" s="83">
        <f>IF(MIDTERM!AB13="","",$K$8*MIDTERM!AB13)</f>
        <v>26.400000000000002</v>
      </c>
      <c r="L13" s="83">
        <f>IF(MIDTERM!AD13="","",$L$8*MIDTERM!AD13)</f>
        <v>27.880000000000003</v>
      </c>
      <c r="M13" s="86">
        <f t="shared" si="2"/>
        <v>87.28</v>
      </c>
      <c r="N13" s="87">
        <f>IF(M13="","",('INITIAL INPUT'!$J$25*CRS!H13+'INITIAL INPUT'!$K$25*CRS!M13))</f>
        <v>87.518456221198164</v>
      </c>
      <c r="O13" s="85">
        <f>IF(N13="","",VLOOKUP(N13,'INITIAL INPUT'!$P$4:$R$34,3))</f>
        <v>94</v>
      </c>
      <c r="P13" s="83">
        <f>IF(FINAL!P13="","",CRS!$P$8*FINAL!P13)</f>
        <v>21.45</v>
      </c>
      <c r="Q13" s="83">
        <f>IF(FINAL!AB13="","",CRS!$Q$8*FINAL!AB13)</f>
        <v>25.928571428571431</v>
      </c>
      <c r="R13" s="83">
        <f>IF(FINAL!AD13="","",CRS!$R$8*FINAL!AD13)</f>
        <v>23.46</v>
      </c>
      <c r="S13" s="86">
        <f t="shared" si="1"/>
        <v>70.838571428571441</v>
      </c>
      <c r="T13" s="87">
        <f>IF(S13="","",'INITIAL INPUT'!$J$26*CRS!H13+'INITIAL INPUT'!$K$26*CRS!M13+'INITIAL INPUT'!$L$26*CRS!S13)</f>
        <v>79.178513824884803</v>
      </c>
      <c r="U13" s="85">
        <f>IF(T13="","",VLOOKUP(T13,'INITIAL INPUT'!$P$4:$R$34,3))</f>
        <v>90</v>
      </c>
      <c r="V13" s="107">
        <f t="shared" si="3"/>
        <v>90</v>
      </c>
      <c r="W13" s="166" t="str">
        <f t="shared" si="4"/>
        <v>PASSED</v>
      </c>
      <c r="X13" s="91"/>
    </row>
    <row r="14" spans="1:24" x14ac:dyDescent="0.2">
      <c r="A14" s="90" t="s">
        <v>39</v>
      </c>
      <c r="B14" s="79" t="str">
        <f>IF(NAMES!B7="","",NAMES!B7)</f>
        <v xml:space="preserve">CIANO, CLARENCE GLITZ A. </v>
      </c>
      <c r="C14" s="104" t="str">
        <f>IF(NAMES!C7="","",NAMES!C7)</f>
        <v>M</v>
      </c>
      <c r="D14" s="81" t="str">
        <f>IF(NAMES!D7="","",NAMES!D7)</f>
        <v>BSIT-WEB TRACK-2</v>
      </c>
      <c r="E14" s="82">
        <f>IF(PRELIM!P14="","",$E$8*PRELIM!P14)</f>
        <v>29.806451612903224</v>
      </c>
      <c r="F14" s="83">
        <f>IF(PRELIM!AB14="","",$F$8*PRELIM!AB14)</f>
        <v>27.107142857142858</v>
      </c>
      <c r="G14" s="83">
        <f>IF(PRELIM!AD14="","",$G$8*PRELIM!AD14)</f>
        <v>20.800000000000004</v>
      </c>
      <c r="H14" s="84">
        <f t="shared" si="0"/>
        <v>77.713594470046075</v>
      </c>
      <c r="I14" s="85">
        <f>IF(H14="","",VLOOKUP(H14,'INITIAL INPUT'!$P$4:$R$34,3))</f>
        <v>89</v>
      </c>
      <c r="J14" s="83">
        <f>IF(MIDTERM!P14="","",$J$8*MIDTERM!P14)</f>
        <v>33</v>
      </c>
      <c r="K14" s="83">
        <f>IF(MIDTERM!AB14="","",$K$8*MIDTERM!AB14)</f>
        <v>26.400000000000002</v>
      </c>
      <c r="L14" s="83">
        <f>IF(MIDTERM!AD14="","",$L$8*MIDTERM!AD14)</f>
        <v>17</v>
      </c>
      <c r="M14" s="86">
        <f t="shared" si="2"/>
        <v>76.400000000000006</v>
      </c>
      <c r="N14" s="87">
        <f>IF(M14="","",('INITIAL INPUT'!$J$25*CRS!H14+'INITIAL INPUT'!$K$25*CRS!M14))</f>
        <v>77.056797235023041</v>
      </c>
      <c r="O14" s="85">
        <f>IF(N14="","",VLOOKUP(N14,'INITIAL INPUT'!$P$4:$R$34,3))</f>
        <v>89</v>
      </c>
      <c r="P14" s="83">
        <f>IF(FINAL!P14="","",CRS!$P$8*FINAL!P14)</f>
        <v>29.700000000000003</v>
      </c>
      <c r="Q14" s="83">
        <f>IF(FINAL!AB14="","",CRS!$Q$8*FINAL!AB14)</f>
        <v>25.928571428571431</v>
      </c>
      <c r="R14" s="83">
        <f>IF(FINAL!AD14="","",CRS!$R$8*FINAL!AD14)</f>
        <v>19.040000000000003</v>
      </c>
      <c r="S14" s="86">
        <f t="shared" si="1"/>
        <v>74.66857142857144</v>
      </c>
      <c r="T14" s="87">
        <f>IF(S14="","",'INITIAL INPUT'!$J$26*CRS!H14+'INITIAL INPUT'!$K$26*CRS!M14+'INITIAL INPUT'!$L$26*CRS!S14)</f>
        <v>75.86268433179724</v>
      </c>
      <c r="U14" s="85">
        <f>IF(T14="","",VLOOKUP(T14,'INITIAL INPUT'!$P$4:$R$34,3))</f>
        <v>88</v>
      </c>
      <c r="V14" s="107">
        <f t="shared" si="3"/>
        <v>88</v>
      </c>
      <c r="W14" s="166" t="str">
        <f t="shared" si="4"/>
        <v>PASSED</v>
      </c>
      <c r="X14" s="91"/>
    </row>
    <row r="15" spans="1:24" x14ac:dyDescent="0.2">
      <c r="A15" s="90" t="s">
        <v>40</v>
      </c>
      <c r="B15" s="79" t="str">
        <f>IF(NAMES!B8="","",NAMES!B8)</f>
        <v xml:space="preserve">DOMINGUEZ, MARC ARREN C. </v>
      </c>
      <c r="C15" s="104" t="str">
        <f>IF(NAMES!C8="","",NAMES!C8)</f>
        <v>M</v>
      </c>
      <c r="D15" s="81" t="str">
        <f>IF(NAMES!D8="","",NAMES!D8)</f>
        <v>BSIT-ERP TRACK-3</v>
      </c>
      <c r="E15" s="82">
        <f>IF(PRELIM!P15="","",$E$8*PRELIM!P15)</f>
        <v>4.258064516129032</v>
      </c>
      <c r="F15" s="83" t="str">
        <f>IF(PRELIM!AB15="","",$F$8*PRELIM!AB15)</f>
        <v/>
      </c>
      <c r="G15" s="83" t="str">
        <f>IF(PRELIM!AD15="","",$G$8*PRELIM!AD15)</f>
        <v/>
      </c>
      <c r="H15" s="84">
        <f t="shared" si="0"/>
        <v>4.258064516129032</v>
      </c>
      <c r="I15" s="85">
        <f>IF(H15="","",VLOOKUP(H15,'INITIAL INPUT'!$P$4:$R$34,3))</f>
        <v>70</v>
      </c>
      <c r="J15" s="83">
        <f>IF(MIDTERM!P15="","",$J$8*MIDTERM!P15)</f>
        <v>8.25</v>
      </c>
      <c r="K15" s="83">
        <f>IF(MIDTERM!AB15="","",$K$8*MIDTERM!AB15)</f>
        <v>26.400000000000002</v>
      </c>
      <c r="L15" s="83" t="str">
        <f>IF(MIDTERM!AD15="","",$L$8*MIDTERM!AD15)</f>
        <v/>
      </c>
      <c r="M15" s="86">
        <f t="shared" si="2"/>
        <v>34.650000000000006</v>
      </c>
      <c r="N15" s="87">
        <f>IF(M15="","",('INITIAL INPUT'!$J$25*CRS!H15+'INITIAL INPUT'!$K$25*CRS!M15))</f>
        <v>19.454032258064519</v>
      </c>
      <c r="O15" s="85">
        <f>IF(N15="","",VLOOKUP(N15,'INITIAL INPUT'!$P$4:$R$34,3))</f>
        <v>72</v>
      </c>
      <c r="P15" s="83">
        <f>IF(FINAL!P15="","",CRS!$P$8*FINAL!P15)</f>
        <v>26.400000000000002</v>
      </c>
      <c r="Q15" s="83">
        <f>IF(FINAL!AB15="","",CRS!$Q$8*FINAL!AB15)</f>
        <v>25.928571428571431</v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">
        <v>218</v>
      </c>
      <c r="W15" s="166" t="str">
        <f t="shared" si="4"/>
        <v>NFE</v>
      </c>
      <c r="X15" s="91"/>
    </row>
    <row r="16" spans="1:24" x14ac:dyDescent="0.2">
      <c r="A16" s="90" t="s">
        <v>41</v>
      </c>
      <c r="B16" s="79" t="str">
        <f>IF(NAMES!B9="","",NAMES!B9)</f>
        <v xml:space="preserve">ESPLAGO, AGAPE ZECHARIAH B. </v>
      </c>
      <c r="C16" s="104" t="str">
        <f>IF(NAMES!C9="","",NAMES!C9)</f>
        <v>M</v>
      </c>
      <c r="D16" s="81" t="str">
        <f>IF(NAMES!D9="","",NAMES!D9)</f>
        <v>BSCS-DIGITAL ARTS TRACK-3</v>
      </c>
      <c r="E16" s="82">
        <f>IF(PRELIM!P16="","",$E$8*PRELIM!P16)</f>
        <v>31.935483870967747</v>
      </c>
      <c r="F16" s="83">
        <f>IF(PRELIM!AB16="","",$F$8*PRELIM!AB16)</f>
        <v>31.821428571428573</v>
      </c>
      <c r="G16" s="83">
        <f>IF(PRELIM!AD16="","",$G$8*PRELIM!AD16)</f>
        <v>22</v>
      </c>
      <c r="H16" s="84">
        <f t="shared" si="0"/>
        <v>85.756912442396327</v>
      </c>
      <c r="I16" s="85">
        <f>IF(H16="","",VLOOKUP(H16,'INITIAL INPUT'!$P$4:$R$34,3))</f>
        <v>93</v>
      </c>
      <c r="J16" s="83">
        <f>IF(MIDTERM!P16="","",$J$8*MIDTERM!P16)</f>
        <v>33</v>
      </c>
      <c r="K16" s="83">
        <f>IF(MIDTERM!AB16="","",$K$8*MIDTERM!AB16)</f>
        <v>26.400000000000002</v>
      </c>
      <c r="L16" s="83">
        <f>IF(MIDTERM!AD16="","",$L$8*MIDTERM!AD16)</f>
        <v>19.040000000000003</v>
      </c>
      <c r="M16" s="86">
        <f t="shared" si="2"/>
        <v>78.440000000000012</v>
      </c>
      <c r="N16" s="87">
        <f>IF(M16="","",('INITIAL INPUT'!$J$25*CRS!H16+'INITIAL INPUT'!$K$25*CRS!M16))</f>
        <v>82.098456221198177</v>
      </c>
      <c r="O16" s="85">
        <f>IF(N16="","",VLOOKUP(N16,'INITIAL INPUT'!$P$4:$R$34,3))</f>
        <v>91</v>
      </c>
      <c r="P16" s="83">
        <f>IF(FINAL!P16="","",CRS!$P$8*FINAL!P16)</f>
        <v>31.35</v>
      </c>
      <c r="Q16" s="83">
        <f>IF(FINAL!AB16="","",CRS!$Q$8*FINAL!AB16)</f>
        <v>25.928571428571431</v>
      </c>
      <c r="R16" s="83">
        <f>IF(FINAL!AD16="","",CRS!$R$8*FINAL!AD16)</f>
        <v>13.940000000000001</v>
      </c>
      <c r="S16" s="86">
        <f t="shared" ref="S16:S40" si="5">IF(R16="","",SUM(P16:R16))</f>
        <v>71.218571428571437</v>
      </c>
      <c r="T16" s="87">
        <f>IF(S16="","",'INITIAL INPUT'!$J$26*CRS!H16+'INITIAL INPUT'!$K$26*CRS!M16+'INITIAL INPUT'!$L$26*CRS!S16)</f>
        <v>76.658513824884807</v>
      </c>
      <c r="U16" s="85">
        <f>IF(T16="","",VLOOKUP(T16,'INITIAL INPUT'!$P$4:$R$34,3))</f>
        <v>88</v>
      </c>
      <c r="V16" s="107">
        <f t="shared" si="3"/>
        <v>88</v>
      </c>
      <c r="W16" s="166" t="str">
        <f t="shared" si="4"/>
        <v>PASSED</v>
      </c>
      <c r="X16" s="91"/>
    </row>
    <row r="17" spans="1:25" x14ac:dyDescent="0.2">
      <c r="A17" s="90" t="s">
        <v>42</v>
      </c>
      <c r="B17" s="79" t="str">
        <f>IF(NAMES!B10="","",NAMES!B10)</f>
        <v xml:space="preserve">FABRIGAS, ENRIQUE JR D. </v>
      </c>
      <c r="C17" s="104" t="str">
        <f>IF(NAMES!C10="","",NAMES!C10)</f>
        <v>M</v>
      </c>
      <c r="D17" s="81" t="str">
        <f>IF(NAMES!D10="","",NAMES!D10)</f>
        <v>BSIT-NET SEC TRACK-2</v>
      </c>
      <c r="E17" s="82">
        <f>IF(PRELIM!P17="","",$E$8*PRELIM!P17)</f>
        <v>21.290322580645164</v>
      </c>
      <c r="F17" s="83">
        <f>IF(PRELIM!AB17="","",$F$8*PRELIM!AB17)</f>
        <v>31.821428571428573</v>
      </c>
      <c r="G17" s="83">
        <f>IF(PRELIM!AD17="","",$G$8*PRELIM!AD17)</f>
        <v>22</v>
      </c>
      <c r="H17" s="84">
        <f t="shared" si="0"/>
        <v>75.111751152073737</v>
      </c>
      <c r="I17" s="85">
        <f>IF(H17="","",VLOOKUP(H17,'INITIAL INPUT'!$P$4:$R$34,3))</f>
        <v>88</v>
      </c>
      <c r="J17" s="83">
        <f>IF(MIDTERM!P17="","",$J$8*MIDTERM!P17)</f>
        <v>33</v>
      </c>
      <c r="K17" s="83">
        <f>IF(MIDTERM!AB17="","",$K$8*MIDTERM!AB17)</f>
        <v>26.400000000000002</v>
      </c>
      <c r="L17" s="83">
        <f>IF(MIDTERM!AD17="","",$L$8*MIDTERM!AD17)</f>
        <v>23.12</v>
      </c>
      <c r="M17" s="86">
        <f t="shared" si="2"/>
        <v>82.52000000000001</v>
      </c>
      <c r="N17" s="87">
        <f>IF(M17="","",('INITIAL INPUT'!$J$25*CRS!H17+'INITIAL INPUT'!$K$25*CRS!M17))</f>
        <v>78.815875576036873</v>
      </c>
      <c r="O17" s="85">
        <f>IF(N17="","",VLOOKUP(N17,'INITIAL INPUT'!$P$4:$R$34,3))</f>
        <v>89</v>
      </c>
      <c r="P17" s="83">
        <f>IF(FINAL!P17="","",CRS!$P$8*FINAL!P17)</f>
        <v>29.700000000000003</v>
      </c>
      <c r="Q17" s="83">
        <f>IF(FINAL!AB17="","",CRS!$Q$8*FINAL!AB17)</f>
        <v>25.928571428571431</v>
      </c>
      <c r="R17" s="83">
        <f>IF(FINAL!AD17="","",CRS!$R$8*FINAL!AD17)</f>
        <v>25.840000000000003</v>
      </c>
      <c r="S17" s="86">
        <f t="shared" si="5"/>
        <v>81.468571428571437</v>
      </c>
      <c r="T17" s="87">
        <f>IF(S17="","",'INITIAL INPUT'!$J$26*CRS!H17+'INITIAL INPUT'!$K$26*CRS!M17+'INITIAL INPUT'!$L$26*CRS!S17)</f>
        <v>80.142223502304148</v>
      </c>
      <c r="U17" s="85">
        <f>IF(T17="","",VLOOKUP(T17,'INITIAL INPUT'!$P$4:$R$34,3))</f>
        <v>90</v>
      </c>
      <c r="V17" s="107">
        <f t="shared" si="3"/>
        <v>90</v>
      </c>
      <c r="W17" s="166" t="str">
        <f t="shared" si="4"/>
        <v>PASSED</v>
      </c>
      <c r="X17" s="91"/>
    </row>
    <row r="18" spans="1:25" x14ac:dyDescent="0.2">
      <c r="A18" s="90" t="s">
        <v>43</v>
      </c>
      <c r="B18" s="79" t="str">
        <f>IF(NAMES!B11="","",NAMES!B11)</f>
        <v xml:space="preserve">FERNANDO, ROBERT WALLACE A. </v>
      </c>
      <c r="C18" s="104" t="str">
        <f>IF(NAMES!C11="","",NAMES!C11)</f>
        <v>M</v>
      </c>
      <c r="D18" s="81" t="str">
        <f>IF(NAMES!D11="","",NAMES!D11)</f>
        <v>BSCS-DIGITAL ARTS TRACK-3</v>
      </c>
      <c r="E18" s="82">
        <f>IF(PRELIM!P18="","",$E$8*PRELIM!P18)</f>
        <v>21.07741935483871</v>
      </c>
      <c r="F18" s="83">
        <f>IF(PRELIM!AB18="","",$F$8*PRELIM!AB18)</f>
        <v>31.821428571428573</v>
      </c>
      <c r="G18" s="83">
        <f>IF(PRELIM!AD18="","",$G$8*PRELIM!AD18)</f>
        <v>21.6</v>
      </c>
      <c r="H18" s="84">
        <f t="shared" si="0"/>
        <v>74.498847926267274</v>
      </c>
      <c r="I18" s="85">
        <f>IF(H18="","",VLOOKUP(H18,'INITIAL INPUT'!$P$4:$R$34,3))</f>
        <v>87</v>
      </c>
      <c r="J18" s="83">
        <f>IF(MIDTERM!P18="","",$J$8*MIDTERM!P18)</f>
        <v>21.45</v>
      </c>
      <c r="K18" s="83">
        <f>IF(MIDTERM!AB18="","",$K$8*MIDTERM!AB18)</f>
        <v>26.400000000000002</v>
      </c>
      <c r="L18" s="83">
        <f>IF(MIDTERM!AD18="","",$L$8*MIDTERM!AD18)</f>
        <v>21.080000000000002</v>
      </c>
      <c r="M18" s="86">
        <f t="shared" si="2"/>
        <v>68.930000000000007</v>
      </c>
      <c r="N18" s="87">
        <f>IF(M18="","",('INITIAL INPUT'!$J$25*CRS!H18+'INITIAL INPUT'!$K$25*CRS!M18))</f>
        <v>71.71442396313364</v>
      </c>
      <c r="O18" s="85">
        <f>IF(N18="","",VLOOKUP(N18,'INITIAL INPUT'!$P$4:$R$34,3))</f>
        <v>86</v>
      </c>
      <c r="P18" s="83">
        <f>IF(FINAL!P18="","",CRS!$P$8*FINAL!P18)</f>
        <v>33</v>
      </c>
      <c r="Q18" s="83">
        <f>IF(FINAL!AB18="","",CRS!$Q$8*FINAL!AB18)</f>
        <v>25.928571428571431</v>
      </c>
      <c r="R18" s="83">
        <f>IF(FINAL!AD18="","",CRS!$R$8*FINAL!AD18)</f>
        <v>19.72</v>
      </c>
      <c r="S18" s="86">
        <f t="shared" si="5"/>
        <v>78.648571428571429</v>
      </c>
      <c r="T18" s="87">
        <f>IF(S18="","",'INITIAL INPUT'!$J$26*CRS!H18+'INITIAL INPUT'!$K$26*CRS!M18+'INITIAL INPUT'!$L$26*CRS!S18)</f>
        <v>75.181497695852528</v>
      </c>
      <c r="U18" s="85">
        <f>IF(T18="","",VLOOKUP(T18,'INITIAL INPUT'!$P$4:$R$34,3))</f>
        <v>88</v>
      </c>
      <c r="V18" s="107">
        <f t="shared" si="3"/>
        <v>88</v>
      </c>
      <c r="W18" s="166" t="str">
        <f t="shared" si="4"/>
        <v>PASSED</v>
      </c>
      <c r="X18" s="91"/>
    </row>
    <row r="19" spans="1:25" x14ac:dyDescent="0.2">
      <c r="A19" s="90" t="s">
        <v>44</v>
      </c>
      <c r="B19" s="79" t="str">
        <f>IF(NAMES!B12="","",NAMES!B12)</f>
        <v xml:space="preserve">LAPORGA, MARTIN PAOLO A. </v>
      </c>
      <c r="C19" s="104" t="str">
        <f>IF(NAMES!C12="","",NAMES!C12)</f>
        <v>M</v>
      </c>
      <c r="D19" s="81" t="str">
        <f>IF(NAMES!D12="","",NAMES!D12)</f>
        <v>BSIT-NET SEC TRACK-3</v>
      </c>
      <c r="E19" s="82">
        <f>IF(PRELIM!P19="","",$E$8*PRELIM!P19)</f>
        <v>11.496774193548386</v>
      </c>
      <c r="F19" s="83">
        <f>IF(PRELIM!AB19="","",$F$8*PRELIM!AB19)</f>
        <v>33</v>
      </c>
      <c r="G19" s="83">
        <f>IF(PRELIM!AD19="","",$G$8*PRELIM!AD19)</f>
        <v>22</v>
      </c>
      <c r="H19" s="84">
        <f t="shared" si="0"/>
        <v>66.49677419354839</v>
      </c>
      <c r="I19" s="85">
        <f>IF(H19="","",VLOOKUP(H19,'INITIAL INPUT'!$P$4:$R$34,3))</f>
        <v>83</v>
      </c>
      <c r="J19" s="83">
        <f>IF(MIDTERM!P19="","",$J$8*MIDTERM!P19)</f>
        <v>33</v>
      </c>
      <c r="K19" s="83">
        <f>IF(MIDTERM!AB19="","",$K$8*MIDTERM!AB19)</f>
        <v>26.400000000000002</v>
      </c>
      <c r="L19" s="83">
        <f>IF(MIDTERM!AD19="","",$L$8*MIDTERM!AD19)</f>
        <v>27.200000000000003</v>
      </c>
      <c r="M19" s="86">
        <f t="shared" si="2"/>
        <v>86.600000000000009</v>
      </c>
      <c r="N19" s="87">
        <f>IF(M19="","",('INITIAL INPUT'!$J$25*CRS!H19+'INITIAL INPUT'!$K$25*CRS!M19))</f>
        <v>76.548387096774206</v>
      </c>
      <c r="O19" s="85">
        <f>IF(N19="","",VLOOKUP(N19,'INITIAL INPUT'!$P$4:$R$34,3))</f>
        <v>88</v>
      </c>
      <c r="P19" s="83">
        <f>IF(FINAL!P19="","",CRS!$P$8*FINAL!P19)</f>
        <v>24.75</v>
      </c>
      <c r="Q19" s="83">
        <f>IF(FINAL!AB19="","",CRS!$Q$8*FINAL!AB19)</f>
        <v>25.928571428571431</v>
      </c>
      <c r="R19" s="83">
        <f>IF(FINAL!AD19="","",CRS!$R$8*FINAL!AD19)</f>
        <v>20.400000000000002</v>
      </c>
      <c r="S19" s="86">
        <f t="shared" si="5"/>
        <v>71.078571428571436</v>
      </c>
      <c r="T19" s="87">
        <f>IF(S19="","",'INITIAL INPUT'!$J$26*CRS!H19+'INITIAL INPUT'!$K$26*CRS!M19+'INITIAL INPUT'!$L$26*CRS!S19)</f>
        <v>73.813479262672814</v>
      </c>
      <c r="U19" s="85">
        <f>IF(T19="","",VLOOKUP(T19,'INITIAL INPUT'!$P$4:$R$34,3))</f>
        <v>87</v>
      </c>
      <c r="V19" s="107">
        <f t="shared" si="3"/>
        <v>87</v>
      </c>
      <c r="W19" s="166" t="str">
        <f t="shared" si="4"/>
        <v>PASSED</v>
      </c>
      <c r="X19" s="91"/>
    </row>
    <row r="20" spans="1:25" x14ac:dyDescent="0.2">
      <c r="A20" s="90" t="s">
        <v>45</v>
      </c>
      <c r="B20" s="79" t="str">
        <f>IF(NAMES!B13="","",NAMES!B13)</f>
        <v xml:space="preserve">MAPANGDOL, KEVIN JEFFERSON A.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24.483870967741936</v>
      </c>
      <c r="F20" s="83">
        <f>IF(PRELIM!AB20="","",$F$8*PRELIM!AB20)</f>
        <v>31.821428571428573</v>
      </c>
      <c r="G20" s="83">
        <f>IF(PRELIM!AD20="","",$G$8*PRELIM!AD20)</f>
        <v>22.799999999999997</v>
      </c>
      <c r="H20" s="84">
        <f t="shared" si="0"/>
        <v>79.105299539170502</v>
      </c>
      <c r="I20" s="85">
        <f>IF(H20="","",VLOOKUP(H20,'INITIAL INPUT'!$P$4:$R$34,3))</f>
        <v>90</v>
      </c>
      <c r="J20" s="83">
        <f>IF(MIDTERM!P20="","",$J$8*MIDTERM!P20)</f>
        <v>33</v>
      </c>
      <c r="K20" s="83">
        <f>IF(MIDTERM!AB20="","",$K$8*MIDTERM!AB20)</f>
        <v>26.400000000000002</v>
      </c>
      <c r="L20" s="83">
        <f>IF(MIDTERM!AD20="","",$L$8*MIDTERM!AD20)</f>
        <v>22.44</v>
      </c>
      <c r="M20" s="86">
        <f t="shared" si="2"/>
        <v>81.84</v>
      </c>
      <c r="N20" s="87">
        <f>IF(M20="","",('INITIAL INPUT'!$J$25*CRS!H20+'INITIAL INPUT'!$K$25*CRS!M20))</f>
        <v>80.472649769585246</v>
      </c>
      <c r="O20" s="85">
        <f>IF(N20="","",VLOOKUP(N20,'INITIAL INPUT'!$P$4:$R$34,3))</f>
        <v>90</v>
      </c>
      <c r="P20" s="83">
        <f>IF(FINAL!P20="","",CRS!$P$8*FINAL!P20)</f>
        <v>21.45</v>
      </c>
      <c r="Q20" s="83">
        <f>IF(FINAL!AB20="","",CRS!$Q$8*FINAL!AB20)</f>
        <v>25.928571428571431</v>
      </c>
      <c r="R20" s="83">
        <f>IF(FINAL!AD20="","",CRS!$R$8*FINAL!AD20)</f>
        <v>26.520000000000003</v>
      </c>
      <c r="S20" s="86">
        <f t="shared" si="5"/>
        <v>73.898571428571444</v>
      </c>
      <c r="T20" s="87">
        <f>IF(S20="","",'INITIAL INPUT'!$J$26*CRS!H20+'INITIAL INPUT'!$K$26*CRS!M20+'INITIAL INPUT'!$L$26*CRS!S20)</f>
        <v>77.185610599078345</v>
      </c>
      <c r="U20" s="85">
        <f>IF(T20="","",VLOOKUP(T20,'INITIAL INPUT'!$P$4:$R$34,3))</f>
        <v>89</v>
      </c>
      <c r="V20" s="107">
        <f t="shared" si="3"/>
        <v>89</v>
      </c>
      <c r="W20" s="166" t="str">
        <f t="shared" si="4"/>
        <v>PASSED</v>
      </c>
      <c r="X20" s="91"/>
    </row>
    <row r="21" spans="1:25" x14ac:dyDescent="0.2">
      <c r="A21" s="90" t="s">
        <v>46</v>
      </c>
      <c r="B21" s="79" t="str">
        <f>IF(NAMES!B14="","",NAMES!B14)</f>
        <v xml:space="preserve">MASCAY, ERYL KATE C. </v>
      </c>
      <c r="C21" s="104" t="str">
        <f>IF(NAMES!C14="","",NAMES!C14)</f>
        <v>F</v>
      </c>
      <c r="D21" s="81" t="str">
        <f>IF(NAMES!D14="","",NAMES!D14)</f>
        <v>BSIT-WEB TRACK-2</v>
      </c>
      <c r="E21" s="82">
        <f>IF(PRELIM!P21="","",$E$8*PRELIM!P21)</f>
        <v>32.361290322580643</v>
      </c>
      <c r="F21" s="83">
        <f>IF(PRELIM!AB21="","",$F$8*PRELIM!AB21)</f>
        <v>31.821428571428573</v>
      </c>
      <c r="G21" s="83">
        <f>IF(PRELIM!AD21="","",$G$8*PRELIM!AD21)</f>
        <v>19.599999999999998</v>
      </c>
      <c r="H21" s="84">
        <f t="shared" si="0"/>
        <v>83.782718894009207</v>
      </c>
      <c r="I21" s="85">
        <f>IF(H21="","",VLOOKUP(H21,'INITIAL INPUT'!$P$4:$R$34,3))</f>
        <v>92</v>
      </c>
      <c r="J21" s="83">
        <f>IF(MIDTERM!P21="","",$J$8*MIDTERM!P21)</f>
        <v>33</v>
      </c>
      <c r="K21" s="83">
        <f>IF(MIDTERM!AB21="","",$K$8*MIDTERM!AB21)</f>
        <v>26.400000000000002</v>
      </c>
      <c r="L21" s="83">
        <f>IF(MIDTERM!AD21="","",$L$8*MIDTERM!AD21)</f>
        <v>21.080000000000002</v>
      </c>
      <c r="M21" s="86">
        <f t="shared" si="2"/>
        <v>80.48</v>
      </c>
      <c r="N21" s="87">
        <f>IF(M21="","",('INITIAL INPUT'!$J$25*CRS!H21+'INITIAL INPUT'!$K$25*CRS!M21))</f>
        <v>82.131359447004598</v>
      </c>
      <c r="O21" s="85">
        <f>IF(N21="","",VLOOKUP(N21,'INITIAL INPUT'!$P$4:$R$34,3))</f>
        <v>91</v>
      </c>
      <c r="P21" s="83">
        <f>IF(FINAL!P21="","",CRS!$P$8*FINAL!P21)</f>
        <v>29.700000000000003</v>
      </c>
      <c r="Q21" s="83">
        <f>IF(FINAL!AB21="","",CRS!$Q$8*FINAL!AB21)</f>
        <v>25.928571428571431</v>
      </c>
      <c r="R21" s="83">
        <f>IF(FINAL!AD21="","",CRS!$R$8*FINAL!AD21)</f>
        <v>17</v>
      </c>
      <c r="S21" s="86">
        <f t="shared" si="5"/>
        <v>72.628571428571433</v>
      </c>
      <c r="T21" s="87">
        <f>IF(S21="","",'INITIAL INPUT'!$J$26*CRS!H21+'INITIAL INPUT'!$K$26*CRS!M21+'INITIAL INPUT'!$L$26*CRS!S21)</f>
        <v>77.379965437788016</v>
      </c>
      <c r="U21" s="85">
        <f>IF(T21="","",VLOOKUP(T21,'INITIAL INPUT'!$P$4:$R$34,3))</f>
        <v>89</v>
      </c>
      <c r="V21" s="107">
        <f t="shared" si="3"/>
        <v>89</v>
      </c>
      <c r="W21" s="166" t="str">
        <f t="shared" si="4"/>
        <v>PASSED</v>
      </c>
      <c r="X21" s="91"/>
    </row>
    <row r="22" spans="1:25" x14ac:dyDescent="0.2">
      <c r="A22" s="90" t="s">
        <v>47</v>
      </c>
      <c r="B22" s="79" t="str">
        <f>IF(NAMES!B15="","",NAMES!B15)</f>
        <v xml:space="preserve">ORYAN, FREDDRICH R. </v>
      </c>
      <c r="C22" s="104" t="str">
        <f>IF(NAMES!C15="","",NAMES!C15)</f>
        <v>M</v>
      </c>
      <c r="D22" s="81" t="str">
        <f>IF(NAMES!D15="","",NAMES!D15)</f>
        <v>BSCS-DIGITAL ARTS TRACK-3</v>
      </c>
      <c r="E22" s="82">
        <f>IF(PRELIM!P22="","",$E$8*PRELIM!P22)</f>
        <v>31.935483870967747</v>
      </c>
      <c r="F22" s="83">
        <f>IF(PRELIM!AB22="","",$F$8*PRELIM!AB22)</f>
        <v>31.821428571428573</v>
      </c>
      <c r="G22" s="83">
        <f>IF(PRELIM!AD22="","",$G$8*PRELIM!AD22)</f>
        <v>22</v>
      </c>
      <c r="H22" s="84">
        <f t="shared" si="0"/>
        <v>85.756912442396327</v>
      </c>
      <c r="I22" s="85">
        <f>IF(H22="","",VLOOKUP(H22,'INITIAL INPUT'!$P$4:$R$34,3))</f>
        <v>93</v>
      </c>
      <c r="J22" s="83">
        <f>IF(MIDTERM!P22="","",$J$8*MIDTERM!P22)</f>
        <v>33</v>
      </c>
      <c r="K22" s="83">
        <f>IF(MIDTERM!AB22="","",$K$8*MIDTERM!AB22)</f>
        <v>26.400000000000002</v>
      </c>
      <c r="L22" s="83">
        <f>IF(MIDTERM!AD22="","",$L$8*MIDTERM!AD22)</f>
        <v>20.400000000000002</v>
      </c>
      <c r="M22" s="86">
        <f t="shared" si="2"/>
        <v>79.800000000000011</v>
      </c>
      <c r="N22" s="87">
        <f>IF(M22="","",('INITIAL INPUT'!$J$25*CRS!H22+'INITIAL INPUT'!$K$25*CRS!M22))</f>
        <v>82.778456221198169</v>
      </c>
      <c r="O22" s="85">
        <f>IF(N22="","",VLOOKUP(N22,'INITIAL INPUT'!$P$4:$R$34,3))</f>
        <v>91</v>
      </c>
      <c r="P22" s="83">
        <f>IF(FINAL!P22="","",CRS!$P$8*FINAL!P22)</f>
        <v>33</v>
      </c>
      <c r="Q22" s="83">
        <f>IF(FINAL!AB22="","",CRS!$Q$8*FINAL!AB22)</f>
        <v>25.928571428571431</v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">
        <v>218</v>
      </c>
      <c r="W22" s="166" t="str">
        <f t="shared" si="4"/>
        <v>NFE</v>
      </c>
      <c r="X22" s="91"/>
    </row>
    <row r="23" spans="1:25" x14ac:dyDescent="0.2">
      <c r="A23" s="90" t="s">
        <v>48</v>
      </c>
      <c r="B23" s="79" t="str">
        <f>IF(NAMES!B16="","",NAMES!B16)</f>
        <v xml:space="preserve">PAYAS, ADRIAN MARK M. </v>
      </c>
      <c r="C23" s="104" t="str">
        <f>IF(NAMES!C16="","",NAMES!C16)</f>
        <v>M</v>
      </c>
      <c r="D23" s="81" t="str">
        <f>IF(NAMES!D16="","",NAMES!D16)</f>
        <v>BSIT-NET SEC TRACK-2</v>
      </c>
      <c r="E23" s="82">
        <f>IF(PRELIM!P23="","",$E$8*PRELIM!P23)</f>
        <v>11.070967741935487</v>
      </c>
      <c r="F23" s="83">
        <f>IF(PRELIM!AB23="","",$F$8*PRELIM!AB23)</f>
        <v>31.821428571428573</v>
      </c>
      <c r="G23" s="83">
        <f>IF(PRELIM!AD23="","",$G$8*PRELIM!AD23)</f>
        <v>18.8</v>
      </c>
      <c r="H23" s="84">
        <f t="shared" si="0"/>
        <v>61.692396313364057</v>
      </c>
      <c r="I23" s="85">
        <f>IF(H23="","",VLOOKUP(H23,'INITIAL INPUT'!$P$4:$R$34,3))</f>
        <v>81</v>
      </c>
      <c r="J23" s="83">
        <f>IF(MIDTERM!P23="","",$J$8*MIDTERM!P23)</f>
        <v>13.200000000000001</v>
      </c>
      <c r="K23" s="83">
        <f>IF(MIDTERM!AB23="","",$K$8*MIDTERM!AB23)</f>
        <v>26.400000000000002</v>
      </c>
      <c r="L23" s="83">
        <f>IF(MIDTERM!AD23="","",$L$8*MIDTERM!AD23)</f>
        <v>17.68</v>
      </c>
      <c r="M23" s="86">
        <f t="shared" si="2"/>
        <v>57.28</v>
      </c>
      <c r="N23" s="87">
        <f>IF(M23="","",('INITIAL INPUT'!$J$25*CRS!H23+'INITIAL INPUT'!$K$25*CRS!M23))</f>
        <v>59.486198156682029</v>
      </c>
      <c r="O23" s="85">
        <f>IF(N23="","",VLOOKUP(N23,'INITIAL INPUT'!$P$4:$R$34,3))</f>
        <v>80</v>
      </c>
      <c r="P23" s="83">
        <f>IF(FINAL!P23="","",CRS!$P$8*FINAL!P23)</f>
        <v>29.700000000000003</v>
      </c>
      <c r="Q23" s="83">
        <f>IF(FINAL!AB23="","",CRS!$Q$8*FINAL!AB23)</f>
        <v>25.928571428571431</v>
      </c>
      <c r="R23" s="83">
        <f>IF(FINAL!AD23="","",CRS!$R$8*FINAL!AD23)</f>
        <v>23.8</v>
      </c>
      <c r="S23" s="86">
        <f t="shared" si="5"/>
        <v>79.428571428571431</v>
      </c>
      <c r="T23" s="87">
        <f>IF(S23="","",'INITIAL INPUT'!$J$26*CRS!H23+'INITIAL INPUT'!$K$26*CRS!M23+'INITIAL INPUT'!$L$26*CRS!S23)</f>
        <v>69.457384792626726</v>
      </c>
      <c r="U23" s="85">
        <f>IF(T23="","",VLOOKUP(T23,'INITIAL INPUT'!$P$4:$R$34,3))</f>
        <v>85</v>
      </c>
      <c r="V23" s="107">
        <f t="shared" si="3"/>
        <v>85</v>
      </c>
      <c r="W23" s="166" t="str">
        <f t="shared" si="4"/>
        <v>PASSED</v>
      </c>
      <c r="X23" s="91"/>
    </row>
    <row r="24" spans="1:25" x14ac:dyDescent="0.2">
      <c r="A24" s="90" t="s">
        <v>49</v>
      </c>
      <c r="B24" s="79" t="str">
        <f>IF(NAMES!B17="","",NAMES!B17)</f>
        <v xml:space="preserve">PERA, RENE V. </v>
      </c>
      <c r="C24" s="104" t="str">
        <f>IF(NAMES!C17="","",NAMES!C17)</f>
        <v>M</v>
      </c>
      <c r="D24" s="81" t="str">
        <f>IF(NAMES!D17="","",NAMES!D17)</f>
        <v>BSIT-WEB TRACK-2</v>
      </c>
      <c r="E24" s="82">
        <f>IF(PRELIM!P24="","",$E$8*PRELIM!P24)</f>
        <v>30.019354838709678</v>
      </c>
      <c r="F24" s="83">
        <f>IF(PRELIM!AB24="","",$F$8*PRELIM!AB24)</f>
        <v>31.821428571428573</v>
      </c>
      <c r="G24" s="83">
        <f>IF(PRELIM!AD24="","",$G$8*PRELIM!AD24)</f>
        <v>20.400000000000002</v>
      </c>
      <c r="H24" s="84">
        <f t="shared" si="0"/>
        <v>82.240783410138249</v>
      </c>
      <c r="I24" s="85">
        <f>IF(H24="","",VLOOKUP(H24,'INITIAL INPUT'!$P$4:$R$34,3))</f>
        <v>91</v>
      </c>
      <c r="J24" s="83">
        <f>IF(MIDTERM!P24="","",$J$8*MIDTERM!P24)</f>
        <v>27.060000000000002</v>
      </c>
      <c r="K24" s="83">
        <f>IF(MIDTERM!AB24="","",$K$8*MIDTERM!AB24)</f>
        <v>26.400000000000002</v>
      </c>
      <c r="L24" s="83">
        <f>IF(MIDTERM!AD24="","",$L$8*MIDTERM!AD24)</f>
        <v>23.12</v>
      </c>
      <c r="M24" s="86">
        <f t="shared" si="2"/>
        <v>76.580000000000013</v>
      </c>
      <c r="N24" s="87">
        <f>IF(M24="","",('INITIAL INPUT'!$J$25*CRS!H24+'INITIAL INPUT'!$K$25*CRS!M24))</f>
        <v>79.410391705069131</v>
      </c>
      <c r="O24" s="85">
        <f>IF(N24="","",VLOOKUP(N24,'INITIAL INPUT'!$P$4:$R$34,3))</f>
        <v>90</v>
      </c>
      <c r="P24" s="83">
        <f>IF(FINAL!P24="","",CRS!$P$8*FINAL!P24)</f>
        <v>26.400000000000002</v>
      </c>
      <c r="Q24" s="83">
        <f>IF(FINAL!AB24="","",CRS!$Q$8*FINAL!AB24)</f>
        <v>25.928571428571431</v>
      </c>
      <c r="R24" s="83">
        <f>IF(FINAL!AD24="","",CRS!$R$8*FINAL!AD24)</f>
        <v>17</v>
      </c>
      <c r="S24" s="86">
        <f t="shared" si="5"/>
        <v>69.328571428571436</v>
      </c>
      <c r="T24" s="87">
        <f>IF(S24="","",'INITIAL INPUT'!$J$26*CRS!H24+'INITIAL INPUT'!$K$26*CRS!M24+'INITIAL INPUT'!$L$26*CRS!S24)</f>
        <v>74.369481566820284</v>
      </c>
      <c r="U24" s="85">
        <f>IF(T24="","",VLOOKUP(T24,'INITIAL INPUT'!$P$4:$R$34,3))</f>
        <v>87</v>
      </c>
      <c r="V24" s="107">
        <f t="shared" si="3"/>
        <v>87</v>
      </c>
      <c r="W24" s="166" t="str">
        <f t="shared" si="4"/>
        <v>PASSED</v>
      </c>
      <c r="X24" s="91"/>
    </row>
    <row r="25" spans="1:25" x14ac:dyDescent="0.2">
      <c r="A25" s="90" t="s">
        <v>50</v>
      </c>
      <c r="B25" s="79" t="str">
        <f>IF(NAMES!B18="","",NAMES!B18)</f>
        <v xml:space="preserve">SAKIWAT, SHAREMANE P. </v>
      </c>
      <c r="C25" s="104" t="str">
        <f>IF(NAMES!C18="","",NAMES!C18)</f>
        <v>F</v>
      </c>
      <c r="D25" s="81" t="str">
        <f>IF(NAMES!D18="","",NAMES!D18)</f>
        <v>BSCS-DIGITAL ARTS TRACK-2</v>
      </c>
      <c r="E25" s="82">
        <f>IF(PRELIM!P25="","",$E$8*PRELIM!P25)</f>
        <v>33</v>
      </c>
      <c r="F25" s="83">
        <f>IF(PRELIM!AB25="","",$F$8*PRELIM!AB25)</f>
        <v>31.821428571428573</v>
      </c>
      <c r="G25" s="83">
        <f>IF(PRELIM!AD25="","",$G$8*PRELIM!AD25)</f>
        <v>21.200000000000003</v>
      </c>
      <c r="H25" s="84">
        <f t="shared" si="0"/>
        <v>86.021428571428572</v>
      </c>
      <c r="I25" s="85">
        <f>IF(H25="","",VLOOKUP(H25,'INITIAL INPUT'!$P$4:$R$34,3))</f>
        <v>93</v>
      </c>
      <c r="J25" s="83">
        <f>IF(MIDTERM!P25="","",$J$8*MIDTERM!P25)</f>
        <v>33</v>
      </c>
      <c r="K25" s="83">
        <f>IF(MIDTERM!AB25="","",$K$8*MIDTERM!AB25)</f>
        <v>26.400000000000002</v>
      </c>
      <c r="L25" s="83">
        <f>IF(MIDTERM!AD25="","",$L$8*MIDTERM!AD25)</f>
        <v>25.16</v>
      </c>
      <c r="M25" s="86">
        <f t="shared" si="2"/>
        <v>84.56</v>
      </c>
      <c r="N25" s="87">
        <f>IF(M25="","",('INITIAL INPUT'!$J$25*CRS!H25+'INITIAL INPUT'!$K$25*CRS!M25))</f>
        <v>85.290714285714287</v>
      </c>
      <c r="O25" s="85">
        <f>IF(N25="","",VLOOKUP(N25,'INITIAL INPUT'!$P$4:$R$34,3))</f>
        <v>93</v>
      </c>
      <c r="P25" s="83">
        <f>IF(FINAL!P25="","",CRS!$P$8*FINAL!P25)</f>
        <v>31.35</v>
      </c>
      <c r="Q25" s="83">
        <f>IF(FINAL!AB25="","",CRS!$Q$8*FINAL!AB25)</f>
        <v>25.928571428571431</v>
      </c>
      <c r="R25" s="83">
        <f>IF(FINAL!AD25="","",CRS!$R$8*FINAL!AD25)</f>
        <v>25.16</v>
      </c>
      <c r="S25" s="86">
        <f t="shared" si="5"/>
        <v>82.438571428571436</v>
      </c>
      <c r="T25" s="87">
        <f>IF(S25="","",'INITIAL INPUT'!$J$26*CRS!H25+'INITIAL INPUT'!$K$26*CRS!M25+'INITIAL INPUT'!$L$26*CRS!S25)</f>
        <v>83.864642857142854</v>
      </c>
      <c r="U25" s="85">
        <f>IF(T25="","",VLOOKUP(T25,'INITIAL INPUT'!$P$4:$R$34,3))</f>
        <v>92</v>
      </c>
      <c r="V25" s="107">
        <f t="shared" si="3"/>
        <v>92</v>
      </c>
      <c r="W25" s="166" t="str">
        <f t="shared" si="4"/>
        <v>PASSED</v>
      </c>
      <c r="X25" s="91"/>
    </row>
    <row r="26" spans="1:25" x14ac:dyDescent="0.2">
      <c r="A26" s="90" t="s">
        <v>51</v>
      </c>
      <c r="B26" s="79" t="str">
        <f>IF(NAMES!B19="","",NAMES!B19)</f>
        <v xml:space="preserve">SANEDRIN, RAFAEL NICOLO O. </v>
      </c>
      <c r="C26" s="104" t="str">
        <f>IF(NAMES!C19="","",NAMES!C19)</f>
        <v>M</v>
      </c>
      <c r="D26" s="81" t="str">
        <f>IF(NAMES!D19="","",NAMES!D19)</f>
        <v>BSIT-NET SEC TRACK-2</v>
      </c>
      <c r="E26" s="82" t="str">
        <f>IF(PRELIM!P26="","",$E$8*PRELIM!P26)</f>
        <v/>
      </c>
      <c r="F26" s="83">
        <f>IF(PRELIM!AB26="","",$F$8*PRELIM!AB26)</f>
        <v>31.821428571428573</v>
      </c>
      <c r="G26" s="83" t="str">
        <f>IF(PRELIM!AD26="","",$G$8*PRELIM!AD26)</f>
        <v/>
      </c>
      <c r="H26" s="84">
        <f t="shared" si="0"/>
        <v>31.821428571428573</v>
      </c>
      <c r="I26" s="85">
        <f>IF(H26="","",VLOOKUP(H26,'INITIAL INPUT'!$P$4:$R$34,3))</f>
        <v>73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">
        <v>219</v>
      </c>
      <c r="W26" s="166" t="str">
        <f t="shared" si="4"/>
        <v>UD</v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SORIANO, ZANDO M. </v>
      </c>
      <c r="C27" s="104" t="str">
        <f>IF(NAMES!C20="","",NAMES!C20)</f>
        <v>M</v>
      </c>
      <c r="D27" s="81" t="str">
        <f>IF(NAMES!D20="","",NAMES!D20)</f>
        <v>BSIT-NET SEC TRACK-2</v>
      </c>
      <c r="E27" s="82">
        <f>IF(PRELIM!P27="","",$E$8*PRELIM!P27)</f>
        <v>24.058064516129033</v>
      </c>
      <c r="F27" s="83">
        <f>IF(PRELIM!AB27="","",$F$8*PRELIM!AB27)</f>
        <v>23.571428571428573</v>
      </c>
      <c r="G27" s="83">
        <f>IF(PRELIM!AD27="","",$G$8*PRELIM!AD27)</f>
        <v>20.400000000000002</v>
      </c>
      <c r="H27" s="84">
        <f t="shared" si="0"/>
        <v>68.029493087557611</v>
      </c>
      <c r="I27" s="85">
        <f>IF(H27="","",VLOOKUP(H27,'INITIAL INPUT'!$P$4:$R$34,3))</f>
        <v>84</v>
      </c>
      <c r="J27" s="83">
        <f>IF(MIDTERM!P27="","",$J$8*MIDTERM!P27)</f>
        <v>33</v>
      </c>
      <c r="K27" s="83">
        <f>IF(MIDTERM!AB27="","",$K$8*MIDTERM!AB27)</f>
        <v>26.400000000000002</v>
      </c>
      <c r="L27" s="83">
        <f>IF(MIDTERM!AD27="","",$L$8*MIDTERM!AD27)</f>
        <v>21.76</v>
      </c>
      <c r="M27" s="86">
        <f t="shared" si="2"/>
        <v>81.160000000000011</v>
      </c>
      <c r="N27" s="87">
        <f>IF(M27="","",('INITIAL INPUT'!$J$25*CRS!H27+'INITIAL INPUT'!$K$25*CRS!M27))</f>
        <v>74.594746543778811</v>
      </c>
      <c r="O27" s="85">
        <f>IF(N27="","",VLOOKUP(N27,'INITIAL INPUT'!$P$4:$R$34,3))</f>
        <v>87</v>
      </c>
      <c r="P27" s="83">
        <f>IF(FINAL!P27="","",CRS!$P$8*FINAL!P27)</f>
        <v>26.400000000000002</v>
      </c>
      <c r="Q27" s="83">
        <f>IF(FINAL!AB27="","",CRS!$Q$8*FINAL!AB27)</f>
        <v>25.928571428571431</v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">
        <v>218</v>
      </c>
      <c r="W27" s="166" t="str">
        <f t="shared" si="4"/>
        <v>NFE</v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ULAT, RUSSELL A. </v>
      </c>
      <c r="C28" s="104" t="str">
        <f>IF(NAMES!C21="","",NAMES!C21)</f>
        <v>M</v>
      </c>
      <c r="D28" s="81" t="str">
        <f>IF(NAMES!D21="","",NAMES!D21)</f>
        <v>BSIT-WEB TRACK-1</v>
      </c>
      <c r="E28" s="82">
        <f>IF(PRELIM!P28="","",$E$8*PRELIM!P28)</f>
        <v>26.400000000000002</v>
      </c>
      <c r="F28" s="83">
        <f>IF(PRELIM!AB28="","",$F$8*PRELIM!AB28)</f>
        <v>31.821428571428573</v>
      </c>
      <c r="G28" s="83">
        <f>IF(PRELIM!AD28="","",$G$8*PRELIM!AD28)</f>
        <v>21.6</v>
      </c>
      <c r="H28" s="84">
        <f t="shared" si="0"/>
        <v>79.821428571428584</v>
      </c>
      <c r="I28" s="85">
        <f>IF(H28="","",VLOOKUP(H28,'INITIAL INPUT'!$P$4:$R$34,3))</f>
        <v>90</v>
      </c>
      <c r="J28" s="83">
        <f>IF(MIDTERM!P28="","",$J$8*MIDTERM!P28)</f>
        <v>33</v>
      </c>
      <c r="K28" s="83">
        <f>IF(MIDTERM!AB28="","",$K$8*MIDTERM!AB28)</f>
        <v>26.400000000000002</v>
      </c>
      <c r="L28" s="83">
        <f>IF(MIDTERM!AD28="","",$L$8*MIDTERM!AD28)</f>
        <v>21.76</v>
      </c>
      <c r="M28" s="86">
        <f t="shared" si="2"/>
        <v>81.160000000000011</v>
      </c>
      <c r="N28" s="87">
        <f>IF(M28="","",('INITIAL INPUT'!$J$25*CRS!H28+'INITIAL INPUT'!$K$25*CRS!M28))</f>
        <v>80.49071428571429</v>
      </c>
      <c r="O28" s="85">
        <f>IF(N28="","",VLOOKUP(N28,'INITIAL INPUT'!$P$4:$R$34,3))</f>
        <v>90</v>
      </c>
      <c r="P28" s="83">
        <f>IF(FINAL!P28="","",CRS!$P$8*FINAL!P28)</f>
        <v>26.400000000000002</v>
      </c>
      <c r="Q28" s="83">
        <f>IF(FINAL!AB28="","",CRS!$Q$8*FINAL!AB28)</f>
        <v>25.928571428571431</v>
      </c>
      <c r="R28" s="83">
        <f>IF(FINAL!AD28="","",CRS!$R$8*FINAL!AD28)</f>
        <v>18.700000000000003</v>
      </c>
      <c r="S28" s="86">
        <f t="shared" si="5"/>
        <v>71.028571428571439</v>
      </c>
      <c r="T28" s="87">
        <f>IF(S28="","",'INITIAL INPUT'!$J$26*CRS!H28+'INITIAL INPUT'!$K$26*CRS!M28+'INITIAL INPUT'!$L$26*CRS!S28)</f>
        <v>75.759642857142865</v>
      </c>
      <c r="U28" s="85">
        <f>IF(T28="","",VLOOKUP(T28,'INITIAL INPUT'!$P$4:$R$34,3))</f>
        <v>88</v>
      </c>
      <c r="V28" s="107">
        <f t="shared" si="3"/>
        <v>88</v>
      </c>
      <c r="W28" s="166" t="str">
        <f t="shared" si="4"/>
        <v>PASSED</v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INTL  CCS.1115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WEB DEVELOPMENT 1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4:15-5:30 TTHS  3:00-4:15TTH</v>
      </c>
      <c r="B45" s="283"/>
      <c r="C45" s="284"/>
      <c r="D45" s="75" t="str">
        <f>D4</f>
        <v>N6007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1ST Trimester SY 2015-2016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zoomScale="110" zoomScaleNormal="110" workbookViewId="0">
      <selection activeCell="Q6" sqref="Q6:Q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INTL  CCS.1115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WEB DEVELOPMENT 1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4:15-5:30 TTHS  3:00-4:15TTH</v>
      </c>
      <c r="B4" s="324"/>
      <c r="C4" s="325"/>
      <c r="D4" s="71" t="str">
        <f>CRS!D4</f>
        <v>N6007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1ST Trimester SY 2015-2016</v>
      </c>
      <c r="B5" s="324"/>
      <c r="C5" s="325"/>
      <c r="D5" s="325"/>
      <c r="E5" s="108">
        <v>30</v>
      </c>
      <c r="F5" s="108">
        <v>25</v>
      </c>
      <c r="G5" s="108">
        <v>40</v>
      </c>
      <c r="H5" s="108">
        <v>40</v>
      </c>
      <c r="I5" s="108">
        <v>20</v>
      </c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>
        <v>40</v>
      </c>
      <c r="X5" s="108"/>
      <c r="Y5" s="108"/>
      <c r="Z5" s="108"/>
      <c r="AA5" s="341"/>
      <c r="AB5" s="312"/>
      <c r="AC5" s="110">
        <v>85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>
        <v>42264</v>
      </c>
      <c r="F6" s="305">
        <v>42278</v>
      </c>
      <c r="G6" s="305" t="s">
        <v>210</v>
      </c>
      <c r="H6" s="305" t="s">
        <v>210</v>
      </c>
      <c r="I6" s="305" t="s">
        <v>210</v>
      </c>
      <c r="J6" s="305"/>
      <c r="K6" s="305"/>
      <c r="L6" s="305"/>
      <c r="M6" s="305"/>
      <c r="N6" s="305"/>
      <c r="O6" s="366">
        <f>IF(SUM(E5:N5)=0,"",SUM(E5:N5))</f>
        <v>155</v>
      </c>
      <c r="P6" s="312"/>
      <c r="Q6" s="305" t="s">
        <v>211</v>
      </c>
      <c r="R6" s="305" t="s">
        <v>212</v>
      </c>
      <c r="S6" s="305" t="s">
        <v>213</v>
      </c>
      <c r="T6" s="305" t="s">
        <v>214</v>
      </c>
      <c r="U6" s="305" t="s">
        <v>215</v>
      </c>
      <c r="V6" s="305" t="s">
        <v>216</v>
      </c>
      <c r="W6" s="305" t="s">
        <v>217</v>
      </c>
      <c r="X6" s="305"/>
      <c r="Y6" s="305"/>
      <c r="Z6" s="305"/>
      <c r="AA6" s="342">
        <f>IF(SUM(Q5:Z5)=0,"",SUM(Q5:Z5))</f>
        <v>280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ALCANTARA, KATHLEEN MAE B. </v>
      </c>
      <c r="C9" s="65" t="str">
        <f>CRS!C9</f>
        <v>F</v>
      </c>
      <c r="D9" s="70" t="str">
        <f>CRS!D9</f>
        <v>BSCS-DIGITAL ARTS TRACK-3</v>
      </c>
      <c r="E9" s="109">
        <v>30</v>
      </c>
      <c r="F9" s="109">
        <v>13</v>
      </c>
      <c r="G9" s="109">
        <v>40</v>
      </c>
      <c r="H9" s="109">
        <v>40</v>
      </c>
      <c r="I9" s="109">
        <v>20</v>
      </c>
      <c r="J9" s="109"/>
      <c r="K9" s="109"/>
      <c r="L9" s="109"/>
      <c r="M9" s="109"/>
      <c r="N9" s="109"/>
      <c r="O9" s="60">
        <f>IF(SUM(E9:N9)=0,"",SUM(E9:N9))</f>
        <v>143</v>
      </c>
      <c r="P9" s="67">
        <f>IF(O9="","",O9/$O$6*100)</f>
        <v>92.258064516129039</v>
      </c>
      <c r="Q9" s="109">
        <v>30</v>
      </c>
      <c r="R9" s="109">
        <v>40</v>
      </c>
      <c r="S9" s="109">
        <v>40</v>
      </c>
      <c r="T9" s="109">
        <v>40</v>
      </c>
      <c r="U9" s="109">
        <v>40</v>
      </c>
      <c r="V9" s="109">
        <v>30</v>
      </c>
      <c r="W9" s="109">
        <v>40</v>
      </c>
      <c r="X9" s="109"/>
      <c r="Y9" s="109"/>
      <c r="Z9" s="109"/>
      <c r="AA9" s="60">
        <f>IF(SUM(Q9:Z9)=0,"",SUM(Q9:Z9))</f>
        <v>260</v>
      </c>
      <c r="AB9" s="67">
        <f>IF(AA9="","",AA9/$AA$6*100)</f>
        <v>92.857142857142861</v>
      </c>
      <c r="AC9" s="111">
        <v>39</v>
      </c>
      <c r="AD9" s="67">
        <f>IF(AC9="","",AC9/$AC$5*100)</f>
        <v>45.882352941176471</v>
      </c>
      <c r="AE9" s="66">
        <f>CRS!H9</f>
        <v>76.688018433179735</v>
      </c>
      <c r="AF9" s="64">
        <f>CRS!I9</f>
        <v>88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ANDRES, MARK WEIL L. </v>
      </c>
      <c r="C10" s="65" t="str">
        <f>CRS!C10</f>
        <v>M</v>
      </c>
      <c r="D10" s="70" t="str">
        <f>CRS!D10</f>
        <v>BSCS-DIGITAL ARTS TRACK-2</v>
      </c>
      <c r="E10" s="109"/>
      <c r="F10" s="109">
        <v>14</v>
      </c>
      <c r="G10" s="109">
        <v>20</v>
      </c>
      <c r="H10" s="109">
        <v>20</v>
      </c>
      <c r="I10" s="109">
        <v>20</v>
      </c>
      <c r="J10" s="109"/>
      <c r="K10" s="109"/>
      <c r="L10" s="109"/>
      <c r="M10" s="109"/>
      <c r="N10" s="109"/>
      <c r="O10" s="60">
        <f t="shared" ref="O10:O40" si="0">IF(SUM(E10:N10)=0,"",SUM(E10:N10))</f>
        <v>74</v>
      </c>
      <c r="P10" s="67">
        <f t="shared" ref="P10:P40" si="1">IF(O10="","",O10/$O$6*100)</f>
        <v>47.741935483870968</v>
      </c>
      <c r="Q10" s="109">
        <v>40</v>
      </c>
      <c r="R10" s="109">
        <v>40</v>
      </c>
      <c r="S10" s="109">
        <v>40</v>
      </c>
      <c r="T10" s="109">
        <v>40</v>
      </c>
      <c r="U10" s="109">
        <v>40</v>
      </c>
      <c r="V10" s="109">
        <v>40</v>
      </c>
      <c r="W10" s="109">
        <v>40</v>
      </c>
      <c r="X10" s="109"/>
      <c r="Y10" s="109"/>
      <c r="Z10" s="109"/>
      <c r="AA10" s="60">
        <f t="shared" ref="AA10:AA40" si="2">IF(SUM(Q10:Z10)=0,"",SUM(Q10:Z10))</f>
        <v>280</v>
      </c>
      <c r="AB10" s="67">
        <f t="shared" ref="AB10:AB40" si="3">IF(AA10="","",AA10/$AA$6*100)</f>
        <v>100</v>
      </c>
      <c r="AC10" s="111">
        <v>43</v>
      </c>
      <c r="AD10" s="67">
        <f t="shared" ref="AD10:AD40" si="4">IF(AC10="","",AC10/$AC$5*100)</f>
        <v>50.588235294117645</v>
      </c>
      <c r="AE10" s="66">
        <f>CRS!H10</f>
        <v>65.954838709677418</v>
      </c>
      <c r="AF10" s="64">
        <f>CRS!I10</f>
        <v>83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BAYO, RIC FRANCIS P. </v>
      </c>
      <c r="C11" s="65" t="str">
        <f>CRS!C11</f>
        <v>M</v>
      </c>
      <c r="D11" s="70" t="str">
        <f>CRS!D11</f>
        <v>BSIT-NET SEC TRACK-2</v>
      </c>
      <c r="E11" s="109">
        <v>25</v>
      </c>
      <c r="F11" s="109">
        <v>13</v>
      </c>
      <c r="G11" s="109">
        <v>40</v>
      </c>
      <c r="H11" s="109">
        <v>40</v>
      </c>
      <c r="I11" s="109">
        <v>20</v>
      </c>
      <c r="J11" s="109"/>
      <c r="K11" s="109"/>
      <c r="L11" s="109"/>
      <c r="M11" s="109"/>
      <c r="N11" s="109"/>
      <c r="O11" s="60">
        <f t="shared" si="0"/>
        <v>138</v>
      </c>
      <c r="P11" s="67">
        <f t="shared" si="1"/>
        <v>89.032258064516128</v>
      </c>
      <c r="Q11" s="109">
        <v>40</v>
      </c>
      <c r="R11" s="109">
        <v>40</v>
      </c>
      <c r="S11" s="109">
        <v>40</v>
      </c>
      <c r="T11" s="109">
        <v>40</v>
      </c>
      <c r="U11" s="109">
        <v>40</v>
      </c>
      <c r="V11" s="109">
        <v>40</v>
      </c>
      <c r="W11" s="109">
        <v>40</v>
      </c>
      <c r="X11" s="109"/>
      <c r="Y11" s="109"/>
      <c r="Z11" s="109"/>
      <c r="AA11" s="60">
        <f t="shared" si="2"/>
        <v>280</v>
      </c>
      <c r="AB11" s="67">
        <f t="shared" si="3"/>
        <v>100</v>
      </c>
      <c r="AC11" s="111">
        <v>54</v>
      </c>
      <c r="AD11" s="67">
        <f t="shared" si="4"/>
        <v>63.529411764705877</v>
      </c>
      <c r="AE11" s="66">
        <f>CRS!H11</f>
        <v>83.980645161290326</v>
      </c>
      <c r="AF11" s="64">
        <f>CRS!I11</f>
        <v>92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CAMANGEG, ALEX JR. M. </v>
      </c>
      <c r="C12" s="65" t="str">
        <f>CRS!C12</f>
        <v>M</v>
      </c>
      <c r="D12" s="70" t="str">
        <f>CRS!D12</f>
        <v>BSIT-WEB TRACK-2</v>
      </c>
      <c r="E12" s="109">
        <v>27</v>
      </c>
      <c r="F12" s="109">
        <v>16</v>
      </c>
      <c r="G12" s="109">
        <v>40</v>
      </c>
      <c r="H12" s="109">
        <v>30</v>
      </c>
      <c r="I12" s="109">
        <v>5</v>
      </c>
      <c r="J12" s="109"/>
      <c r="K12" s="109"/>
      <c r="L12" s="109"/>
      <c r="M12" s="109"/>
      <c r="N12" s="109"/>
      <c r="O12" s="60">
        <f t="shared" si="0"/>
        <v>118</v>
      </c>
      <c r="P12" s="67">
        <f t="shared" si="1"/>
        <v>76.129032258064512</v>
      </c>
      <c r="Q12" s="109">
        <v>30</v>
      </c>
      <c r="R12" s="109">
        <v>40</v>
      </c>
      <c r="S12" s="109">
        <v>40</v>
      </c>
      <c r="T12" s="109">
        <v>40</v>
      </c>
      <c r="U12" s="109">
        <v>40</v>
      </c>
      <c r="V12" s="109">
        <v>40</v>
      </c>
      <c r="W12" s="109">
        <v>40</v>
      </c>
      <c r="X12" s="109"/>
      <c r="Y12" s="109"/>
      <c r="Z12" s="109"/>
      <c r="AA12" s="60">
        <f t="shared" si="2"/>
        <v>270</v>
      </c>
      <c r="AB12" s="67">
        <f t="shared" si="3"/>
        <v>96.428571428571431</v>
      </c>
      <c r="AC12" s="111">
        <v>44</v>
      </c>
      <c r="AD12" s="67">
        <f t="shared" si="4"/>
        <v>51.764705882352949</v>
      </c>
      <c r="AE12" s="66">
        <f>CRS!H12</f>
        <v>74.54400921658987</v>
      </c>
      <c r="AF12" s="64">
        <f>CRS!I12</f>
        <v>87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CASTRO, PATRICK PAUL C. </v>
      </c>
      <c r="C13" s="65" t="str">
        <f>CRS!C13</f>
        <v>M</v>
      </c>
      <c r="D13" s="70" t="str">
        <f>CRS!D13</f>
        <v>BSIT-NET SEC TRACK-3</v>
      </c>
      <c r="E13" s="109">
        <v>30</v>
      </c>
      <c r="F13" s="109">
        <v>20</v>
      </c>
      <c r="G13" s="109">
        <v>40</v>
      </c>
      <c r="H13" s="109">
        <v>40</v>
      </c>
      <c r="I13" s="109">
        <v>20</v>
      </c>
      <c r="J13" s="109"/>
      <c r="K13" s="109"/>
      <c r="L13" s="109"/>
      <c r="M13" s="109"/>
      <c r="N13" s="109"/>
      <c r="O13" s="60">
        <f t="shared" si="0"/>
        <v>150</v>
      </c>
      <c r="P13" s="67">
        <f t="shared" si="1"/>
        <v>96.774193548387103</v>
      </c>
      <c r="Q13" s="109">
        <v>40</v>
      </c>
      <c r="R13" s="109">
        <v>40</v>
      </c>
      <c r="S13" s="109">
        <v>40</v>
      </c>
      <c r="T13" s="109">
        <v>40</v>
      </c>
      <c r="U13" s="109">
        <v>40</v>
      </c>
      <c r="V13" s="109">
        <v>30</v>
      </c>
      <c r="W13" s="109">
        <v>40</v>
      </c>
      <c r="X13" s="109"/>
      <c r="Y13" s="109"/>
      <c r="Z13" s="109"/>
      <c r="AA13" s="60">
        <f t="shared" si="2"/>
        <v>270</v>
      </c>
      <c r="AB13" s="67">
        <f t="shared" si="3"/>
        <v>96.428571428571431</v>
      </c>
      <c r="AC13" s="111">
        <v>60</v>
      </c>
      <c r="AD13" s="67">
        <f t="shared" si="4"/>
        <v>70.588235294117652</v>
      </c>
      <c r="AE13" s="66">
        <f>CRS!H13</f>
        <v>87.756912442396327</v>
      </c>
      <c r="AF13" s="64">
        <f>CRS!I13</f>
        <v>94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CIANO, CLARENCE GLITZ A. </v>
      </c>
      <c r="C14" s="65" t="str">
        <f>CRS!C14</f>
        <v>M</v>
      </c>
      <c r="D14" s="70" t="str">
        <f>CRS!D14</f>
        <v>BSIT-WEB TRACK-2</v>
      </c>
      <c r="E14" s="109">
        <v>30</v>
      </c>
      <c r="F14" s="109">
        <v>22</v>
      </c>
      <c r="G14" s="109">
        <v>40</v>
      </c>
      <c r="H14" s="109">
        <v>40</v>
      </c>
      <c r="I14" s="109">
        <v>8</v>
      </c>
      <c r="J14" s="109"/>
      <c r="K14" s="109"/>
      <c r="L14" s="109"/>
      <c r="M14" s="109"/>
      <c r="N14" s="109"/>
      <c r="O14" s="60">
        <f t="shared" si="0"/>
        <v>140</v>
      </c>
      <c r="P14" s="67">
        <f t="shared" si="1"/>
        <v>90.322580645161281</v>
      </c>
      <c r="Q14" s="109">
        <v>30</v>
      </c>
      <c r="R14" s="109">
        <v>40</v>
      </c>
      <c r="S14" s="109">
        <v>40</v>
      </c>
      <c r="T14" s="109">
        <v>40</v>
      </c>
      <c r="U14" s="109">
        <v>40</v>
      </c>
      <c r="V14" s="109">
        <v>40</v>
      </c>
      <c r="W14" s="109"/>
      <c r="X14" s="109"/>
      <c r="Y14" s="109"/>
      <c r="Z14" s="109"/>
      <c r="AA14" s="60">
        <f t="shared" si="2"/>
        <v>230</v>
      </c>
      <c r="AB14" s="67">
        <f t="shared" si="3"/>
        <v>82.142857142857139</v>
      </c>
      <c r="AC14" s="111">
        <v>52</v>
      </c>
      <c r="AD14" s="67">
        <f t="shared" si="4"/>
        <v>61.176470588235297</v>
      </c>
      <c r="AE14" s="66">
        <f>CRS!H14</f>
        <v>77.713594470046075</v>
      </c>
      <c r="AF14" s="64">
        <f>CRS!I14</f>
        <v>89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DOMINGUEZ, MARC ARREN C. </v>
      </c>
      <c r="C15" s="65" t="str">
        <f>CRS!C15</f>
        <v>M</v>
      </c>
      <c r="D15" s="70" t="str">
        <f>CRS!D15</f>
        <v>BSIT-ERP TRACK-3</v>
      </c>
      <c r="E15" s="109"/>
      <c r="F15" s="109">
        <v>20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20</v>
      </c>
      <c r="P15" s="67">
        <f t="shared" si="1"/>
        <v>12.903225806451612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>
        <f>CRS!H15</f>
        <v>4.258064516129032</v>
      </c>
      <c r="AF15" s="64">
        <f>CRS!I15</f>
        <v>70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ESPLAGO, AGAPE ZECHARIAH B. </v>
      </c>
      <c r="C16" s="65" t="str">
        <f>CRS!C16</f>
        <v>M</v>
      </c>
      <c r="D16" s="70" t="str">
        <f>CRS!D16</f>
        <v>BSCS-DIGITAL ARTS TRACK-3</v>
      </c>
      <c r="E16" s="109">
        <v>30</v>
      </c>
      <c r="F16" s="109">
        <v>20</v>
      </c>
      <c r="G16" s="109">
        <v>40</v>
      </c>
      <c r="H16" s="109">
        <v>40</v>
      </c>
      <c r="I16" s="109">
        <v>20</v>
      </c>
      <c r="J16" s="109"/>
      <c r="K16" s="109"/>
      <c r="L16" s="109"/>
      <c r="M16" s="109"/>
      <c r="N16" s="109"/>
      <c r="O16" s="60">
        <f t="shared" si="0"/>
        <v>150</v>
      </c>
      <c r="P16" s="67">
        <f t="shared" si="1"/>
        <v>96.774193548387103</v>
      </c>
      <c r="Q16" s="109">
        <v>30</v>
      </c>
      <c r="R16" s="109">
        <v>40</v>
      </c>
      <c r="S16" s="109">
        <v>40</v>
      </c>
      <c r="T16" s="109">
        <v>40</v>
      </c>
      <c r="U16" s="109">
        <v>40</v>
      </c>
      <c r="V16" s="109">
        <v>40</v>
      </c>
      <c r="W16" s="109">
        <v>40</v>
      </c>
      <c r="X16" s="109"/>
      <c r="Y16" s="109"/>
      <c r="Z16" s="109"/>
      <c r="AA16" s="60">
        <f t="shared" si="2"/>
        <v>270</v>
      </c>
      <c r="AB16" s="67">
        <f t="shared" si="3"/>
        <v>96.428571428571431</v>
      </c>
      <c r="AC16" s="111">
        <v>55</v>
      </c>
      <c r="AD16" s="67">
        <f t="shared" si="4"/>
        <v>64.705882352941174</v>
      </c>
      <c r="AE16" s="66">
        <f>CRS!H16</f>
        <v>85.756912442396327</v>
      </c>
      <c r="AF16" s="64">
        <f>CRS!I16</f>
        <v>93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FABRIGAS, ENRIQUE JR D. </v>
      </c>
      <c r="C17" s="65" t="str">
        <f>CRS!C17</f>
        <v>M</v>
      </c>
      <c r="D17" s="70" t="str">
        <f>CRS!D17</f>
        <v>BSIT-NET SEC TRACK-2</v>
      </c>
      <c r="E17" s="109"/>
      <c r="F17" s="109"/>
      <c r="G17" s="109">
        <v>40</v>
      </c>
      <c r="H17" s="109">
        <v>40</v>
      </c>
      <c r="I17" s="109">
        <v>20</v>
      </c>
      <c r="J17" s="109"/>
      <c r="K17" s="109"/>
      <c r="L17" s="109"/>
      <c r="M17" s="109"/>
      <c r="N17" s="109"/>
      <c r="O17" s="60">
        <f t="shared" si="0"/>
        <v>100</v>
      </c>
      <c r="P17" s="67">
        <f t="shared" si="1"/>
        <v>64.516129032258064</v>
      </c>
      <c r="Q17" s="109">
        <v>30</v>
      </c>
      <c r="R17" s="109">
        <v>40</v>
      </c>
      <c r="S17" s="109">
        <v>40</v>
      </c>
      <c r="T17" s="109">
        <v>40</v>
      </c>
      <c r="U17" s="109">
        <v>40</v>
      </c>
      <c r="V17" s="109">
        <v>40</v>
      </c>
      <c r="W17" s="109">
        <v>40</v>
      </c>
      <c r="X17" s="109"/>
      <c r="Y17" s="109"/>
      <c r="Z17" s="109"/>
      <c r="AA17" s="60">
        <f t="shared" si="2"/>
        <v>270</v>
      </c>
      <c r="AB17" s="67">
        <f t="shared" si="3"/>
        <v>96.428571428571431</v>
      </c>
      <c r="AC17" s="111">
        <v>55</v>
      </c>
      <c r="AD17" s="67">
        <f t="shared" si="4"/>
        <v>64.705882352941174</v>
      </c>
      <c r="AE17" s="66">
        <f>CRS!H17</f>
        <v>75.111751152073737</v>
      </c>
      <c r="AF17" s="64">
        <f>CRS!I17</f>
        <v>88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FERNANDO, ROBERT WALLACE A. </v>
      </c>
      <c r="C18" s="65" t="str">
        <f>CRS!C18</f>
        <v>M</v>
      </c>
      <c r="D18" s="70" t="str">
        <f>CRS!D18</f>
        <v>BSCS-DIGITAL ARTS TRACK-3</v>
      </c>
      <c r="E18" s="109">
        <v>25</v>
      </c>
      <c r="F18" s="109">
        <v>16</v>
      </c>
      <c r="G18" s="109">
        <v>20</v>
      </c>
      <c r="H18" s="109">
        <v>30</v>
      </c>
      <c r="I18" s="109">
        <v>8</v>
      </c>
      <c r="J18" s="109"/>
      <c r="K18" s="109"/>
      <c r="L18" s="109"/>
      <c r="M18" s="109"/>
      <c r="N18" s="109"/>
      <c r="O18" s="60">
        <f t="shared" si="0"/>
        <v>99</v>
      </c>
      <c r="P18" s="67">
        <f t="shared" si="1"/>
        <v>63.87096774193548</v>
      </c>
      <c r="Q18" s="109">
        <v>30</v>
      </c>
      <c r="R18" s="109">
        <v>40</v>
      </c>
      <c r="S18" s="109">
        <v>40</v>
      </c>
      <c r="T18" s="109">
        <v>40</v>
      </c>
      <c r="U18" s="109">
        <v>40</v>
      </c>
      <c r="V18" s="109">
        <v>40</v>
      </c>
      <c r="W18" s="109">
        <v>40</v>
      </c>
      <c r="X18" s="109"/>
      <c r="Y18" s="109"/>
      <c r="Z18" s="109"/>
      <c r="AA18" s="60">
        <f t="shared" si="2"/>
        <v>270</v>
      </c>
      <c r="AB18" s="67">
        <f t="shared" si="3"/>
        <v>96.428571428571431</v>
      </c>
      <c r="AC18" s="111">
        <v>54</v>
      </c>
      <c r="AD18" s="67">
        <f t="shared" si="4"/>
        <v>63.529411764705877</v>
      </c>
      <c r="AE18" s="66">
        <f>CRS!H18</f>
        <v>74.498847926267274</v>
      </c>
      <c r="AF18" s="64">
        <f>CRS!I18</f>
        <v>87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LAPORGA, MARTIN PAOLO A. </v>
      </c>
      <c r="C19" s="65" t="str">
        <f>CRS!C19</f>
        <v>M</v>
      </c>
      <c r="D19" s="70" t="str">
        <f>CRS!D19</f>
        <v>BSIT-NET SEC TRACK-3</v>
      </c>
      <c r="E19" s="109">
        <v>30</v>
      </c>
      <c r="F19" s="109">
        <v>24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54</v>
      </c>
      <c r="P19" s="67">
        <f t="shared" si="1"/>
        <v>34.838709677419352</v>
      </c>
      <c r="Q19" s="109">
        <v>40</v>
      </c>
      <c r="R19" s="109">
        <v>40</v>
      </c>
      <c r="S19" s="109">
        <v>40</v>
      </c>
      <c r="T19" s="109">
        <v>40</v>
      </c>
      <c r="U19" s="109">
        <v>40</v>
      </c>
      <c r="V19" s="109">
        <v>40</v>
      </c>
      <c r="W19" s="109">
        <v>40</v>
      </c>
      <c r="X19" s="109"/>
      <c r="Y19" s="109"/>
      <c r="Z19" s="109"/>
      <c r="AA19" s="60">
        <f t="shared" si="2"/>
        <v>280</v>
      </c>
      <c r="AB19" s="67">
        <f t="shared" si="3"/>
        <v>100</v>
      </c>
      <c r="AC19" s="111">
        <v>55</v>
      </c>
      <c r="AD19" s="67">
        <f t="shared" si="4"/>
        <v>64.705882352941174</v>
      </c>
      <c r="AE19" s="66">
        <f>CRS!H19</f>
        <v>66.49677419354839</v>
      </c>
      <c r="AF19" s="64">
        <f>CRS!I19</f>
        <v>83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MAPANGDOL, KEVIN JEFFERSON A. </v>
      </c>
      <c r="C20" s="65" t="str">
        <f>CRS!C20</f>
        <v>M</v>
      </c>
      <c r="D20" s="70" t="str">
        <f>CRS!D20</f>
        <v>BSIT-WEB TRACK-1</v>
      </c>
      <c r="E20" s="109">
        <v>30</v>
      </c>
      <c r="F20" s="109">
        <v>25</v>
      </c>
      <c r="G20" s="109">
        <v>20</v>
      </c>
      <c r="H20" s="109">
        <v>20</v>
      </c>
      <c r="I20" s="109">
        <v>20</v>
      </c>
      <c r="J20" s="109"/>
      <c r="K20" s="109"/>
      <c r="L20" s="109"/>
      <c r="M20" s="109"/>
      <c r="N20" s="109"/>
      <c r="O20" s="60">
        <f t="shared" si="0"/>
        <v>115</v>
      </c>
      <c r="P20" s="67">
        <f t="shared" si="1"/>
        <v>74.193548387096769</v>
      </c>
      <c r="Q20" s="109">
        <v>40</v>
      </c>
      <c r="R20" s="109">
        <v>40</v>
      </c>
      <c r="S20" s="109">
        <v>40</v>
      </c>
      <c r="T20" s="109">
        <v>40</v>
      </c>
      <c r="U20" s="109">
        <v>40</v>
      </c>
      <c r="V20" s="109">
        <v>30</v>
      </c>
      <c r="W20" s="109">
        <v>40</v>
      </c>
      <c r="X20" s="109"/>
      <c r="Y20" s="109"/>
      <c r="Z20" s="109"/>
      <c r="AA20" s="60">
        <f t="shared" si="2"/>
        <v>270</v>
      </c>
      <c r="AB20" s="67">
        <f t="shared" si="3"/>
        <v>96.428571428571431</v>
      </c>
      <c r="AC20" s="111">
        <v>57</v>
      </c>
      <c r="AD20" s="67">
        <f t="shared" si="4"/>
        <v>67.058823529411754</v>
      </c>
      <c r="AE20" s="66">
        <f>CRS!H20</f>
        <v>79.105299539170502</v>
      </c>
      <c r="AF20" s="64">
        <f>CRS!I20</f>
        <v>90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MASCAY, ERYL KATE C. </v>
      </c>
      <c r="C21" s="65" t="str">
        <f>CRS!C21</f>
        <v>F</v>
      </c>
      <c r="D21" s="70" t="str">
        <f>CRS!D21</f>
        <v>BSIT-WEB TRACK-2</v>
      </c>
      <c r="E21" s="109">
        <v>30</v>
      </c>
      <c r="F21" s="109">
        <v>22</v>
      </c>
      <c r="G21" s="109">
        <v>40</v>
      </c>
      <c r="H21" s="109">
        <v>40</v>
      </c>
      <c r="I21" s="109">
        <v>20</v>
      </c>
      <c r="J21" s="109"/>
      <c r="K21" s="109"/>
      <c r="L21" s="109"/>
      <c r="M21" s="109"/>
      <c r="N21" s="109"/>
      <c r="O21" s="60">
        <f t="shared" si="0"/>
        <v>152</v>
      </c>
      <c r="P21" s="67">
        <f t="shared" si="1"/>
        <v>98.064516129032256</v>
      </c>
      <c r="Q21" s="109">
        <v>30</v>
      </c>
      <c r="R21" s="109">
        <v>40</v>
      </c>
      <c r="S21" s="109">
        <v>40</v>
      </c>
      <c r="T21" s="109">
        <v>40</v>
      </c>
      <c r="U21" s="109">
        <v>40</v>
      </c>
      <c r="V21" s="109">
        <v>40</v>
      </c>
      <c r="W21" s="109">
        <v>40</v>
      </c>
      <c r="X21" s="109"/>
      <c r="Y21" s="109"/>
      <c r="Z21" s="109"/>
      <c r="AA21" s="60">
        <f t="shared" si="2"/>
        <v>270</v>
      </c>
      <c r="AB21" s="67">
        <f t="shared" si="3"/>
        <v>96.428571428571431</v>
      </c>
      <c r="AC21" s="111">
        <v>49</v>
      </c>
      <c r="AD21" s="67">
        <f t="shared" si="4"/>
        <v>57.647058823529406</v>
      </c>
      <c r="AE21" s="66">
        <f>CRS!H21</f>
        <v>83.782718894009207</v>
      </c>
      <c r="AF21" s="64">
        <f>CRS!I21</f>
        <v>92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ORYAN, FREDDRICH R. </v>
      </c>
      <c r="C22" s="65" t="str">
        <f>CRS!C22</f>
        <v>M</v>
      </c>
      <c r="D22" s="70" t="str">
        <f>CRS!D22</f>
        <v>BSCS-DIGITAL ARTS TRACK-3</v>
      </c>
      <c r="E22" s="109">
        <v>30</v>
      </c>
      <c r="F22" s="109">
        <v>20</v>
      </c>
      <c r="G22" s="109">
        <v>40</v>
      </c>
      <c r="H22" s="109">
        <v>40</v>
      </c>
      <c r="I22" s="109">
        <v>20</v>
      </c>
      <c r="J22" s="109"/>
      <c r="K22" s="109"/>
      <c r="L22" s="109"/>
      <c r="M22" s="109"/>
      <c r="N22" s="109"/>
      <c r="O22" s="60">
        <f t="shared" si="0"/>
        <v>150</v>
      </c>
      <c r="P22" s="67">
        <f t="shared" si="1"/>
        <v>96.774193548387103</v>
      </c>
      <c r="Q22" s="109">
        <v>30</v>
      </c>
      <c r="R22" s="109">
        <v>40</v>
      </c>
      <c r="S22" s="109">
        <v>40</v>
      </c>
      <c r="T22" s="109">
        <v>40</v>
      </c>
      <c r="U22" s="109">
        <v>40</v>
      </c>
      <c r="V22" s="109">
        <v>40</v>
      </c>
      <c r="W22" s="109">
        <v>40</v>
      </c>
      <c r="X22" s="109"/>
      <c r="Y22" s="109"/>
      <c r="Z22" s="109"/>
      <c r="AA22" s="60">
        <f t="shared" si="2"/>
        <v>270</v>
      </c>
      <c r="AB22" s="67">
        <f t="shared" si="3"/>
        <v>96.428571428571431</v>
      </c>
      <c r="AC22" s="111">
        <v>55</v>
      </c>
      <c r="AD22" s="67">
        <f t="shared" si="4"/>
        <v>64.705882352941174</v>
      </c>
      <c r="AE22" s="66">
        <f>CRS!H22</f>
        <v>85.756912442396327</v>
      </c>
      <c r="AF22" s="64">
        <f>CRS!I22</f>
        <v>93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PAYAS, ADRIAN MARK M. </v>
      </c>
      <c r="C23" s="65" t="str">
        <f>CRS!C23</f>
        <v>M</v>
      </c>
      <c r="D23" s="70" t="str">
        <f>CRS!D23</f>
        <v>BSIT-NET SEC TRACK-2</v>
      </c>
      <c r="E23" s="109"/>
      <c r="F23" s="109">
        <v>13</v>
      </c>
      <c r="G23" s="109">
        <v>20</v>
      </c>
      <c r="H23" s="109">
        <v>10</v>
      </c>
      <c r="I23" s="109">
        <v>9</v>
      </c>
      <c r="J23" s="109"/>
      <c r="K23" s="109"/>
      <c r="L23" s="109"/>
      <c r="M23" s="109"/>
      <c r="N23" s="109"/>
      <c r="O23" s="60">
        <f t="shared" si="0"/>
        <v>52</v>
      </c>
      <c r="P23" s="67">
        <f t="shared" si="1"/>
        <v>33.548387096774199</v>
      </c>
      <c r="Q23" s="109">
        <v>30</v>
      </c>
      <c r="R23" s="109">
        <v>40</v>
      </c>
      <c r="S23" s="109">
        <v>40</v>
      </c>
      <c r="T23" s="109">
        <v>40</v>
      </c>
      <c r="U23" s="109">
        <v>40</v>
      </c>
      <c r="V23" s="109">
        <v>40</v>
      </c>
      <c r="W23" s="109">
        <v>40</v>
      </c>
      <c r="X23" s="109"/>
      <c r="Y23" s="109"/>
      <c r="Z23" s="109"/>
      <c r="AA23" s="60">
        <f t="shared" si="2"/>
        <v>270</v>
      </c>
      <c r="AB23" s="67">
        <f t="shared" si="3"/>
        <v>96.428571428571431</v>
      </c>
      <c r="AC23" s="111">
        <v>47</v>
      </c>
      <c r="AD23" s="67">
        <f t="shared" si="4"/>
        <v>55.294117647058826</v>
      </c>
      <c r="AE23" s="66">
        <f>CRS!H23</f>
        <v>61.692396313364057</v>
      </c>
      <c r="AF23" s="64">
        <f>CRS!I23</f>
        <v>81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PERA, RENE V. </v>
      </c>
      <c r="C24" s="65" t="str">
        <f>CRS!C24</f>
        <v>M</v>
      </c>
      <c r="D24" s="70" t="str">
        <f>CRS!D24</f>
        <v>BSIT-WEB TRACK-2</v>
      </c>
      <c r="E24" s="109">
        <v>27</v>
      </c>
      <c r="F24" s="109">
        <v>14</v>
      </c>
      <c r="G24" s="109">
        <v>40</v>
      </c>
      <c r="H24" s="109">
        <v>40</v>
      </c>
      <c r="I24" s="109">
        <v>20</v>
      </c>
      <c r="J24" s="109"/>
      <c r="K24" s="109"/>
      <c r="L24" s="109"/>
      <c r="M24" s="109"/>
      <c r="N24" s="109"/>
      <c r="O24" s="60">
        <f t="shared" si="0"/>
        <v>141</v>
      </c>
      <c r="P24" s="67">
        <f t="shared" si="1"/>
        <v>90.967741935483872</v>
      </c>
      <c r="Q24" s="109">
        <v>30</v>
      </c>
      <c r="R24" s="109">
        <v>40</v>
      </c>
      <c r="S24" s="109">
        <v>40</v>
      </c>
      <c r="T24" s="109">
        <v>40</v>
      </c>
      <c r="U24" s="109">
        <v>40</v>
      </c>
      <c r="V24" s="109">
        <v>40</v>
      </c>
      <c r="W24" s="109">
        <v>40</v>
      </c>
      <c r="X24" s="109"/>
      <c r="Y24" s="109"/>
      <c r="Z24" s="109"/>
      <c r="AA24" s="60">
        <f t="shared" si="2"/>
        <v>270</v>
      </c>
      <c r="AB24" s="67">
        <f t="shared" si="3"/>
        <v>96.428571428571431</v>
      </c>
      <c r="AC24" s="111">
        <v>51</v>
      </c>
      <c r="AD24" s="67">
        <f t="shared" si="4"/>
        <v>60</v>
      </c>
      <c r="AE24" s="66">
        <f>CRS!H24</f>
        <v>82.240783410138249</v>
      </c>
      <c r="AF24" s="64">
        <f>CRS!I24</f>
        <v>91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SAKIWAT, SHAREMANE P. </v>
      </c>
      <c r="C25" s="65" t="str">
        <f>CRS!C25</f>
        <v>F</v>
      </c>
      <c r="D25" s="70" t="str">
        <f>CRS!D25</f>
        <v>BSCS-DIGITAL ARTS TRACK-2</v>
      </c>
      <c r="E25" s="109">
        <v>30</v>
      </c>
      <c r="F25" s="109">
        <v>25</v>
      </c>
      <c r="G25" s="109">
        <v>40</v>
      </c>
      <c r="H25" s="109">
        <v>40</v>
      </c>
      <c r="I25" s="109">
        <v>20</v>
      </c>
      <c r="J25" s="109"/>
      <c r="K25" s="109"/>
      <c r="L25" s="109"/>
      <c r="M25" s="109"/>
      <c r="N25" s="109"/>
      <c r="O25" s="60">
        <f t="shared" si="0"/>
        <v>155</v>
      </c>
      <c r="P25" s="67">
        <f t="shared" si="1"/>
        <v>100</v>
      </c>
      <c r="Q25" s="109">
        <v>30</v>
      </c>
      <c r="R25" s="109">
        <v>40</v>
      </c>
      <c r="S25" s="109">
        <v>40</v>
      </c>
      <c r="T25" s="109">
        <v>40</v>
      </c>
      <c r="U25" s="109">
        <v>40</v>
      </c>
      <c r="V25" s="109">
        <v>40</v>
      </c>
      <c r="W25" s="109">
        <v>40</v>
      </c>
      <c r="X25" s="109"/>
      <c r="Y25" s="109"/>
      <c r="Z25" s="109"/>
      <c r="AA25" s="60">
        <f t="shared" si="2"/>
        <v>270</v>
      </c>
      <c r="AB25" s="67">
        <f t="shared" si="3"/>
        <v>96.428571428571431</v>
      </c>
      <c r="AC25" s="111">
        <v>53</v>
      </c>
      <c r="AD25" s="67">
        <f t="shared" si="4"/>
        <v>62.352941176470587</v>
      </c>
      <c r="AE25" s="66">
        <f>CRS!H25</f>
        <v>86.021428571428572</v>
      </c>
      <c r="AF25" s="64">
        <f>CRS!I25</f>
        <v>93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SANEDRIN, RAFAEL NICOLO O.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30</v>
      </c>
      <c r="R26" s="109">
        <v>40</v>
      </c>
      <c r="S26" s="109">
        <v>40</v>
      </c>
      <c r="T26" s="109">
        <v>40</v>
      </c>
      <c r="U26" s="109">
        <v>40</v>
      </c>
      <c r="V26" s="109">
        <v>40</v>
      </c>
      <c r="W26" s="109">
        <v>40</v>
      </c>
      <c r="X26" s="109"/>
      <c r="Y26" s="109"/>
      <c r="Z26" s="109"/>
      <c r="AA26" s="60">
        <f t="shared" si="2"/>
        <v>270</v>
      </c>
      <c r="AB26" s="67">
        <f t="shared" si="3"/>
        <v>96.428571428571431</v>
      </c>
      <c r="AC26" s="111"/>
      <c r="AD26" s="67" t="str">
        <f t="shared" si="4"/>
        <v/>
      </c>
      <c r="AE26" s="66">
        <f>CRS!H26</f>
        <v>31.821428571428573</v>
      </c>
      <c r="AF26" s="64">
        <f>CRS!I26</f>
        <v>73</v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SORIANO, ZANDO M. </v>
      </c>
      <c r="C27" s="65" t="str">
        <f>CRS!C27</f>
        <v>M</v>
      </c>
      <c r="D27" s="70" t="str">
        <f>CRS!D27</f>
        <v>BSIT-NET SEC TRACK-2</v>
      </c>
      <c r="E27" s="109"/>
      <c r="F27" s="109">
        <v>13</v>
      </c>
      <c r="G27" s="109">
        <v>40</v>
      </c>
      <c r="H27" s="109">
        <v>40</v>
      </c>
      <c r="I27" s="109">
        <v>20</v>
      </c>
      <c r="J27" s="109"/>
      <c r="K27" s="109"/>
      <c r="L27" s="109"/>
      <c r="M27" s="109"/>
      <c r="N27" s="109"/>
      <c r="O27" s="60">
        <f t="shared" si="0"/>
        <v>113</v>
      </c>
      <c r="P27" s="67">
        <f t="shared" si="1"/>
        <v>72.903225806451616</v>
      </c>
      <c r="Q27" s="109">
        <v>40</v>
      </c>
      <c r="R27" s="109">
        <v>40</v>
      </c>
      <c r="S27" s="109">
        <v>40</v>
      </c>
      <c r="T27" s="109">
        <v>40</v>
      </c>
      <c r="U27" s="109">
        <v>40</v>
      </c>
      <c r="V27" s="109"/>
      <c r="W27" s="109"/>
      <c r="X27" s="109"/>
      <c r="Y27" s="109"/>
      <c r="Z27" s="109"/>
      <c r="AA27" s="60">
        <f t="shared" si="2"/>
        <v>200</v>
      </c>
      <c r="AB27" s="67">
        <f t="shared" si="3"/>
        <v>71.428571428571431</v>
      </c>
      <c r="AC27" s="111">
        <v>51</v>
      </c>
      <c r="AD27" s="67">
        <f t="shared" si="4"/>
        <v>60</v>
      </c>
      <c r="AE27" s="66">
        <f>CRS!H27</f>
        <v>68.029493087557611</v>
      </c>
      <c r="AF27" s="64">
        <f>CRS!I27</f>
        <v>84</v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ULAT, RUSSELL A. </v>
      </c>
      <c r="C28" s="65" t="str">
        <f>CRS!C28</f>
        <v>M</v>
      </c>
      <c r="D28" s="70" t="str">
        <f>CRS!D28</f>
        <v>BSIT-WEB TRACK-1</v>
      </c>
      <c r="E28" s="109"/>
      <c r="F28" s="109">
        <v>24</v>
      </c>
      <c r="G28" s="109">
        <v>40</v>
      </c>
      <c r="H28" s="109">
        <v>40</v>
      </c>
      <c r="I28" s="109">
        <v>20</v>
      </c>
      <c r="J28" s="109"/>
      <c r="K28" s="109"/>
      <c r="L28" s="109"/>
      <c r="M28" s="109"/>
      <c r="N28" s="109"/>
      <c r="O28" s="60">
        <f t="shared" si="0"/>
        <v>124</v>
      </c>
      <c r="P28" s="67">
        <f t="shared" si="1"/>
        <v>80</v>
      </c>
      <c r="Q28" s="109">
        <v>30</v>
      </c>
      <c r="R28" s="109">
        <v>40</v>
      </c>
      <c r="S28" s="109">
        <v>40</v>
      </c>
      <c r="T28" s="109">
        <v>40</v>
      </c>
      <c r="U28" s="109">
        <v>40</v>
      </c>
      <c r="V28" s="109">
        <v>40</v>
      </c>
      <c r="W28" s="109">
        <v>40</v>
      </c>
      <c r="X28" s="109"/>
      <c r="Y28" s="109"/>
      <c r="Z28" s="109"/>
      <c r="AA28" s="60">
        <f t="shared" si="2"/>
        <v>270</v>
      </c>
      <c r="AB28" s="67">
        <f t="shared" si="3"/>
        <v>96.428571428571431</v>
      </c>
      <c r="AC28" s="111">
        <v>54</v>
      </c>
      <c r="AD28" s="67">
        <f t="shared" si="4"/>
        <v>63.529411764705877</v>
      </c>
      <c r="AE28" s="66">
        <f>CRS!H28</f>
        <v>79.821428571428584</v>
      </c>
      <c r="AF28" s="64">
        <f>CRS!I28</f>
        <v>90</v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INTL  CCS.1115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WEB DEVELOPMENT 1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4:15-5:30 TTHS  3:00-4:15TTH</v>
      </c>
      <c r="B45" s="324"/>
      <c r="C45" s="325"/>
      <c r="D45" s="71" t="str">
        <f>D4</f>
        <v>N6007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6" si="5">IF(E5="","",E5)</f>
        <v>30</v>
      </c>
      <c r="F46" s="57">
        <f t="shared" si="5"/>
        <v>25</v>
      </c>
      <c r="G46" s="57">
        <f t="shared" si="5"/>
        <v>40</v>
      </c>
      <c r="H46" s="57">
        <f t="shared" si="5"/>
        <v>40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>
        <f t="shared" si="6"/>
        <v>40</v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85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>
        <f>IF(E6="","",E6)</f>
        <v>42264</v>
      </c>
      <c r="F47" s="317">
        <f t="shared" ref="F47:N47" si="7">IF(F6="","",F6)</f>
        <v>42278</v>
      </c>
      <c r="G47" s="317" t="str">
        <f t="shared" si="7"/>
        <v>CODECADEMY</v>
      </c>
      <c r="H47" s="317" t="str">
        <f t="shared" si="7"/>
        <v>CODECADEMY</v>
      </c>
      <c r="I47" s="317" t="str">
        <f t="shared" si="7"/>
        <v>CODECADEMY</v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155</v>
      </c>
      <c r="P47" s="311"/>
      <c r="Q47" s="317" t="str">
        <f t="shared" ref="Q47:Z47" si="8">IF(Q6="","",Q6)</f>
        <v>LAB01</v>
      </c>
      <c r="R47" s="317" t="str">
        <f t="shared" si="8"/>
        <v>LAB02</v>
      </c>
      <c r="S47" s="317" t="str">
        <f t="shared" si="8"/>
        <v>LAB03</v>
      </c>
      <c r="T47" s="317" t="str">
        <f t="shared" si="8"/>
        <v>LAB04</v>
      </c>
      <c r="U47" s="317" t="str">
        <f t="shared" si="8"/>
        <v>LAB05</v>
      </c>
      <c r="V47" s="317" t="str">
        <f t="shared" si="8"/>
        <v>LAB06</v>
      </c>
      <c r="W47" s="317" t="str">
        <f t="shared" si="8"/>
        <v>LAB07</v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280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Q6" sqref="Q6:T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 CCS.1115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DEVELOPMENT 1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4:15-5:30 TTHS  3:00-4:15TTH</v>
      </c>
      <c r="B4" s="324"/>
      <c r="C4" s="325"/>
      <c r="D4" s="71" t="str">
        <f>CRS!D4</f>
        <v>N6007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2015-2016</v>
      </c>
      <c r="B5" s="324"/>
      <c r="C5" s="325"/>
      <c r="D5" s="325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20</v>
      </c>
      <c r="T5" s="108">
        <v>100</v>
      </c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220</v>
      </c>
      <c r="F6" s="305" t="s">
        <v>220</v>
      </c>
      <c r="G6" s="305" t="s">
        <v>220</v>
      </c>
      <c r="H6" s="305" t="s">
        <v>220</v>
      </c>
      <c r="I6" s="305" t="s">
        <v>220</v>
      </c>
      <c r="J6" s="305"/>
      <c r="K6" s="305"/>
      <c r="L6" s="305"/>
      <c r="M6" s="305"/>
      <c r="N6" s="305"/>
      <c r="O6" s="366">
        <f>IF(SUM(E5:N5)=0,"",SUM(E5:N5))</f>
        <v>100</v>
      </c>
      <c r="P6" s="312"/>
      <c r="Q6" s="305" t="s">
        <v>211</v>
      </c>
      <c r="R6" s="305" t="s">
        <v>212</v>
      </c>
      <c r="S6" s="305" t="s">
        <v>213</v>
      </c>
      <c r="T6" s="305" t="s">
        <v>221</v>
      </c>
      <c r="U6" s="305"/>
      <c r="V6" s="305"/>
      <c r="W6" s="305"/>
      <c r="X6" s="305"/>
      <c r="Y6" s="305"/>
      <c r="Z6" s="305"/>
      <c r="AA6" s="342">
        <f>IF(SUM(Q5:Z5)=0,"",SUM(Q5:Z5))</f>
        <v>200</v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06"/>
      <c r="I7" s="306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07"/>
      <c r="G8" s="307"/>
      <c r="H8" s="307"/>
      <c r="I8" s="307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ALCANTARA, KATHLEEN MAE B. </v>
      </c>
      <c r="C9" s="65" t="str">
        <f>CRS!C9</f>
        <v>F</v>
      </c>
      <c r="D9" s="70" t="str">
        <f>CRS!D9</f>
        <v>BSCS-DIGITAL ARTS TRACK-3</v>
      </c>
      <c r="E9" s="109">
        <v>20</v>
      </c>
      <c r="F9" s="109">
        <v>20</v>
      </c>
      <c r="G9" s="109">
        <v>20</v>
      </c>
      <c r="H9" s="109">
        <v>20</v>
      </c>
      <c r="I9" s="109">
        <v>20</v>
      </c>
      <c r="J9" s="109"/>
      <c r="K9" s="109"/>
      <c r="L9" s="109"/>
      <c r="M9" s="109"/>
      <c r="N9" s="109"/>
      <c r="O9" s="60">
        <f>IF(SUM(E9:N9)=0,"",SUM(E9:N9))</f>
        <v>100</v>
      </c>
      <c r="P9" s="67">
        <f>IF(O9="","",O9/$O$6*100)</f>
        <v>100</v>
      </c>
      <c r="Q9" s="109">
        <v>30</v>
      </c>
      <c r="R9" s="109">
        <v>30</v>
      </c>
      <c r="S9" s="109">
        <v>20</v>
      </c>
      <c r="T9" s="109">
        <v>80</v>
      </c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80</v>
      </c>
      <c r="AC9" s="111">
        <v>62</v>
      </c>
      <c r="AD9" s="67">
        <f>IF(AC9="","",AC9/$AC$5*100)</f>
        <v>62</v>
      </c>
      <c r="AE9" s="112">
        <f>CRS!M9</f>
        <v>80.48</v>
      </c>
      <c r="AF9" s="66">
        <f>CRS!N9</f>
        <v>78.584009216589862</v>
      </c>
      <c r="AG9" s="64">
        <f>CRS!O9</f>
        <v>89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ANDRES, MARK WEIL L. </v>
      </c>
      <c r="C10" s="65" t="str">
        <f>CRS!C10</f>
        <v>M</v>
      </c>
      <c r="D10" s="70" t="str">
        <f>CRS!D10</f>
        <v>BSCS-DIGITAL ARTS TRACK-2</v>
      </c>
      <c r="E10" s="109">
        <v>20</v>
      </c>
      <c r="F10" s="109">
        <v>20</v>
      </c>
      <c r="G10" s="109">
        <v>20</v>
      </c>
      <c r="H10" s="109">
        <v>20</v>
      </c>
      <c r="I10" s="109">
        <v>20</v>
      </c>
      <c r="J10" s="109"/>
      <c r="K10" s="109"/>
      <c r="L10" s="109"/>
      <c r="M10" s="109"/>
      <c r="N10" s="109"/>
      <c r="O10" s="60">
        <f t="shared" ref="O10:O40" si="0">IF(SUM(E10:N10)=0,"",SUM(E10:N10))</f>
        <v>100</v>
      </c>
      <c r="P10" s="67">
        <f t="shared" ref="P10:P40" si="1">IF(O10="","",O10/$O$6*100)</f>
        <v>100</v>
      </c>
      <c r="Q10" s="109">
        <v>30</v>
      </c>
      <c r="R10" s="109">
        <v>30</v>
      </c>
      <c r="S10" s="109">
        <v>20</v>
      </c>
      <c r="T10" s="109">
        <v>80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80</v>
      </c>
      <c r="AC10" s="111">
        <v>58</v>
      </c>
      <c r="AD10" s="67">
        <f t="shared" ref="AD10:AD40" si="4">IF(AC10="","",AC10/$AC$5*100)</f>
        <v>57.999999999999993</v>
      </c>
      <c r="AE10" s="112">
        <f>CRS!M10</f>
        <v>79.12</v>
      </c>
      <c r="AF10" s="66">
        <f>CRS!N10</f>
        <v>72.537419354838704</v>
      </c>
      <c r="AG10" s="64">
        <f>CRS!O10</f>
        <v>86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BAYO, RIC FRANCIS P. </v>
      </c>
      <c r="C11" s="65" t="str">
        <f>CRS!C11</f>
        <v>M</v>
      </c>
      <c r="D11" s="70" t="str">
        <f>CRS!D11</f>
        <v>BSIT-NET SEC TRACK-2</v>
      </c>
      <c r="E11" s="109">
        <v>20</v>
      </c>
      <c r="F11" s="109">
        <v>20</v>
      </c>
      <c r="G11" s="109">
        <v>20</v>
      </c>
      <c r="H11" s="109">
        <v>20</v>
      </c>
      <c r="I11" s="109">
        <v>20</v>
      </c>
      <c r="J11" s="109"/>
      <c r="K11" s="109"/>
      <c r="L11" s="109"/>
      <c r="M11" s="109"/>
      <c r="N11" s="109"/>
      <c r="O11" s="60">
        <f t="shared" si="0"/>
        <v>100</v>
      </c>
      <c r="P11" s="67">
        <f t="shared" si="1"/>
        <v>100</v>
      </c>
      <c r="Q11" s="109">
        <v>30</v>
      </c>
      <c r="R11" s="109">
        <v>30</v>
      </c>
      <c r="S11" s="109">
        <v>20</v>
      </c>
      <c r="T11" s="109">
        <v>80</v>
      </c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80</v>
      </c>
      <c r="AC11" s="111">
        <v>70</v>
      </c>
      <c r="AD11" s="67">
        <f t="shared" si="4"/>
        <v>70</v>
      </c>
      <c r="AE11" s="112">
        <f>CRS!M11</f>
        <v>83.2</v>
      </c>
      <c r="AF11" s="66">
        <f>CRS!N11</f>
        <v>83.590322580645164</v>
      </c>
      <c r="AG11" s="64">
        <f>CRS!O11</f>
        <v>92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CAMANGEG, ALEX JR. M. </v>
      </c>
      <c r="C12" s="65" t="str">
        <f>CRS!C12</f>
        <v>M</v>
      </c>
      <c r="D12" s="70" t="str">
        <f>CRS!D12</f>
        <v>BSIT-WEB TRACK-2</v>
      </c>
      <c r="E12" s="109">
        <v>10</v>
      </c>
      <c r="F12" s="109">
        <v>20</v>
      </c>
      <c r="G12" s="109">
        <v>10</v>
      </c>
      <c r="H12" s="109">
        <v>10</v>
      </c>
      <c r="I12" s="109">
        <v>7</v>
      </c>
      <c r="J12" s="109"/>
      <c r="K12" s="109"/>
      <c r="L12" s="109"/>
      <c r="M12" s="109"/>
      <c r="N12" s="109"/>
      <c r="O12" s="60">
        <f t="shared" si="0"/>
        <v>57</v>
      </c>
      <c r="P12" s="67">
        <f t="shared" si="1"/>
        <v>56.999999999999993</v>
      </c>
      <c r="Q12" s="109">
        <v>30</v>
      </c>
      <c r="R12" s="109">
        <v>30</v>
      </c>
      <c r="S12" s="109">
        <v>20</v>
      </c>
      <c r="T12" s="109">
        <v>80</v>
      </c>
      <c r="U12" s="109"/>
      <c r="V12" s="109"/>
      <c r="W12" s="109"/>
      <c r="X12" s="109"/>
      <c r="Y12" s="109"/>
      <c r="Z12" s="109"/>
      <c r="AA12" s="60">
        <f t="shared" si="2"/>
        <v>160</v>
      </c>
      <c r="AB12" s="67">
        <f t="shared" si="3"/>
        <v>80</v>
      </c>
      <c r="AC12" s="111">
        <v>52</v>
      </c>
      <c r="AD12" s="67">
        <f t="shared" si="4"/>
        <v>52</v>
      </c>
      <c r="AE12" s="112">
        <f>CRS!M12</f>
        <v>62.89</v>
      </c>
      <c r="AF12" s="66">
        <f>CRS!N12</f>
        <v>68.717004608294928</v>
      </c>
      <c r="AG12" s="64">
        <f>CRS!O12</f>
        <v>84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CASTRO, PATRICK PAUL C. </v>
      </c>
      <c r="C13" s="65" t="str">
        <f>CRS!C13</f>
        <v>M</v>
      </c>
      <c r="D13" s="70" t="str">
        <f>CRS!D13</f>
        <v>BSIT-NET SEC TRACK-3</v>
      </c>
      <c r="E13" s="109">
        <v>20</v>
      </c>
      <c r="F13" s="109">
        <v>20</v>
      </c>
      <c r="G13" s="109">
        <v>20</v>
      </c>
      <c r="H13" s="109">
        <v>20</v>
      </c>
      <c r="I13" s="109">
        <v>20</v>
      </c>
      <c r="J13" s="109"/>
      <c r="K13" s="109"/>
      <c r="L13" s="109"/>
      <c r="M13" s="109"/>
      <c r="N13" s="109"/>
      <c r="O13" s="60">
        <f t="shared" si="0"/>
        <v>100</v>
      </c>
      <c r="P13" s="67">
        <f t="shared" si="1"/>
        <v>100</v>
      </c>
      <c r="Q13" s="109">
        <v>30</v>
      </c>
      <c r="R13" s="109">
        <v>30</v>
      </c>
      <c r="S13" s="109">
        <v>20</v>
      </c>
      <c r="T13" s="109">
        <v>80</v>
      </c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80</v>
      </c>
      <c r="AC13" s="111">
        <v>82</v>
      </c>
      <c r="AD13" s="67">
        <f t="shared" si="4"/>
        <v>82</v>
      </c>
      <c r="AE13" s="112">
        <f>CRS!M13</f>
        <v>87.28</v>
      </c>
      <c r="AF13" s="66">
        <f>CRS!N13</f>
        <v>87.518456221198164</v>
      </c>
      <c r="AG13" s="64">
        <f>CRS!O13</f>
        <v>94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CIANO, CLARENCE GLITZ A. </v>
      </c>
      <c r="C14" s="65" t="str">
        <f>CRS!C14</f>
        <v>M</v>
      </c>
      <c r="D14" s="70" t="str">
        <f>CRS!D14</f>
        <v>BSIT-WEB TRACK-2</v>
      </c>
      <c r="E14" s="109">
        <v>20</v>
      </c>
      <c r="F14" s="109">
        <v>20</v>
      </c>
      <c r="G14" s="109">
        <v>20</v>
      </c>
      <c r="H14" s="109">
        <v>20</v>
      </c>
      <c r="I14" s="109">
        <v>20</v>
      </c>
      <c r="J14" s="109"/>
      <c r="K14" s="109"/>
      <c r="L14" s="109"/>
      <c r="M14" s="109"/>
      <c r="N14" s="109"/>
      <c r="O14" s="60">
        <f t="shared" si="0"/>
        <v>100</v>
      </c>
      <c r="P14" s="67">
        <f t="shared" si="1"/>
        <v>100</v>
      </c>
      <c r="Q14" s="109">
        <v>30</v>
      </c>
      <c r="R14" s="109">
        <v>30</v>
      </c>
      <c r="S14" s="109">
        <v>20</v>
      </c>
      <c r="T14" s="109">
        <v>80</v>
      </c>
      <c r="U14" s="109"/>
      <c r="V14" s="109"/>
      <c r="W14" s="109"/>
      <c r="X14" s="109"/>
      <c r="Y14" s="109"/>
      <c r="Z14" s="109"/>
      <c r="AA14" s="60">
        <f t="shared" si="2"/>
        <v>160</v>
      </c>
      <c r="AB14" s="67">
        <f t="shared" si="3"/>
        <v>80</v>
      </c>
      <c r="AC14" s="111">
        <v>50</v>
      </c>
      <c r="AD14" s="67">
        <f t="shared" si="4"/>
        <v>50</v>
      </c>
      <c r="AE14" s="112">
        <f>CRS!M14</f>
        <v>76.400000000000006</v>
      </c>
      <c r="AF14" s="66">
        <f>CRS!N14</f>
        <v>77.056797235023041</v>
      </c>
      <c r="AG14" s="64">
        <f>CRS!O14</f>
        <v>89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DOMINGUEZ, MARC ARREN C. </v>
      </c>
      <c r="C15" s="65" t="str">
        <f>CRS!C15</f>
        <v>M</v>
      </c>
      <c r="D15" s="70" t="str">
        <f>CRS!D15</f>
        <v>BSIT-ERP TRACK-3</v>
      </c>
      <c r="E15" s="109">
        <v>5</v>
      </c>
      <c r="F15" s="109">
        <v>5</v>
      </c>
      <c r="G15" s="109">
        <v>5</v>
      </c>
      <c r="H15" s="109">
        <v>5</v>
      </c>
      <c r="I15" s="109">
        <v>5</v>
      </c>
      <c r="J15" s="109"/>
      <c r="K15" s="109"/>
      <c r="L15" s="109"/>
      <c r="M15" s="109"/>
      <c r="N15" s="109"/>
      <c r="O15" s="60">
        <f t="shared" si="0"/>
        <v>25</v>
      </c>
      <c r="P15" s="67">
        <f t="shared" si="1"/>
        <v>25</v>
      </c>
      <c r="Q15" s="109">
        <v>30</v>
      </c>
      <c r="R15" s="109">
        <v>30</v>
      </c>
      <c r="S15" s="109">
        <v>20</v>
      </c>
      <c r="T15" s="109">
        <v>80</v>
      </c>
      <c r="U15" s="109"/>
      <c r="V15" s="109"/>
      <c r="W15" s="109"/>
      <c r="X15" s="109"/>
      <c r="Y15" s="109"/>
      <c r="Z15" s="109"/>
      <c r="AA15" s="60">
        <f t="shared" si="2"/>
        <v>160</v>
      </c>
      <c r="AB15" s="67">
        <f t="shared" si="3"/>
        <v>80</v>
      </c>
      <c r="AC15" s="111"/>
      <c r="AD15" s="67" t="str">
        <f t="shared" si="4"/>
        <v/>
      </c>
      <c r="AE15" s="112">
        <f>CRS!M15</f>
        <v>34.650000000000006</v>
      </c>
      <c r="AF15" s="66">
        <f>CRS!N15</f>
        <v>19.454032258064519</v>
      </c>
      <c r="AG15" s="64">
        <f>CRS!O15</f>
        <v>72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ESPLAGO, AGAPE ZECHARIAH B. </v>
      </c>
      <c r="C16" s="65" t="str">
        <f>CRS!C16</f>
        <v>M</v>
      </c>
      <c r="D16" s="70" t="str">
        <f>CRS!D16</f>
        <v>BSCS-DIGITAL ARTS TRACK-3</v>
      </c>
      <c r="E16" s="109">
        <v>20</v>
      </c>
      <c r="F16" s="109">
        <v>20</v>
      </c>
      <c r="G16" s="109">
        <v>20</v>
      </c>
      <c r="H16" s="109">
        <v>20</v>
      </c>
      <c r="I16" s="109">
        <v>20</v>
      </c>
      <c r="J16" s="109"/>
      <c r="K16" s="109"/>
      <c r="L16" s="109"/>
      <c r="M16" s="109"/>
      <c r="N16" s="109"/>
      <c r="O16" s="60">
        <f t="shared" si="0"/>
        <v>100</v>
      </c>
      <c r="P16" s="67">
        <f t="shared" si="1"/>
        <v>100</v>
      </c>
      <c r="Q16" s="109">
        <v>30</v>
      </c>
      <c r="R16" s="109">
        <v>30</v>
      </c>
      <c r="S16" s="109">
        <v>20</v>
      </c>
      <c r="T16" s="109">
        <v>80</v>
      </c>
      <c r="U16" s="109"/>
      <c r="V16" s="109"/>
      <c r="W16" s="109"/>
      <c r="X16" s="109"/>
      <c r="Y16" s="109"/>
      <c r="Z16" s="109"/>
      <c r="AA16" s="60">
        <f t="shared" si="2"/>
        <v>160</v>
      </c>
      <c r="AB16" s="67">
        <f t="shared" si="3"/>
        <v>80</v>
      </c>
      <c r="AC16" s="111">
        <v>56</v>
      </c>
      <c r="AD16" s="67">
        <f t="shared" si="4"/>
        <v>56.000000000000007</v>
      </c>
      <c r="AE16" s="112">
        <f>CRS!M16</f>
        <v>78.440000000000012</v>
      </c>
      <c r="AF16" s="66">
        <f>CRS!N16</f>
        <v>82.098456221198177</v>
      </c>
      <c r="AG16" s="64">
        <f>CRS!O16</f>
        <v>91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FABRIGAS, ENRIQUE JR D. </v>
      </c>
      <c r="C17" s="65" t="str">
        <f>CRS!C17</f>
        <v>M</v>
      </c>
      <c r="D17" s="70" t="str">
        <f>CRS!D17</f>
        <v>BSIT-NET SEC TRACK-2</v>
      </c>
      <c r="E17" s="109">
        <v>20</v>
      </c>
      <c r="F17" s="109">
        <v>20</v>
      </c>
      <c r="G17" s="109">
        <v>20</v>
      </c>
      <c r="H17" s="109">
        <v>20</v>
      </c>
      <c r="I17" s="109">
        <v>20</v>
      </c>
      <c r="J17" s="109"/>
      <c r="K17" s="109"/>
      <c r="L17" s="109"/>
      <c r="M17" s="109"/>
      <c r="N17" s="109"/>
      <c r="O17" s="60">
        <f t="shared" si="0"/>
        <v>100</v>
      </c>
      <c r="P17" s="67">
        <f t="shared" si="1"/>
        <v>100</v>
      </c>
      <c r="Q17" s="109">
        <v>30</v>
      </c>
      <c r="R17" s="109">
        <v>30</v>
      </c>
      <c r="S17" s="109">
        <v>20</v>
      </c>
      <c r="T17" s="109">
        <v>80</v>
      </c>
      <c r="U17" s="109"/>
      <c r="V17" s="109"/>
      <c r="W17" s="109"/>
      <c r="X17" s="109"/>
      <c r="Y17" s="109"/>
      <c r="Z17" s="109"/>
      <c r="AA17" s="60">
        <f t="shared" si="2"/>
        <v>160</v>
      </c>
      <c r="AB17" s="67">
        <f t="shared" si="3"/>
        <v>80</v>
      </c>
      <c r="AC17" s="111">
        <v>68</v>
      </c>
      <c r="AD17" s="67">
        <f t="shared" si="4"/>
        <v>68</v>
      </c>
      <c r="AE17" s="112">
        <f>CRS!M17</f>
        <v>82.52000000000001</v>
      </c>
      <c r="AF17" s="66">
        <f>CRS!N17</f>
        <v>78.815875576036873</v>
      </c>
      <c r="AG17" s="64">
        <f>CRS!O17</f>
        <v>89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FERNANDO, ROBERT WALLACE A. </v>
      </c>
      <c r="C18" s="65" t="str">
        <f>CRS!C18</f>
        <v>M</v>
      </c>
      <c r="D18" s="70" t="str">
        <f>CRS!D18</f>
        <v>BSCS-DIGITAL ARTS TRACK-3</v>
      </c>
      <c r="E18" s="109">
        <v>10</v>
      </c>
      <c r="F18" s="109">
        <v>10</v>
      </c>
      <c r="G18" s="109">
        <v>20</v>
      </c>
      <c r="H18" s="109">
        <v>20</v>
      </c>
      <c r="I18" s="109">
        <v>5</v>
      </c>
      <c r="J18" s="109"/>
      <c r="K18" s="109"/>
      <c r="L18" s="109"/>
      <c r="M18" s="109"/>
      <c r="N18" s="109"/>
      <c r="O18" s="60">
        <f t="shared" si="0"/>
        <v>65</v>
      </c>
      <c r="P18" s="67">
        <f t="shared" si="1"/>
        <v>65</v>
      </c>
      <c r="Q18" s="109">
        <v>30</v>
      </c>
      <c r="R18" s="109">
        <v>30</v>
      </c>
      <c r="S18" s="109">
        <v>20</v>
      </c>
      <c r="T18" s="109">
        <v>80</v>
      </c>
      <c r="U18" s="109"/>
      <c r="V18" s="109"/>
      <c r="W18" s="109"/>
      <c r="X18" s="109"/>
      <c r="Y18" s="109"/>
      <c r="Z18" s="109"/>
      <c r="AA18" s="60">
        <f t="shared" si="2"/>
        <v>160</v>
      </c>
      <c r="AB18" s="67">
        <f t="shared" si="3"/>
        <v>80</v>
      </c>
      <c r="AC18" s="111">
        <v>62</v>
      </c>
      <c r="AD18" s="67">
        <f t="shared" si="4"/>
        <v>62</v>
      </c>
      <c r="AE18" s="112">
        <f>CRS!M18</f>
        <v>68.930000000000007</v>
      </c>
      <c r="AF18" s="66">
        <f>CRS!N18</f>
        <v>71.71442396313364</v>
      </c>
      <c r="AG18" s="64">
        <f>CRS!O18</f>
        <v>86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LAPORGA, MARTIN PAOLO A. </v>
      </c>
      <c r="C19" s="65" t="str">
        <f>CRS!C19</f>
        <v>M</v>
      </c>
      <c r="D19" s="70" t="str">
        <f>CRS!D19</f>
        <v>BSIT-NET SEC TRACK-3</v>
      </c>
      <c r="E19" s="109">
        <v>20</v>
      </c>
      <c r="F19" s="109">
        <v>20</v>
      </c>
      <c r="G19" s="109">
        <v>20</v>
      </c>
      <c r="H19" s="109">
        <v>20</v>
      </c>
      <c r="I19" s="109">
        <v>20</v>
      </c>
      <c r="J19" s="109"/>
      <c r="K19" s="109"/>
      <c r="L19" s="109"/>
      <c r="M19" s="109"/>
      <c r="N19" s="109"/>
      <c r="O19" s="60">
        <f t="shared" si="0"/>
        <v>100</v>
      </c>
      <c r="P19" s="67">
        <f t="shared" si="1"/>
        <v>100</v>
      </c>
      <c r="Q19" s="109">
        <v>30</v>
      </c>
      <c r="R19" s="109">
        <v>30</v>
      </c>
      <c r="S19" s="109">
        <v>20</v>
      </c>
      <c r="T19" s="109">
        <v>80</v>
      </c>
      <c r="U19" s="109"/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80</v>
      </c>
      <c r="AC19" s="111">
        <v>80</v>
      </c>
      <c r="AD19" s="67">
        <f t="shared" si="4"/>
        <v>80</v>
      </c>
      <c r="AE19" s="112">
        <f>CRS!M19</f>
        <v>86.600000000000009</v>
      </c>
      <c r="AF19" s="66">
        <f>CRS!N19</f>
        <v>76.548387096774206</v>
      </c>
      <c r="AG19" s="64">
        <f>CRS!O19</f>
        <v>88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MAPANGDOL, KEVIN JEFFERSON A.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20</v>
      </c>
      <c r="G20" s="109">
        <v>20</v>
      </c>
      <c r="H20" s="109">
        <v>20</v>
      </c>
      <c r="I20" s="109">
        <v>20</v>
      </c>
      <c r="J20" s="109"/>
      <c r="K20" s="109"/>
      <c r="L20" s="109"/>
      <c r="M20" s="109"/>
      <c r="N20" s="109"/>
      <c r="O20" s="60">
        <f t="shared" si="0"/>
        <v>100</v>
      </c>
      <c r="P20" s="67">
        <f t="shared" si="1"/>
        <v>100</v>
      </c>
      <c r="Q20" s="109">
        <v>30</v>
      </c>
      <c r="R20" s="109">
        <v>30</v>
      </c>
      <c r="S20" s="109">
        <v>20</v>
      </c>
      <c r="T20" s="109">
        <v>80</v>
      </c>
      <c r="U20" s="109"/>
      <c r="V20" s="109"/>
      <c r="W20" s="109"/>
      <c r="X20" s="109"/>
      <c r="Y20" s="109"/>
      <c r="Z20" s="109"/>
      <c r="AA20" s="60">
        <f t="shared" si="2"/>
        <v>160</v>
      </c>
      <c r="AB20" s="67">
        <f t="shared" si="3"/>
        <v>80</v>
      </c>
      <c r="AC20" s="111">
        <v>66</v>
      </c>
      <c r="AD20" s="67">
        <f t="shared" si="4"/>
        <v>66</v>
      </c>
      <c r="AE20" s="112">
        <f>CRS!M20</f>
        <v>81.84</v>
      </c>
      <c r="AF20" s="66">
        <f>CRS!N20</f>
        <v>80.472649769585246</v>
      </c>
      <c r="AG20" s="64">
        <f>CRS!O20</f>
        <v>90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MASCAY, ERYL KATE C. </v>
      </c>
      <c r="C21" s="65" t="str">
        <f>CRS!C21</f>
        <v>F</v>
      </c>
      <c r="D21" s="70" t="str">
        <f>CRS!D21</f>
        <v>BSIT-WEB TRACK-2</v>
      </c>
      <c r="E21" s="109">
        <v>20</v>
      </c>
      <c r="F21" s="109">
        <v>20</v>
      </c>
      <c r="G21" s="109">
        <v>20</v>
      </c>
      <c r="H21" s="109">
        <v>20</v>
      </c>
      <c r="I21" s="109">
        <v>20</v>
      </c>
      <c r="J21" s="109"/>
      <c r="K21" s="109"/>
      <c r="L21" s="109"/>
      <c r="M21" s="109"/>
      <c r="N21" s="109"/>
      <c r="O21" s="60">
        <f t="shared" si="0"/>
        <v>100</v>
      </c>
      <c r="P21" s="67">
        <f t="shared" si="1"/>
        <v>100</v>
      </c>
      <c r="Q21" s="109">
        <v>30</v>
      </c>
      <c r="R21" s="109">
        <v>30</v>
      </c>
      <c r="S21" s="109">
        <v>20</v>
      </c>
      <c r="T21" s="109">
        <v>80</v>
      </c>
      <c r="U21" s="109"/>
      <c r="V21" s="109"/>
      <c r="W21" s="109"/>
      <c r="X21" s="109"/>
      <c r="Y21" s="109"/>
      <c r="Z21" s="109"/>
      <c r="AA21" s="60">
        <f t="shared" si="2"/>
        <v>160</v>
      </c>
      <c r="AB21" s="67">
        <f t="shared" si="3"/>
        <v>80</v>
      </c>
      <c r="AC21" s="111">
        <v>62</v>
      </c>
      <c r="AD21" s="67">
        <f t="shared" si="4"/>
        <v>62</v>
      </c>
      <c r="AE21" s="112">
        <f>CRS!M21</f>
        <v>80.48</v>
      </c>
      <c r="AF21" s="66">
        <f>CRS!N21</f>
        <v>82.131359447004598</v>
      </c>
      <c r="AG21" s="64">
        <f>CRS!O21</f>
        <v>91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ORYAN, FREDDRICH R. </v>
      </c>
      <c r="C22" s="65" t="str">
        <f>CRS!C22</f>
        <v>M</v>
      </c>
      <c r="D22" s="70" t="str">
        <f>CRS!D22</f>
        <v>BSCS-DIGITAL ARTS TRACK-3</v>
      </c>
      <c r="E22" s="109">
        <v>20</v>
      </c>
      <c r="F22" s="109">
        <v>20</v>
      </c>
      <c r="G22" s="109">
        <v>20</v>
      </c>
      <c r="H22" s="109">
        <v>20</v>
      </c>
      <c r="I22" s="109">
        <v>20</v>
      </c>
      <c r="J22" s="109"/>
      <c r="K22" s="109"/>
      <c r="L22" s="109"/>
      <c r="M22" s="109"/>
      <c r="N22" s="109"/>
      <c r="O22" s="60">
        <f t="shared" si="0"/>
        <v>100</v>
      </c>
      <c r="P22" s="67">
        <f t="shared" si="1"/>
        <v>100</v>
      </c>
      <c r="Q22" s="109">
        <v>30</v>
      </c>
      <c r="R22" s="109">
        <v>30</v>
      </c>
      <c r="S22" s="109">
        <v>20</v>
      </c>
      <c r="T22" s="109">
        <v>80</v>
      </c>
      <c r="U22" s="109"/>
      <c r="V22" s="109"/>
      <c r="W22" s="109"/>
      <c r="X22" s="109"/>
      <c r="Y22" s="109"/>
      <c r="Z22" s="109"/>
      <c r="AA22" s="60">
        <f t="shared" si="2"/>
        <v>160</v>
      </c>
      <c r="AB22" s="67">
        <f t="shared" si="3"/>
        <v>80</v>
      </c>
      <c r="AC22" s="111">
        <v>60</v>
      </c>
      <c r="AD22" s="67">
        <f t="shared" si="4"/>
        <v>60</v>
      </c>
      <c r="AE22" s="112">
        <f>CRS!M22</f>
        <v>79.800000000000011</v>
      </c>
      <c r="AF22" s="66">
        <f>CRS!N22</f>
        <v>82.778456221198169</v>
      </c>
      <c r="AG22" s="64">
        <f>CRS!O22</f>
        <v>91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PAYAS, ADRIAN MARK M. </v>
      </c>
      <c r="C23" s="65" t="str">
        <f>CRS!C23</f>
        <v>M</v>
      </c>
      <c r="D23" s="70" t="str">
        <f>CRS!D23</f>
        <v>BSIT-NET SEC TRACK-2</v>
      </c>
      <c r="E23" s="109">
        <v>10</v>
      </c>
      <c r="F23" s="109">
        <v>10</v>
      </c>
      <c r="G23" s="109">
        <v>10</v>
      </c>
      <c r="H23" s="109">
        <v>5</v>
      </c>
      <c r="I23" s="109">
        <v>5</v>
      </c>
      <c r="J23" s="109"/>
      <c r="K23" s="109"/>
      <c r="L23" s="109"/>
      <c r="M23" s="109"/>
      <c r="N23" s="109"/>
      <c r="O23" s="60">
        <f t="shared" si="0"/>
        <v>40</v>
      </c>
      <c r="P23" s="67">
        <f t="shared" si="1"/>
        <v>40</v>
      </c>
      <c r="Q23" s="109">
        <v>30</v>
      </c>
      <c r="R23" s="109">
        <v>30</v>
      </c>
      <c r="S23" s="109">
        <v>20</v>
      </c>
      <c r="T23" s="109">
        <v>80</v>
      </c>
      <c r="U23" s="109"/>
      <c r="V23" s="109"/>
      <c r="W23" s="109"/>
      <c r="X23" s="109"/>
      <c r="Y23" s="109"/>
      <c r="Z23" s="109"/>
      <c r="AA23" s="60">
        <f t="shared" si="2"/>
        <v>160</v>
      </c>
      <c r="AB23" s="67">
        <f t="shared" si="3"/>
        <v>80</v>
      </c>
      <c r="AC23" s="111">
        <v>52</v>
      </c>
      <c r="AD23" s="67">
        <f t="shared" si="4"/>
        <v>52</v>
      </c>
      <c r="AE23" s="112">
        <f>CRS!M23</f>
        <v>57.28</v>
      </c>
      <c r="AF23" s="66">
        <f>CRS!N23</f>
        <v>59.486198156682029</v>
      </c>
      <c r="AG23" s="64">
        <f>CRS!O23</f>
        <v>80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PERA, RENE V. </v>
      </c>
      <c r="C24" s="65" t="str">
        <f>CRS!C24</f>
        <v>M</v>
      </c>
      <c r="D24" s="70" t="str">
        <f>CRS!D24</f>
        <v>BSIT-WEB TRACK-2</v>
      </c>
      <c r="E24" s="109">
        <v>20</v>
      </c>
      <c r="F24" s="109">
        <v>20</v>
      </c>
      <c r="G24" s="109">
        <v>20</v>
      </c>
      <c r="H24" s="109">
        <v>20</v>
      </c>
      <c r="I24" s="109">
        <v>2</v>
      </c>
      <c r="J24" s="109"/>
      <c r="K24" s="109"/>
      <c r="L24" s="109"/>
      <c r="M24" s="109"/>
      <c r="N24" s="109"/>
      <c r="O24" s="60">
        <f t="shared" si="0"/>
        <v>82</v>
      </c>
      <c r="P24" s="67">
        <f t="shared" si="1"/>
        <v>82</v>
      </c>
      <c r="Q24" s="109">
        <v>30</v>
      </c>
      <c r="R24" s="109">
        <v>30</v>
      </c>
      <c r="S24" s="109">
        <v>20</v>
      </c>
      <c r="T24" s="109">
        <v>80</v>
      </c>
      <c r="U24" s="109"/>
      <c r="V24" s="109"/>
      <c r="W24" s="109"/>
      <c r="X24" s="109"/>
      <c r="Y24" s="109"/>
      <c r="Z24" s="109"/>
      <c r="AA24" s="60">
        <f t="shared" si="2"/>
        <v>160</v>
      </c>
      <c r="AB24" s="67">
        <f t="shared" si="3"/>
        <v>80</v>
      </c>
      <c r="AC24" s="111">
        <v>68</v>
      </c>
      <c r="AD24" s="67">
        <f t="shared" si="4"/>
        <v>68</v>
      </c>
      <c r="AE24" s="112">
        <f>CRS!M24</f>
        <v>76.580000000000013</v>
      </c>
      <c r="AF24" s="66">
        <f>CRS!N24</f>
        <v>79.410391705069131</v>
      </c>
      <c r="AG24" s="64">
        <f>CRS!O24</f>
        <v>90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SAKIWAT, SHAREMANE P. </v>
      </c>
      <c r="C25" s="65" t="str">
        <f>CRS!C25</f>
        <v>F</v>
      </c>
      <c r="D25" s="70" t="str">
        <f>CRS!D25</f>
        <v>BSCS-DIGITAL ARTS TRACK-2</v>
      </c>
      <c r="E25" s="109">
        <v>20</v>
      </c>
      <c r="F25" s="109">
        <v>20</v>
      </c>
      <c r="G25" s="109">
        <v>20</v>
      </c>
      <c r="H25" s="109">
        <v>20</v>
      </c>
      <c r="I25" s="109">
        <v>20</v>
      </c>
      <c r="J25" s="109"/>
      <c r="K25" s="109"/>
      <c r="L25" s="109"/>
      <c r="M25" s="109"/>
      <c r="N25" s="109"/>
      <c r="O25" s="60">
        <f t="shared" si="0"/>
        <v>100</v>
      </c>
      <c r="P25" s="67">
        <f t="shared" si="1"/>
        <v>100</v>
      </c>
      <c r="Q25" s="109">
        <v>30</v>
      </c>
      <c r="R25" s="109">
        <v>30</v>
      </c>
      <c r="S25" s="109">
        <v>20</v>
      </c>
      <c r="T25" s="109">
        <v>80</v>
      </c>
      <c r="U25" s="109"/>
      <c r="V25" s="109"/>
      <c r="W25" s="109"/>
      <c r="X25" s="109"/>
      <c r="Y25" s="109"/>
      <c r="Z25" s="109"/>
      <c r="AA25" s="60">
        <f t="shared" si="2"/>
        <v>160</v>
      </c>
      <c r="AB25" s="67">
        <f t="shared" si="3"/>
        <v>80</v>
      </c>
      <c r="AC25" s="111">
        <v>74</v>
      </c>
      <c r="AD25" s="67">
        <f t="shared" si="4"/>
        <v>74</v>
      </c>
      <c r="AE25" s="112">
        <f>CRS!M25</f>
        <v>84.56</v>
      </c>
      <c r="AF25" s="66">
        <f>CRS!N25</f>
        <v>85.290714285714287</v>
      </c>
      <c r="AG25" s="64">
        <f>CRS!O25</f>
        <v>93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SANEDRIN, RAFAEL NICOLO O.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SORIANO, ZANDO M. </v>
      </c>
      <c r="C27" s="65" t="str">
        <f>CRS!C27</f>
        <v>M</v>
      </c>
      <c r="D27" s="70" t="str">
        <f>CRS!D27</f>
        <v>BSIT-NET SEC TRACK-2</v>
      </c>
      <c r="E27" s="109">
        <v>20</v>
      </c>
      <c r="F27" s="109">
        <v>20</v>
      </c>
      <c r="G27" s="109">
        <v>20</v>
      </c>
      <c r="H27" s="109">
        <v>20</v>
      </c>
      <c r="I27" s="109">
        <v>20</v>
      </c>
      <c r="J27" s="109"/>
      <c r="K27" s="109"/>
      <c r="L27" s="109"/>
      <c r="M27" s="109"/>
      <c r="N27" s="109"/>
      <c r="O27" s="60">
        <f t="shared" si="0"/>
        <v>100</v>
      </c>
      <c r="P27" s="67">
        <f t="shared" si="1"/>
        <v>100</v>
      </c>
      <c r="Q27" s="109">
        <v>30</v>
      </c>
      <c r="R27" s="109">
        <v>30</v>
      </c>
      <c r="S27" s="109">
        <v>20</v>
      </c>
      <c r="T27" s="109">
        <v>80</v>
      </c>
      <c r="U27" s="109"/>
      <c r="V27" s="109"/>
      <c r="W27" s="109"/>
      <c r="X27" s="109"/>
      <c r="Y27" s="109"/>
      <c r="Z27" s="109"/>
      <c r="AA27" s="60">
        <f t="shared" si="2"/>
        <v>160</v>
      </c>
      <c r="AB27" s="67">
        <f t="shared" si="3"/>
        <v>80</v>
      </c>
      <c r="AC27" s="111">
        <v>64</v>
      </c>
      <c r="AD27" s="67">
        <f t="shared" si="4"/>
        <v>64</v>
      </c>
      <c r="AE27" s="112">
        <f>CRS!M27</f>
        <v>81.160000000000011</v>
      </c>
      <c r="AF27" s="66">
        <f>CRS!N27</f>
        <v>74.594746543778811</v>
      </c>
      <c r="AG27" s="64">
        <f>CRS!O27</f>
        <v>87</v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ULAT, RUSSELL A. </v>
      </c>
      <c r="C28" s="65" t="str">
        <f>CRS!C28</f>
        <v>M</v>
      </c>
      <c r="D28" s="70" t="str">
        <f>CRS!D28</f>
        <v>BSIT-WEB TRACK-1</v>
      </c>
      <c r="E28" s="109">
        <v>20</v>
      </c>
      <c r="F28" s="109">
        <v>20</v>
      </c>
      <c r="G28" s="109">
        <v>20</v>
      </c>
      <c r="H28" s="109">
        <v>20</v>
      </c>
      <c r="I28" s="109">
        <v>20</v>
      </c>
      <c r="J28" s="109"/>
      <c r="K28" s="109"/>
      <c r="L28" s="109"/>
      <c r="M28" s="109"/>
      <c r="N28" s="109"/>
      <c r="O28" s="60">
        <f t="shared" si="0"/>
        <v>100</v>
      </c>
      <c r="P28" s="67">
        <f t="shared" si="1"/>
        <v>100</v>
      </c>
      <c r="Q28" s="109">
        <v>30</v>
      </c>
      <c r="R28" s="109">
        <v>30</v>
      </c>
      <c r="S28" s="109">
        <v>20</v>
      </c>
      <c r="T28" s="109">
        <v>80</v>
      </c>
      <c r="U28" s="109"/>
      <c r="V28" s="109"/>
      <c r="W28" s="109"/>
      <c r="X28" s="109"/>
      <c r="Y28" s="109"/>
      <c r="Z28" s="109"/>
      <c r="AA28" s="60">
        <f t="shared" si="2"/>
        <v>160</v>
      </c>
      <c r="AB28" s="67">
        <f t="shared" si="3"/>
        <v>80</v>
      </c>
      <c r="AC28" s="111">
        <v>64</v>
      </c>
      <c r="AD28" s="67">
        <f t="shared" si="4"/>
        <v>64</v>
      </c>
      <c r="AE28" s="112">
        <f>CRS!M28</f>
        <v>81.160000000000011</v>
      </c>
      <c r="AF28" s="66">
        <f>CRS!N28</f>
        <v>80.49071428571429</v>
      </c>
      <c r="AG28" s="64">
        <f>CRS!O28</f>
        <v>90</v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 CCS.1115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DEVELOPMENT 1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4:15-5:30 TTHS  3:00-4:15TTH</v>
      </c>
      <c r="B45" s="324"/>
      <c r="C45" s="325"/>
      <c r="D45" s="71" t="str">
        <f>D4</f>
        <v>N6007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20</v>
      </c>
      <c r="T46" s="57">
        <f t="shared" si="6"/>
        <v>100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CC JS</v>
      </c>
      <c r="F47" s="317" t="str">
        <f t="shared" si="5"/>
        <v>CC JS</v>
      </c>
      <c r="G47" s="317" t="str">
        <f t="shared" si="5"/>
        <v>CC JS</v>
      </c>
      <c r="H47" s="317" t="str">
        <f t="shared" si="5"/>
        <v>CC JS</v>
      </c>
      <c r="I47" s="317" t="str">
        <f t="shared" si="5"/>
        <v>CC JS</v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100</v>
      </c>
      <c r="P47" s="311"/>
      <c r="Q47" s="317" t="str">
        <f t="shared" ref="Q47:Z47" si="7">IF(Q6="","",Q6)</f>
        <v>LAB01</v>
      </c>
      <c r="R47" s="317" t="str">
        <f t="shared" si="7"/>
        <v>LAB02</v>
      </c>
      <c r="S47" s="317" t="str">
        <f t="shared" si="7"/>
        <v>LAB03</v>
      </c>
      <c r="T47" s="317" t="str">
        <f t="shared" si="7"/>
        <v>PRJ</v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200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view="pageLayout" topLeftCell="A4" zoomScaleNormal="100" workbookViewId="0">
      <selection activeCell="R5" sqref="R5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 CCS.1115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DEVELOPMENT 1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4:15-5:30 TTHS  3:00-4:15TTH</v>
      </c>
      <c r="B4" s="324"/>
      <c r="C4" s="325"/>
      <c r="D4" s="71" t="str">
        <f>CRS!D4</f>
        <v>N6007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2015-2016</v>
      </c>
      <c r="B5" s="324"/>
      <c r="C5" s="325"/>
      <c r="D5" s="325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100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222</v>
      </c>
      <c r="F6" s="305" t="s">
        <v>222</v>
      </c>
      <c r="G6" s="305" t="s">
        <v>222</v>
      </c>
      <c r="H6" s="305" t="s">
        <v>222</v>
      </c>
      <c r="I6" s="305" t="s">
        <v>222</v>
      </c>
      <c r="J6" s="305"/>
      <c r="K6" s="305"/>
      <c r="L6" s="305"/>
      <c r="M6" s="305"/>
      <c r="N6" s="305"/>
      <c r="O6" s="366">
        <f>IF(SUM(E5:N5)=0,"",SUM(E5:N5))</f>
        <v>100</v>
      </c>
      <c r="P6" s="312"/>
      <c r="Q6" s="305" t="s">
        <v>211</v>
      </c>
      <c r="R6" s="305" t="s">
        <v>212</v>
      </c>
      <c r="S6" s="305" t="s">
        <v>221</v>
      </c>
      <c r="T6" s="305"/>
      <c r="U6" s="305"/>
      <c r="V6" s="305"/>
      <c r="W6" s="305"/>
      <c r="X6" s="305"/>
      <c r="Y6" s="305"/>
      <c r="Z6" s="305"/>
      <c r="AA6" s="342">
        <f>IF(SUM(Q5:Z5)=0,"",SUM(Q5:Z5))</f>
        <v>140</v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06"/>
      <c r="I7" s="306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07"/>
      <c r="G8" s="307"/>
      <c r="H8" s="307"/>
      <c r="I8" s="307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ALCANTARA, KATHLEEN MAE B. </v>
      </c>
      <c r="C9" s="65" t="str">
        <f>CRS!C9</f>
        <v>F</v>
      </c>
      <c r="D9" s="70" t="str">
        <f>CRS!D9</f>
        <v>BSCS-DIGITAL ARTS TRACK-3</v>
      </c>
      <c r="E9" s="109">
        <v>16</v>
      </c>
      <c r="F9" s="109">
        <v>16</v>
      </c>
      <c r="G9" s="109">
        <v>16</v>
      </c>
      <c r="H9" s="109">
        <v>16</v>
      </c>
      <c r="I9" s="109">
        <v>16</v>
      </c>
      <c r="J9" s="109"/>
      <c r="K9" s="109"/>
      <c r="L9" s="109"/>
      <c r="M9" s="109"/>
      <c r="N9" s="109"/>
      <c r="O9" s="60">
        <f>IF(SUM(E9:N9)=0,"",SUM(E9:N9))</f>
        <v>80</v>
      </c>
      <c r="P9" s="67">
        <f>IF(O9="","",O9/$O$6*100)</f>
        <v>80</v>
      </c>
      <c r="Q9" s="109">
        <v>15</v>
      </c>
      <c r="R9" s="109">
        <v>15</v>
      </c>
      <c r="S9" s="109">
        <v>80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110</v>
      </c>
      <c r="AB9" s="67">
        <f>IF(AA9="","",AA9/$AA$6*100)</f>
        <v>78.571428571428569</v>
      </c>
      <c r="AC9" s="111">
        <v>37</v>
      </c>
      <c r="AD9" s="67">
        <f>IF(AC9="","",AC9/$AC$5*100)</f>
        <v>37</v>
      </c>
      <c r="AE9" s="112">
        <f>CRS!S9</f>
        <v>64.908571428571435</v>
      </c>
      <c r="AF9" s="66">
        <f>CRS!T9</f>
        <v>71.746290322580649</v>
      </c>
      <c r="AG9" s="64">
        <f>CRS!U9</f>
        <v>86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ANDRES, MARK WEIL L. </v>
      </c>
      <c r="C10" s="65" t="str">
        <f>CRS!C10</f>
        <v>M</v>
      </c>
      <c r="D10" s="70" t="str">
        <f>CRS!D10</f>
        <v>BSCS-DIGITAL ARTS TRACK-2</v>
      </c>
      <c r="E10" s="109">
        <v>16</v>
      </c>
      <c r="F10" s="109">
        <v>16</v>
      </c>
      <c r="G10" s="109">
        <v>16</v>
      </c>
      <c r="H10" s="109">
        <v>16</v>
      </c>
      <c r="I10" s="109">
        <v>16</v>
      </c>
      <c r="J10" s="109"/>
      <c r="K10" s="109"/>
      <c r="L10" s="109"/>
      <c r="M10" s="109"/>
      <c r="N10" s="109"/>
      <c r="O10" s="60">
        <f t="shared" ref="O10:O40" si="0">IF(SUM(E10:N10)=0,"",SUM(E10:N10))</f>
        <v>80</v>
      </c>
      <c r="P10" s="67">
        <f t="shared" ref="P10:P40" si="1">IF(O10="","",O10/$O$6*100)</f>
        <v>80</v>
      </c>
      <c r="Q10" s="109">
        <v>15</v>
      </c>
      <c r="R10" s="109">
        <v>15</v>
      </c>
      <c r="S10" s="109">
        <v>80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110</v>
      </c>
      <c r="AB10" s="67">
        <f t="shared" ref="AB10:AB40" si="3">IF(AA10="","",AA10/$AA$6*100)</f>
        <v>78.571428571428569</v>
      </c>
      <c r="AC10" s="111">
        <v>54</v>
      </c>
      <c r="AD10" s="67">
        <f t="shared" ref="AD10:AD40" si="4">IF(AC10="","",AC10/$AC$5*100)</f>
        <v>54</v>
      </c>
      <c r="AE10" s="112">
        <f>CRS!S10</f>
        <v>70.688571428571436</v>
      </c>
      <c r="AF10" s="66">
        <f>CRS!T10</f>
        <v>71.61299539170507</v>
      </c>
      <c r="AG10" s="64">
        <f>CRS!U10</f>
        <v>86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BAYO, RIC FRANCIS P. </v>
      </c>
      <c r="C11" s="65" t="str">
        <f>CRS!C11</f>
        <v>M</v>
      </c>
      <c r="D11" s="70" t="str">
        <f>CRS!D11</f>
        <v>BSIT-NET SEC TRACK-2</v>
      </c>
      <c r="E11" s="109">
        <v>19</v>
      </c>
      <c r="F11" s="109">
        <v>19</v>
      </c>
      <c r="G11" s="109">
        <v>19</v>
      </c>
      <c r="H11" s="109">
        <v>19</v>
      </c>
      <c r="I11" s="109">
        <v>19</v>
      </c>
      <c r="J11" s="109"/>
      <c r="K11" s="109"/>
      <c r="L11" s="109"/>
      <c r="M11" s="109"/>
      <c r="N11" s="109"/>
      <c r="O11" s="60">
        <f t="shared" si="0"/>
        <v>95</v>
      </c>
      <c r="P11" s="67">
        <f t="shared" si="1"/>
        <v>95</v>
      </c>
      <c r="Q11" s="109">
        <v>15</v>
      </c>
      <c r="R11" s="109">
        <v>15</v>
      </c>
      <c r="S11" s="109">
        <v>80</v>
      </c>
      <c r="T11" s="109"/>
      <c r="U11" s="109"/>
      <c r="V11" s="109"/>
      <c r="W11" s="109"/>
      <c r="X11" s="109"/>
      <c r="Y11" s="109"/>
      <c r="Z11" s="109"/>
      <c r="AA11" s="60">
        <f t="shared" si="2"/>
        <v>110</v>
      </c>
      <c r="AB11" s="67">
        <f t="shared" si="3"/>
        <v>78.571428571428569</v>
      </c>
      <c r="AC11" s="111">
        <v>84</v>
      </c>
      <c r="AD11" s="67">
        <f t="shared" si="4"/>
        <v>84</v>
      </c>
      <c r="AE11" s="112">
        <f>CRS!S11</f>
        <v>85.838571428571441</v>
      </c>
      <c r="AF11" s="66">
        <f>CRS!T11</f>
        <v>84.714447004608303</v>
      </c>
      <c r="AG11" s="64">
        <f>CRS!U11</f>
        <v>92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CAMANGEG, ALEX JR. M. </v>
      </c>
      <c r="C12" s="65" t="str">
        <f>CRS!C12</f>
        <v>M</v>
      </c>
      <c r="D12" s="70" t="str">
        <f>CRS!D12</f>
        <v>BSIT-WEB TRACK-2</v>
      </c>
      <c r="E12" s="109">
        <v>18</v>
      </c>
      <c r="F12" s="109">
        <v>18</v>
      </c>
      <c r="G12" s="109">
        <v>18</v>
      </c>
      <c r="H12" s="109">
        <v>18</v>
      </c>
      <c r="I12" s="109">
        <v>18</v>
      </c>
      <c r="J12" s="109"/>
      <c r="K12" s="109"/>
      <c r="L12" s="109"/>
      <c r="M12" s="109"/>
      <c r="N12" s="109"/>
      <c r="O12" s="60">
        <f t="shared" si="0"/>
        <v>90</v>
      </c>
      <c r="P12" s="67">
        <f t="shared" si="1"/>
        <v>90</v>
      </c>
      <c r="Q12" s="109">
        <v>15</v>
      </c>
      <c r="R12" s="109">
        <v>15</v>
      </c>
      <c r="S12" s="109">
        <v>80</v>
      </c>
      <c r="T12" s="109"/>
      <c r="U12" s="109"/>
      <c r="V12" s="109"/>
      <c r="W12" s="109"/>
      <c r="X12" s="109"/>
      <c r="Y12" s="109"/>
      <c r="Z12" s="109"/>
      <c r="AA12" s="60">
        <f t="shared" si="2"/>
        <v>110</v>
      </c>
      <c r="AB12" s="67">
        <f t="shared" si="3"/>
        <v>78.571428571428569</v>
      </c>
      <c r="AC12" s="111">
        <v>60</v>
      </c>
      <c r="AD12" s="67">
        <f t="shared" si="4"/>
        <v>60</v>
      </c>
      <c r="AE12" s="112">
        <f>CRS!S12</f>
        <v>76.028571428571439</v>
      </c>
      <c r="AF12" s="66">
        <f>CRS!T12</f>
        <v>72.372788018433184</v>
      </c>
      <c r="AG12" s="64">
        <f>CRS!U12</f>
        <v>86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CASTRO, PATRICK PAUL C. </v>
      </c>
      <c r="C13" s="65" t="str">
        <f>CRS!C13</f>
        <v>M</v>
      </c>
      <c r="D13" s="70" t="str">
        <f>CRS!D13</f>
        <v>BSIT-NET SEC TRACK-3</v>
      </c>
      <c r="E13" s="109">
        <v>13</v>
      </c>
      <c r="F13" s="109">
        <v>13</v>
      </c>
      <c r="G13" s="109">
        <v>13</v>
      </c>
      <c r="H13" s="109">
        <v>13</v>
      </c>
      <c r="I13" s="109">
        <v>13</v>
      </c>
      <c r="J13" s="109"/>
      <c r="K13" s="109"/>
      <c r="L13" s="109"/>
      <c r="M13" s="109"/>
      <c r="N13" s="109"/>
      <c r="O13" s="60">
        <f t="shared" si="0"/>
        <v>65</v>
      </c>
      <c r="P13" s="67">
        <f t="shared" si="1"/>
        <v>65</v>
      </c>
      <c r="Q13" s="109">
        <v>15</v>
      </c>
      <c r="R13" s="109">
        <v>15</v>
      </c>
      <c r="S13" s="109">
        <v>80</v>
      </c>
      <c r="T13" s="109"/>
      <c r="U13" s="109"/>
      <c r="V13" s="109"/>
      <c r="W13" s="109"/>
      <c r="X13" s="109"/>
      <c r="Y13" s="109"/>
      <c r="Z13" s="109"/>
      <c r="AA13" s="60">
        <f t="shared" si="2"/>
        <v>110</v>
      </c>
      <c r="AB13" s="67">
        <f t="shared" si="3"/>
        <v>78.571428571428569</v>
      </c>
      <c r="AC13" s="111">
        <v>69</v>
      </c>
      <c r="AD13" s="67">
        <f t="shared" si="4"/>
        <v>69</v>
      </c>
      <c r="AE13" s="112">
        <f>CRS!S13</f>
        <v>70.838571428571441</v>
      </c>
      <c r="AF13" s="66">
        <f>CRS!T13</f>
        <v>79.178513824884803</v>
      </c>
      <c r="AG13" s="64">
        <f>CRS!U13</f>
        <v>90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CIANO, CLARENCE GLITZ A. </v>
      </c>
      <c r="C14" s="65" t="str">
        <f>CRS!C14</f>
        <v>M</v>
      </c>
      <c r="D14" s="70" t="str">
        <f>CRS!D14</f>
        <v>BSIT-WEB TRACK-2</v>
      </c>
      <c r="E14" s="109">
        <v>18</v>
      </c>
      <c r="F14" s="109">
        <v>18</v>
      </c>
      <c r="G14" s="109">
        <v>18</v>
      </c>
      <c r="H14" s="109">
        <v>18</v>
      </c>
      <c r="I14" s="109">
        <v>18</v>
      </c>
      <c r="J14" s="109"/>
      <c r="K14" s="109"/>
      <c r="L14" s="109"/>
      <c r="M14" s="109"/>
      <c r="N14" s="109"/>
      <c r="O14" s="60">
        <f t="shared" si="0"/>
        <v>90</v>
      </c>
      <c r="P14" s="67">
        <f t="shared" si="1"/>
        <v>90</v>
      </c>
      <c r="Q14" s="109">
        <v>15</v>
      </c>
      <c r="R14" s="109">
        <v>15</v>
      </c>
      <c r="S14" s="109">
        <v>80</v>
      </c>
      <c r="T14" s="109"/>
      <c r="U14" s="109"/>
      <c r="V14" s="109"/>
      <c r="W14" s="109"/>
      <c r="X14" s="109"/>
      <c r="Y14" s="109"/>
      <c r="Z14" s="109"/>
      <c r="AA14" s="60">
        <f t="shared" si="2"/>
        <v>110</v>
      </c>
      <c r="AB14" s="67">
        <f t="shared" si="3"/>
        <v>78.571428571428569</v>
      </c>
      <c r="AC14" s="111">
        <v>56</v>
      </c>
      <c r="AD14" s="67">
        <f t="shared" si="4"/>
        <v>56.000000000000007</v>
      </c>
      <c r="AE14" s="112">
        <f>CRS!S14</f>
        <v>74.66857142857144</v>
      </c>
      <c r="AF14" s="66">
        <f>CRS!T14</f>
        <v>75.86268433179724</v>
      </c>
      <c r="AG14" s="64">
        <f>CRS!U14</f>
        <v>88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DOMINGUEZ, MARC ARREN C. </v>
      </c>
      <c r="C15" s="65" t="str">
        <f>CRS!C15</f>
        <v>M</v>
      </c>
      <c r="D15" s="70" t="str">
        <f>CRS!D15</f>
        <v>BSIT-ERP TRACK-3</v>
      </c>
      <c r="E15" s="109">
        <v>16</v>
      </c>
      <c r="F15" s="109">
        <v>16</v>
      </c>
      <c r="G15" s="109">
        <v>16</v>
      </c>
      <c r="H15" s="109">
        <v>16</v>
      </c>
      <c r="I15" s="109">
        <v>16</v>
      </c>
      <c r="J15" s="109"/>
      <c r="K15" s="109"/>
      <c r="L15" s="109"/>
      <c r="M15" s="109"/>
      <c r="N15" s="109"/>
      <c r="O15" s="60">
        <f t="shared" si="0"/>
        <v>80</v>
      </c>
      <c r="P15" s="67">
        <f t="shared" si="1"/>
        <v>80</v>
      </c>
      <c r="Q15" s="109">
        <v>15</v>
      </c>
      <c r="R15" s="109">
        <v>15</v>
      </c>
      <c r="S15" s="109">
        <v>80</v>
      </c>
      <c r="T15" s="109"/>
      <c r="U15" s="109"/>
      <c r="V15" s="109"/>
      <c r="W15" s="109"/>
      <c r="X15" s="109"/>
      <c r="Y15" s="109"/>
      <c r="Z15" s="109"/>
      <c r="AA15" s="60">
        <f t="shared" si="2"/>
        <v>110</v>
      </c>
      <c r="AB15" s="67">
        <f t="shared" si="3"/>
        <v>78.571428571428569</v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ESPLAGO, AGAPE ZECHARIAH B. </v>
      </c>
      <c r="C16" s="65" t="str">
        <f>CRS!C16</f>
        <v>M</v>
      </c>
      <c r="D16" s="70" t="str">
        <f>CRS!D16</f>
        <v>BSCS-DIGITAL ARTS TRACK-3</v>
      </c>
      <c r="E16" s="109">
        <v>19</v>
      </c>
      <c r="F16" s="109">
        <v>19</v>
      </c>
      <c r="G16" s="109">
        <v>19</v>
      </c>
      <c r="H16" s="109">
        <v>19</v>
      </c>
      <c r="I16" s="109">
        <v>19</v>
      </c>
      <c r="J16" s="109"/>
      <c r="K16" s="109"/>
      <c r="L16" s="109"/>
      <c r="M16" s="109"/>
      <c r="N16" s="109"/>
      <c r="O16" s="60">
        <f t="shared" si="0"/>
        <v>95</v>
      </c>
      <c r="P16" s="67">
        <f t="shared" si="1"/>
        <v>95</v>
      </c>
      <c r="Q16" s="109">
        <v>15</v>
      </c>
      <c r="R16" s="109">
        <v>15</v>
      </c>
      <c r="S16" s="109">
        <v>80</v>
      </c>
      <c r="T16" s="109"/>
      <c r="U16" s="109"/>
      <c r="V16" s="109"/>
      <c r="W16" s="109"/>
      <c r="X16" s="109"/>
      <c r="Y16" s="109"/>
      <c r="Z16" s="109"/>
      <c r="AA16" s="60">
        <f t="shared" si="2"/>
        <v>110</v>
      </c>
      <c r="AB16" s="67">
        <f t="shared" si="3"/>
        <v>78.571428571428569</v>
      </c>
      <c r="AC16" s="111">
        <v>41</v>
      </c>
      <c r="AD16" s="67">
        <f t="shared" si="4"/>
        <v>41</v>
      </c>
      <c r="AE16" s="112">
        <f>CRS!S16</f>
        <v>71.218571428571437</v>
      </c>
      <c r="AF16" s="66">
        <f>CRS!T16</f>
        <v>76.658513824884807</v>
      </c>
      <c r="AG16" s="64">
        <f>CRS!U16</f>
        <v>88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FABRIGAS, ENRIQUE JR D. </v>
      </c>
      <c r="C17" s="65" t="str">
        <f>CRS!C17</f>
        <v>M</v>
      </c>
      <c r="D17" s="70" t="str">
        <f>CRS!D17</f>
        <v>BSIT-NET SEC TRACK-2</v>
      </c>
      <c r="E17" s="109">
        <v>18</v>
      </c>
      <c r="F17" s="109">
        <v>18</v>
      </c>
      <c r="G17" s="109">
        <v>18</v>
      </c>
      <c r="H17" s="109">
        <v>18</v>
      </c>
      <c r="I17" s="109">
        <v>18</v>
      </c>
      <c r="J17" s="109"/>
      <c r="K17" s="109"/>
      <c r="L17" s="109"/>
      <c r="M17" s="109"/>
      <c r="N17" s="109"/>
      <c r="O17" s="60">
        <f t="shared" si="0"/>
        <v>90</v>
      </c>
      <c r="P17" s="67">
        <f t="shared" si="1"/>
        <v>90</v>
      </c>
      <c r="Q17" s="109">
        <v>15</v>
      </c>
      <c r="R17" s="109">
        <v>15</v>
      </c>
      <c r="S17" s="109">
        <v>80</v>
      </c>
      <c r="T17" s="109"/>
      <c r="U17" s="109"/>
      <c r="V17" s="109"/>
      <c r="W17" s="109"/>
      <c r="X17" s="109"/>
      <c r="Y17" s="109"/>
      <c r="Z17" s="109"/>
      <c r="AA17" s="60">
        <f t="shared" si="2"/>
        <v>110</v>
      </c>
      <c r="AB17" s="67">
        <f t="shared" si="3"/>
        <v>78.571428571428569</v>
      </c>
      <c r="AC17" s="111">
        <v>76</v>
      </c>
      <c r="AD17" s="67">
        <f t="shared" si="4"/>
        <v>76</v>
      </c>
      <c r="AE17" s="112">
        <f>CRS!S17</f>
        <v>81.468571428571437</v>
      </c>
      <c r="AF17" s="66">
        <f>CRS!T17</f>
        <v>80.142223502304148</v>
      </c>
      <c r="AG17" s="64">
        <f>CRS!U17</f>
        <v>90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FERNANDO, ROBERT WALLACE A. </v>
      </c>
      <c r="C18" s="65" t="str">
        <f>CRS!C18</f>
        <v>M</v>
      </c>
      <c r="D18" s="70" t="str">
        <f>CRS!D18</f>
        <v>BSCS-DIGITAL ARTS TRACK-3</v>
      </c>
      <c r="E18" s="109">
        <v>20</v>
      </c>
      <c r="F18" s="109">
        <v>20</v>
      </c>
      <c r="G18" s="109">
        <v>20</v>
      </c>
      <c r="H18" s="109">
        <v>20</v>
      </c>
      <c r="I18" s="109">
        <v>20</v>
      </c>
      <c r="J18" s="109"/>
      <c r="K18" s="109"/>
      <c r="L18" s="109"/>
      <c r="M18" s="109"/>
      <c r="N18" s="109"/>
      <c r="O18" s="60">
        <f t="shared" si="0"/>
        <v>100</v>
      </c>
      <c r="P18" s="67">
        <f t="shared" si="1"/>
        <v>100</v>
      </c>
      <c r="Q18" s="109">
        <v>15</v>
      </c>
      <c r="R18" s="109">
        <v>15</v>
      </c>
      <c r="S18" s="109">
        <v>80</v>
      </c>
      <c r="T18" s="109"/>
      <c r="U18" s="109"/>
      <c r="V18" s="109"/>
      <c r="W18" s="109"/>
      <c r="X18" s="109"/>
      <c r="Y18" s="109"/>
      <c r="Z18" s="109"/>
      <c r="AA18" s="60">
        <f t="shared" si="2"/>
        <v>110</v>
      </c>
      <c r="AB18" s="67">
        <f t="shared" si="3"/>
        <v>78.571428571428569</v>
      </c>
      <c r="AC18" s="111">
        <v>58</v>
      </c>
      <c r="AD18" s="67">
        <f t="shared" si="4"/>
        <v>57.999999999999993</v>
      </c>
      <c r="AE18" s="112">
        <f>CRS!S18</f>
        <v>78.648571428571429</v>
      </c>
      <c r="AF18" s="66">
        <f>CRS!T18</f>
        <v>75.181497695852528</v>
      </c>
      <c r="AG18" s="64">
        <f>CRS!U18</f>
        <v>88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LAPORGA, MARTIN PAOLO A. </v>
      </c>
      <c r="C19" s="65" t="str">
        <f>CRS!C19</f>
        <v>M</v>
      </c>
      <c r="D19" s="70" t="str">
        <f>CRS!D19</f>
        <v>BSIT-NET SEC TRACK-3</v>
      </c>
      <c r="E19" s="109">
        <v>15</v>
      </c>
      <c r="F19" s="109">
        <v>15</v>
      </c>
      <c r="G19" s="109">
        <v>15</v>
      </c>
      <c r="H19" s="109">
        <v>15</v>
      </c>
      <c r="I19" s="109">
        <v>15</v>
      </c>
      <c r="J19" s="109"/>
      <c r="K19" s="109"/>
      <c r="L19" s="109"/>
      <c r="M19" s="109"/>
      <c r="N19" s="109"/>
      <c r="O19" s="60">
        <f t="shared" si="0"/>
        <v>75</v>
      </c>
      <c r="P19" s="67">
        <f t="shared" si="1"/>
        <v>75</v>
      </c>
      <c r="Q19" s="109">
        <v>15</v>
      </c>
      <c r="R19" s="109">
        <v>15</v>
      </c>
      <c r="S19" s="109">
        <v>80</v>
      </c>
      <c r="T19" s="109"/>
      <c r="U19" s="109"/>
      <c r="V19" s="109"/>
      <c r="W19" s="109"/>
      <c r="X19" s="109"/>
      <c r="Y19" s="109"/>
      <c r="Z19" s="109"/>
      <c r="AA19" s="60">
        <f t="shared" si="2"/>
        <v>110</v>
      </c>
      <c r="AB19" s="67">
        <f t="shared" si="3"/>
        <v>78.571428571428569</v>
      </c>
      <c r="AC19" s="111">
        <v>60</v>
      </c>
      <c r="AD19" s="67">
        <f t="shared" si="4"/>
        <v>60</v>
      </c>
      <c r="AE19" s="112">
        <f>CRS!S19</f>
        <v>71.078571428571436</v>
      </c>
      <c r="AF19" s="66">
        <f>CRS!T19</f>
        <v>73.813479262672814</v>
      </c>
      <c r="AG19" s="64">
        <f>CRS!U19</f>
        <v>87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MAPANGDOL, KEVIN JEFFERSON A. </v>
      </c>
      <c r="C20" s="65" t="str">
        <f>CRS!C20</f>
        <v>M</v>
      </c>
      <c r="D20" s="70" t="str">
        <f>CRS!D20</f>
        <v>BSIT-WEB TRACK-1</v>
      </c>
      <c r="E20" s="109">
        <v>13</v>
      </c>
      <c r="F20" s="109">
        <v>13</v>
      </c>
      <c r="G20" s="109">
        <v>13</v>
      </c>
      <c r="H20" s="109">
        <v>13</v>
      </c>
      <c r="I20" s="109">
        <v>13</v>
      </c>
      <c r="J20" s="109"/>
      <c r="K20" s="109"/>
      <c r="L20" s="109"/>
      <c r="M20" s="109"/>
      <c r="N20" s="109"/>
      <c r="O20" s="60">
        <f t="shared" si="0"/>
        <v>65</v>
      </c>
      <c r="P20" s="67">
        <f t="shared" si="1"/>
        <v>65</v>
      </c>
      <c r="Q20" s="109">
        <v>15</v>
      </c>
      <c r="R20" s="109">
        <v>15</v>
      </c>
      <c r="S20" s="109">
        <v>80</v>
      </c>
      <c r="T20" s="109"/>
      <c r="U20" s="109"/>
      <c r="V20" s="109"/>
      <c r="W20" s="109"/>
      <c r="X20" s="109"/>
      <c r="Y20" s="109"/>
      <c r="Z20" s="109"/>
      <c r="AA20" s="60">
        <f t="shared" si="2"/>
        <v>110</v>
      </c>
      <c r="AB20" s="67">
        <f t="shared" si="3"/>
        <v>78.571428571428569</v>
      </c>
      <c r="AC20" s="111">
        <v>78</v>
      </c>
      <c r="AD20" s="67">
        <f t="shared" si="4"/>
        <v>78</v>
      </c>
      <c r="AE20" s="112">
        <f>CRS!S20</f>
        <v>73.898571428571444</v>
      </c>
      <c r="AF20" s="66">
        <f>CRS!T20</f>
        <v>77.185610599078345</v>
      </c>
      <c r="AG20" s="64">
        <f>CRS!U20</f>
        <v>89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MASCAY, ERYL KATE C. </v>
      </c>
      <c r="C21" s="65" t="str">
        <f>CRS!C21</f>
        <v>F</v>
      </c>
      <c r="D21" s="70" t="str">
        <f>CRS!D21</f>
        <v>BSIT-WEB TRACK-2</v>
      </c>
      <c r="E21" s="109">
        <v>18</v>
      </c>
      <c r="F21" s="109">
        <v>18</v>
      </c>
      <c r="G21" s="109">
        <v>18</v>
      </c>
      <c r="H21" s="109">
        <v>18</v>
      </c>
      <c r="I21" s="109">
        <v>18</v>
      </c>
      <c r="J21" s="109"/>
      <c r="K21" s="109"/>
      <c r="L21" s="109"/>
      <c r="M21" s="109"/>
      <c r="N21" s="109"/>
      <c r="O21" s="60">
        <f t="shared" si="0"/>
        <v>90</v>
      </c>
      <c r="P21" s="67">
        <f t="shared" si="1"/>
        <v>90</v>
      </c>
      <c r="Q21" s="109">
        <v>15</v>
      </c>
      <c r="R21" s="109">
        <v>15</v>
      </c>
      <c r="S21" s="109">
        <v>80</v>
      </c>
      <c r="T21" s="109"/>
      <c r="U21" s="109"/>
      <c r="V21" s="109"/>
      <c r="W21" s="109"/>
      <c r="X21" s="109"/>
      <c r="Y21" s="109"/>
      <c r="Z21" s="109"/>
      <c r="AA21" s="60">
        <f t="shared" si="2"/>
        <v>110</v>
      </c>
      <c r="AB21" s="67">
        <f t="shared" si="3"/>
        <v>78.571428571428569</v>
      </c>
      <c r="AC21" s="111">
        <v>50</v>
      </c>
      <c r="AD21" s="67">
        <f t="shared" si="4"/>
        <v>50</v>
      </c>
      <c r="AE21" s="112">
        <f>CRS!S21</f>
        <v>72.628571428571433</v>
      </c>
      <c r="AF21" s="66">
        <f>CRS!T21</f>
        <v>77.379965437788016</v>
      </c>
      <c r="AG21" s="64">
        <f>CRS!U21</f>
        <v>89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ORYAN, FREDDRICH R. </v>
      </c>
      <c r="C22" s="65" t="str">
        <f>CRS!C22</f>
        <v>M</v>
      </c>
      <c r="D22" s="70" t="str">
        <f>CRS!D22</f>
        <v>BSCS-DIGITAL ARTS TRACK-3</v>
      </c>
      <c r="E22" s="109">
        <v>20</v>
      </c>
      <c r="F22" s="109">
        <v>20</v>
      </c>
      <c r="G22" s="109">
        <v>20</v>
      </c>
      <c r="H22" s="109">
        <v>20</v>
      </c>
      <c r="I22" s="109">
        <v>20</v>
      </c>
      <c r="J22" s="109"/>
      <c r="K22" s="109"/>
      <c r="L22" s="109"/>
      <c r="M22" s="109"/>
      <c r="N22" s="109"/>
      <c r="O22" s="60">
        <f t="shared" si="0"/>
        <v>100</v>
      </c>
      <c r="P22" s="67">
        <f t="shared" si="1"/>
        <v>100</v>
      </c>
      <c r="Q22" s="109">
        <v>15</v>
      </c>
      <c r="R22" s="109">
        <v>15</v>
      </c>
      <c r="S22" s="109">
        <v>80</v>
      </c>
      <c r="T22" s="109"/>
      <c r="U22" s="109"/>
      <c r="V22" s="109"/>
      <c r="W22" s="109"/>
      <c r="X22" s="109"/>
      <c r="Y22" s="109"/>
      <c r="Z22" s="109"/>
      <c r="AA22" s="60">
        <f t="shared" si="2"/>
        <v>110</v>
      </c>
      <c r="AB22" s="67">
        <f t="shared" si="3"/>
        <v>78.571428571428569</v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PAYAS, ADRIAN MARK M. </v>
      </c>
      <c r="C23" s="65" t="str">
        <f>CRS!C23</f>
        <v>M</v>
      </c>
      <c r="D23" s="70" t="str">
        <f>CRS!D23</f>
        <v>BSIT-NET SEC TRACK-2</v>
      </c>
      <c r="E23" s="109">
        <v>18</v>
      </c>
      <c r="F23" s="109">
        <v>18</v>
      </c>
      <c r="G23" s="109">
        <v>18</v>
      </c>
      <c r="H23" s="109">
        <v>18</v>
      </c>
      <c r="I23" s="109">
        <v>18</v>
      </c>
      <c r="J23" s="109"/>
      <c r="K23" s="109"/>
      <c r="L23" s="109"/>
      <c r="M23" s="109"/>
      <c r="N23" s="109"/>
      <c r="O23" s="60">
        <f t="shared" si="0"/>
        <v>90</v>
      </c>
      <c r="P23" s="67">
        <f t="shared" si="1"/>
        <v>90</v>
      </c>
      <c r="Q23" s="109">
        <v>15</v>
      </c>
      <c r="R23" s="109">
        <v>15</v>
      </c>
      <c r="S23" s="109">
        <v>80</v>
      </c>
      <c r="T23" s="109"/>
      <c r="U23" s="109"/>
      <c r="V23" s="109"/>
      <c r="W23" s="109"/>
      <c r="X23" s="109"/>
      <c r="Y23" s="109"/>
      <c r="Z23" s="109"/>
      <c r="AA23" s="60">
        <f t="shared" si="2"/>
        <v>110</v>
      </c>
      <c r="AB23" s="67">
        <f t="shared" si="3"/>
        <v>78.571428571428569</v>
      </c>
      <c r="AC23" s="111">
        <v>70</v>
      </c>
      <c r="AD23" s="67">
        <f t="shared" si="4"/>
        <v>70</v>
      </c>
      <c r="AE23" s="112">
        <f>CRS!S23</f>
        <v>79.428571428571431</v>
      </c>
      <c r="AF23" s="66">
        <f>CRS!T23</f>
        <v>69.457384792626726</v>
      </c>
      <c r="AG23" s="64">
        <f>CRS!U23</f>
        <v>85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PERA, RENE V. </v>
      </c>
      <c r="C24" s="65" t="str">
        <f>CRS!C24</f>
        <v>M</v>
      </c>
      <c r="D24" s="70" t="str">
        <f>CRS!D24</f>
        <v>BSIT-WEB TRACK-2</v>
      </c>
      <c r="E24" s="109">
        <v>16</v>
      </c>
      <c r="F24" s="109">
        <v>16</v>
      </c>
      <c r="G24" s="109">
        <v>16</v>
      </c>
      <c r="H24" s="109">
        <v>16</v>
      </c>
      <c r="I24" s="109">
        <v>16</v>
      </c>
      <c r="J24" s="109"/>
      <c r="K24" s="109"/>
      <c r="L24" s="109"/>
      <c r="M24" s="109"/>
      <c r="N24" s="109"/>
      <c r="O24" s="60">
        <f t="shared" si="0"/>
        <v>80</v>
      </c>
      <c r="P24" s="67">
        <f t="shared" si="1"/>
        <v>80</v>
      </c>
      <c r="Q24" s="109">
        <v>15</v>
      </c>
      <c r="R24" s="109">
        <v>15</v>
      </c>
      <c r="S24" s="109">
        <v>80</v>
      </c>
      <c r="T24" s="109"/>
      <c r="U24" s="109"/>
      <c r="V24" s="109"/>
      <c r="W24" s="109"/>
      <c r="X24" s="109"/>
      <c r="Y24" s="109"/>
      <c r="Z24" s="109"/>
      <c r="AA24" s="60">
        <f t="shared" si="2"/>
        <v>110</v>
      </c>
      <c r="AB24" s="67">
        <f t="shared" si="3"/>
        <v>78.571428571428569</v>
      </c>
      <c r="AC24" s="111">
        <v>50</v>
      </c>
      <c r="AD24" s="67">
        <f t="shared" si="4"/>
        <v>50</v>
      </c>
      <c r="AE24" s="112">
        <f>CRS!S24</f>
        <v>69.328571428571436</v>
      </c>
      <c r="AF24" s="66">
        <f>CRS!T24</f>
        <v>74.369481566820284</v>
      </c>
      <c r="AG24" s="64">
        <f>CRS!U24</f>
        <v>87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SAKIWAT, SHAREMANE P. </v>
      </c>
      <c r="C25" s="65" t="str">
        <f>CRS!C25</f>
        <v>F</v>
      </c>
      <c r="D25" s="70" t="str">
        <f>CRS!D25</f>
        <v>BSCS-DIGITAL ARTS TRACK-2</v>
      </c>
      <c r="E25" s="109">
        <v>19</v>
      </c>
      <c r="F25" s="109">
        <v>19</v>
      </c>
      <c r="G25" s="109">
        <v>19</v>
      </c>
      <c r="H25" s="109">
        <v>19</v>
      </c>
      <c r="I25" s="109">
        <v>19</v>
      </c>
      <c r="J25" s="109"/>
      <c r="K25" s="109"/>
      <c r="L25" s="109"/>
      <c r="M25" s="109"/>
      <c r="N25" s="109"/>
      <c r="O25" s="60">
        <f t="shared" si="0"/>
        <v>95</v>
      </c>
      <c r="P25" s="67">
        <f t="shared" si="1"/>
        <v>95</v>
      </c>
      <c r="Q25" s="109">
        <v>15</v>
      </c>
      <c r="R25" s="109">
        <v>15</v>
      </c>
      <c r="S25" s="109">
        <v>80</v>
      </c>
      <c r="T25" s="109"/>
      <c r="U25" s="109"/>
      <c r="V25" s="109"/>
      <c r="W25" s="109"/>
      <c r="X25" s="109"/>
      <c r="Y25" s="109"/>
      <c r="Z25" s="109"/>
      <c r="AA25" s="60">
        <f t="shared" si="2"/>
        <v>110</v>
      </c>
      <c r="AB25" s="67">
        <f t="shared" si="3"/>
        <v>78.571428571428569</v>
      </c>
      <c r="AC25" s="111">
        <v>74</v>
      </c>
      <c r="AD25" s="67">
        <f t="shared" si="4"/>
        <v>74</v>
      </c>
      <c r="AE25" s="112">
        <f>CRS!S25</f>
        <v>82.438571428571436</v>
      </c>
      <c r="AF25" s="66">
        <f>CRS!T25</f>
        <v>83.864642857142854</v>
      </c>
      <c r="AG25" s="64">
        <f>CRS!U25</f>
        <v>92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SANEDRIN, RAFAEL NICOLO O.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SORIANO, ZANDO M. </v>
      </c>
      <c r="C27" s="65" t="str">
        <f>CRS!C27</f>
        <v>M</v>
      </c>
      <c r="D27" s="70" t="str">
        <f>CRS!D27</f>
        <v>BSIT-NET SEC TRACK-2</v>
      </c>
      <c r="E27" s="109">
        <v>16</v>
      </c>
      <c r="F27" s="109">
        <v>16</v>
      </c>
      <c r="G27" s="109">
        <v>16</v>
      </c>
      <c r="H27" s="109">
        <v>16</v>
      </c>
      <c r="I27" s="109">
        <v>16</v>
      </c>
      <c r="J27" s="109"/>
      <c r="K27" s="109"/>
      <c r="L27" s="109"/>
      <c r="M27" s="109"/>
      <c r="N27" s="109"/>
      <c r="O27" s="60">
        <f t="shared" si="0"/>
        <v>80</v>
      </c>
      <c r="P27" s="67">
        <f t="shared" si="1"/>
        <v>80</v>
      </c>
      <c r="Q27" s="109">
        <v>15</v>
      </c>
      <c r="R27" s="109">
        <v>15</v>
      </c>
      <c r="S27" s="109">
        <v>80</v>
      </c>
      <c r="T27" s="109"/>
      <c r="U27" s="109"/>
      <c r="V27" s="109"/>
      <c r="W27" s="109"/>
      <c r="X27" s="109"/>
      <c r="Y27" s="109"/>
      <c r="Z27" s="109"/>
      <c r="AA27" s="60">
        <f t="shared" si="2"/>
        <v>110</v>
      </c>
      <c r="AB27" s="67">
        <f t="shared" si="3"/>
        <v>78.571428571428569</v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ULAT, RUSSELL A. </v>
      </c>
      <c r="C28" s="65" t="str">
        <f>CRS!C28</f>
        <v>M</v>
      </c>
      <c r="D28" s="70" t="str">
        <f>CRS!D28</f>
        <v>BSIT-WEB TRACK-1</v>
      </c>
      <c r="E28" s="109">
        <v>16</v>
      </c>
      <c r="F28" s="109">
        <v>16</v>
      </c>
      <c r="G28" s="109">
        <v>16</v>
      </c>
      <c r="H28" s="109">
        <v>16</v>
      </c>
      <c r="I28" s="109">
        <v>16</v>
      </c>
      <c r="J28" s="109"/>
      <c r="K28" s="109"/>
      <c r="L28" s="109"/>
      <c r="M28" s="109"/>
      <c r="N28" s="109"/>
      <c r="O28" s="60">
        <f t="shared" si="0"/>
        <v>80</v>
      </c>
      <c r="P28" s="67">
        <f t="shared" si="1"/>
        <v>80</v>
      </c>
      <c r="Q28" s="109">
        <v>15</v>
      </c>
      <c r="R28" s="109">
        <v>15</v>
      </c>
      <c r="S28" s="109">
        <v>80</v>
      </c>
      <c r="T28" s="109"/>
      <c r="U28" s="109"/>
      <c r="V28" s="109"/>
      <c r="W28" s="109"/>
      <c r="X28" s="109"/>
      <c r="Y28" s="109"/>
      <c r="Z28" s="109"/>
      <c r="AA28" s="60">
        <f t="shared" si="2"/>
        <v>110</v>
      </c>
      <c r="AB28" s="67">
        <f t="shared" si="3"/>
        <v>78.571428571428569</v>
      </c>
      <c r="AC28" s="111">
        <v>55</v>
      </c>
      <c r="AD28" s="67">
        <f t="shared" si="4"/>
        <v>55.000000000000007</v>
      </c>
      <c r="AE28" s="112">
        <f>CRS!S28</f>
        <v>71.028571428571439</v>
      </c>
      <c r="AF28" s="66">
        <f>CRS!T28</f>
        <v>75.759642857142865</v>
      </c>
      <c r="AG28" s="64">
        <f>CRS!U28</f>
        <v>88</v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 CCS.1115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DEVELOPMENT 1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4:15-5:30 TTHS  3:00-4:15TTH</v>
      </c>
      <c r="B45" s="324"/>
      <c r="C45" s="325"/>
      <c r="D45" s="71" t="str">
        <f>D4</f>
        <v>N6007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BTSTRP</v>
      </c>
      <c r="F47" s="317" t="str">
        <f t="shared" si="5"/>
        <v>BTSTRP</v>
      </c>
      <c r="G47" s="317" t="str">
        <f t="shared" si="5"/>
        <v>BTSTRP</v>
      </c>
      <c r="H47" s="317" t="str">
        <f t="shared" si="5"/>
        <v>BTSTRP</v>
      </c>
      <c r="I47" s="317" t="str">
        <f t="shared" si="5"/>
        <v>BTSTRP</v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100</v>
      </c>
      <c r="P47" s="311"/>
      <c r="Q47" s="317" t="str">
        <f t="shared" ref="Q47:Z47" si="7">IF(Q6="","",Q6)</f>
        <v>LAB01</v>
      </c>
      <c r="R47" s="317" t="str">
        <f t="shared" si="7"/>
        <v>LAB02</v>
      </c>
      <c r="S47" s="317" t="str">
        <f t="shared" si="7"/>
        <v>PRJ</v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140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 F9:I28">
      <formula1>$E$5</formula1>
    </dataValidation>
    <dataValidation type="whole" operator="lessThanOrEqual" allowBlank="1" showErrorMessage="1" errorTitle="Data Entry Error" error="Invalid Score" sqref="F50:F80 F29:F40">
      <formula1>$F$5</formula1>
    </dataValidation>
    <dataValidation type="whole" operator="lessThanOrEqual" allowBlank="1" showErrorMessage="1" errorTitle="Data Entry Error" error="Invalid Score" sqref="G50:G80 G29:G40">
      <formula1>$G$5</formula1>
    </dataValidation>
    <dataValidation type="whole" operator="lessThanOrEqual" allowBlank="1" showErrorMessage="1" errorTitle="Data Entry Error" error="Invalid Score" sqref="H50:H80 H29:H40">
      <formula1>$H$5</formula1>
    </dataValidation>
    <dataValidation type="whole" operator="lessThanOrEqual" allowBlank="1" showErrorMessage="1" errorTitle="Data Entry Error" error="Invalid Score" sqref="I50:I80 I29:I4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50:Q80 Q9:Q40">
      <formula1>$Q$5</formula1>
    </dataValidation>
    <dataValidation type="whole" operator="lessThanOrEqual" allowBlank="1" showErrorMessage="1" errorTitle="Data Entry Error" error="Invalid Score" sqref="R50:R80 R9:R40">
      <formula1>$R$5</formula1>
    </dataValidation>
    <dataValidation type="whole" operator="lessThanOrEqual" allowBlank="1" showErrorMessage="1" errorTitle="Data Entry Error" error="Invalid Score" sqref="S50:S80 S9:S4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48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</v>
      </c>
      <c r="C11" s="385" t="str">
        <f>'INITIAL INPUT'!G12</f>
        <v>CCS.1115</v>
      </c>
      <c r="D11" s="386"/>
      <c r="E11" s="386"/>
      <c r="F11" s="163"/>
      <c r="G11" s="387" t="str">
        <f>CRS!A4</f>
        <v>4:15-5:30 TTHS  3:00-4:15TTH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1ST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2015-2016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9801659</v>
      </c>
      <c r="C15" s="139" t="str">
        <f>IF(NAMES!B2="","",NAMES!B2)</f>
        <v xml:space="preserve">ALCANTARA, KATHLEEN MAE B. </v>
      </c>
      <c r="D15" s="140"/>
      <c r="E15" s="141" t="str">
        <f>IF(NAMES!C2="","",NAMES!C2)</f>
        <v>F</v>
      </c>
      <c r="F15" s="142"/>
      <c r="G15" s="143" t="str">
        <f>IF(NAMES!D2="","",NAMES!D2)</f>
        <v>BSCS-DIGITAL ARTS TRACK-3</v>
      </c>
      <c r="H15" s="133"/>
      <c r="I15" s="144">
        <f>IF(CRS!I9="","",CRS!I9)</f>
        <v>88</v>
      </c>
      <c r="J15" s="145"/>
      <c r="K15" s="144">
        <f>IF(CRS!O9="","",CRS!O9)</f>
        <v>89</v>
      </c>
      <c r="L15" s="146"/>
      <c r="M15" s="144">
        <f>IF(CRS!V9="","",CRS!V9)</f>
        <v>86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13-1085-265</v>
      </c>
      <c r="C16" s="139" t="str">
        <f>IF(NAMES!B3="","",NAMES!B3)</f>
        <v xml:space="preserve">ANDRES, MARK WEIL L.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TRACK-2</v>
      </c>
      <c r="H16" s="133"/>
      <c r="I16" s="144">
        <f>IF(CRS!I10="","",CRS!I10)</f>
        <v>83</v>
      </c>
      <c r="J16" s="145"/>
      <c r="K16" s="144">
        <f>IF(CRS!O10="","",CRS!O10)</f>
        <v>86</v>
      </c>
      <c r="L16" s="146"/>
      <c r="M16" s="144">
        <f>IF(CRS!V10="","",CRS!V10)</f>
        <v>86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14-3463-792</v>
      </c>
      <c r="C17" s="139" t="str">
        <f>IF(NAMES!B4="","",NAMES!B4)</f>
        <v xml:space="preserve">BAYO, RIC FRANCIS P.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>
        <f>IF(CRS!I11="","",CRS!I11)</f>
        <v>92</v>
      </c>
      <c r="J17" s="145"/>
      <c r="K17" s="144">
        <f>IF(CRS!O11="","",CRS!O11)</f>
        <v>92</v>
      </c>
      <c r="L17" s="146"/>
      <c r="M17" s="144">
        <f>IF(CRS!V11="","",CRS!V11)</f>
        <v>92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13-1088-551</v>
      </c>
      <c r="C18" s="139" t="str">
        <f>IF(NAMES!B5="","",NAMES!B5)</f>
        <v xml:space="preserve">CAMANGEG, ALEX JR. M.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87</v>
      </c>
      <c r="J18" s="145"/>
      <c r="K18" s="144">
        <f>IF(CRS!O12="","",CRS!O12)</f>
        <v>84</v>
      </c>
      <c r="L18" s="146"/>
      <c r="M18" s="144">
        <f>IF(CRS!V12="","",CRS!V12)</f>
        <v>86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13-2954-574</v>
      </c>
      <c r="C19" s="139" t="str">
        <f>IF(NAMES!B6="","",NAMES!B6)</f>
        <v xml:space="preserve">CASTRO, PATRICK PAUL C.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TRACK-3</v>
      </c>
      <c r="H19" s="133"/>
      <c r="I19" s="144">
        <f>IF(CRS!I13="","",CRS!I13)</f>
        <v>94</v>
      </c>
      <c r="J19" s="145"/>
      <c r="K19" s="144">
        <f>IF(CRS!O13="","",CRS!O13)</f>
        <v>94</v>
      </c>
      <c r="L19" s="146"/>
      <c r="M19" s="144">
        <f>IF(CRS!V13="","",CRS!V13)</f>
        <v>90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13-2962-664</v>
      </c>
      <c r="C20" s="139" t="str">
        <f>IF(NAMES!B7="","",NAMES!B7)</f>
        <v xml:space="preserve">CIANO, CLARENCE GLITZ A.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>
        <f>IF(CRS!I14="","",CRS!I14)</f>
        <v>89</v>
      </c>
      <c r="J20" s="145"/>
      <c r="K20" s="144">
        <f>IF(CRS!O14="","",CRS!O14)</f>
        <v>89</v>
      </c>
      <c r="L20" s="146"/>
      <c r="M20" s="144">
        <f>IF(CRS!V14="","",CRS!V14)</f>
        <v>88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13-2197-279</v>
      </c>
      <c r="C21" s="139" t="str">
        <f>IF(NAMES!B8="","",NAMES!B8)</f>
        <v xml:space="preserve">DOMINGUEZ, MARC ARREN C. </v>
      </c>
      <c r="D21" s="140"/>
      <c r="E21" s="141" t="str">
        <f>IF(NAMES!C8="","",NAMES!C8)</f>
        <v>M</v>
      </c>
      <c r="F21" s="142"/>
      <c r="G21" s="143" t="str">
        <f>IF(NAMES!D8="","",NAMES!D8)</f>
        <v>BSIT-ERP TRACK-3</v>
      </c>
      <c r="H21" s="133"/>
      <c r="I21" s="144">
        <f>IF(CRS!I15="","",CRS!I15)</f>
        <v>70</v>
      </c>
      <c r="J21" s="145"/>
      <c r="K21" s="144">
        <f>IF(CRS!O15="","",CRS!O15)</f>
        <v>72</v>
      </c>
      <c r="L21" s="146"/>
      <c r="M21" s="144" t="str">
        <f>IF(CRS!V15="","",CRS!V15)</f>
        <v>INC</v>
      </c>
      <c r="N21" s="147"/>
      <c r="O21" s="377" t="str">
        <f>IF(CRS!W15="","",CRS!W15)</f>
        <v>NFE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9402291</v>
      </c>
      <c r="C22" s="139" t="str">
        <f>IF(NAMES!B9="","",NAMES!B9)</f>
        <v xml:space="preserve">ESPLAGO, AGAPE ZECHARIAH B. </v>
      </c>
      <c r="D22" s="140"/>
      <c r="E22" s="141" t="str">
        <f>IF(NAMES!C9="","",NAMES!C9)</f>
        <v>M</v>
      </c>
      <c r="F22" s="142"/>
      <c r="G22" s="143" t="str">
        <f>IF(NAMES!D9="","",NAMES!D9)</f>
        <v>BSCS-DIGITAL ARTS TRACK-3</v>
      </c>
      <c r="H22" s="133"/>
      <c r="I22" s="144">
        <f>IF(CRS!I16="","",CRS!I16)</f>
        <v>93</v>
      </c>
      <c r="J22" s="145"/>
      <c r="K22" s="144">
        <f>IF(CRS!O16="","",CRS!O16)</f>
        <v>91</v>
      </c>
      <c r="L22" s="146"/>
      <c r="M22" s="144">
        <f>IF(CRS!V16="","",CRS!V16)</f>
        <v>88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12016034</v>
      </c>
      <c r="C23" s="139" t="str">
        <f>IF(NAMES!B10="","",NAMES!B10)</f>
        <v xml:space="preserve">FABRIGAS, ENRIQUE JR D.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TRACK-2</v>
      </c>
      <c r="H23" s="133"/>
      <c r="I23" s="144">
        <f>IF(CRS!I17="","",CRS!I17)</f>
        <v>88</v>
      </c>
      <c r="J23" s="145"/>
      <c r="K23" s="144">
        <f>IF(CRS!O17="","",CRS!O17)</f>
        <v>89</v>
      </c>
      <c r="L23" s="146"/>
      <c r="M23" s="144">
        <f>IF(CRS!V17="","",CRS!V17)</f>
        <v>90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13-2032-680</v>
      </c>
      <c r="C24" s="139" t="str">
        <f>IF(NAMES!B11="","",NAMES!B11)</f>
        <v xml:space="preserve">FERNANDO, ROBERT WALLACE A. </v>
      </c>
      <c r="D24" s="140"/>
      <c r="E24" s="141" t="str">
        <f>IF(NAMES!C11="","",NAMES!C11)</f>
        <v>M</v>
      </c>
      <c r="F24" s="142"/>
      <c r="G24" s="143" t="str">
        <f>IF(NAMES!D11="","",NAMES!D11)</f>
        <v>BSCS-DIGITAL ARTS TRACK-3</v>
      </c>
      <c r="H24" s="133"/>
      <c r="I24" s="144">
        <f>IF(CRS!I18="","",CRS!I18)</f>
        <v>87</v>
      </c>
      <c r="J24" s="145"/>
      <c r="K24" s="144">
        <f>IF(CRS!O18="","",CRS!O18)</f>
        <v>86</v>
      </c>
      <c r="L24" s="146"/>
      <c r="M24" s="144">
        <f>IF(CRS!V18="","",CRS!V18)</f>
        <v>88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12-3511-781</v>
      </c>
      <c r="C25" s="139" t="str">
        <f>IF(NAMES!B12="","",NAMES!B12)</f>
        <v xml:space="preserve">LAPORGA, MARTIN PAOLO A.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TRACK-3</v>
      </c>
      <c r="H25" s="133"/>
      <c r="I25" s="144">
        <f>IF(CRS!I19="","",CRS!I19)</f>
        <v>83</v>
      </c>
      <c r="J25" s="145"/>
      <c r="K25" s="144">
        <f>IF(CRS!O19="","",CRS!O19)</f>
        <v>88</v>
      </c>
      <c r="L25" s="146"/>
      <c r="M25" s="144">
        <f>IF(CRS!V19="","",CRS!V19)</f>
        <v>87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12003448</v>
      </c>
      <c r="C26" s="139" t="str">
        <f>IF(NAMES!B13="","",NAMES!B13)</f>
        <v xml:space="preserve">MAPANGDOL, KEVIN JEFFERSON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90</v>
      </c>
      <c r="J26" s="145"/>
      <c r="K26" s="144">
        <f>IF(CRS!O20="","",CRS!O20)</f>
        <v>90</v>
      </c>
      <c r="L26" s="146"/>
      <c r="M26" s="144">
        <f>IF(CRS!V20="","",CRS!V20)</f>
        <v>89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13-1035-605</v>
      </c>
      <c r="C27" s="139" t="str">
        <f>IF(NAMES!B14="","",NAMES!B14)</f>
        <v xml:space="preserve">MASCAY, ERYL KATE C.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>
        <f>IF(CRS!I21="","",CRS!I21)</f>
        <v>92</v>
      </c>
      <c r="J27" s="145"/>
      <c r="K27" s="144">
        <f>IF(CRS!O21="","",CRS!O21)</f>
        <v>91</v>
      </c>
      <c r="L27" s="146"/>
      <c r="M27" s="144">
        <f>IF(CRS!V21="","",CRS!V21)</f>
        <v>89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13-1914-709</v>
      </c>
      <c r="C28" s="139" t="str">
        <f>IF(NAMES!B15="","",NAMES!B15)</f>
        <v xml:space="preserve">ORYAN, FREDDRICH R. </v>
      </c>
      <c r="D28" s="140"/>
      <c r="E28" s="141" t="str">
        <f>IF(NAMES!C15="","",NAMES!C15)</f>
        <v>M</v>
      </c>
      <c r="F28" s="142"/>
      <c r="G28" s="143" t="str">
        <f>IF(NAMES!D15="","",NAMES!D15)</f>
        <v>BSCS-DIGITAL ARTS TRACK-3</v>
      </c>
      <c r="H28" s="133"/>
      <c r="I28" s="144">
        <f>IF(CRS!I22="","",CRS!I22)</f>
        <v>93</v>
      </c>
      <c r="J28" s="145"/>
      <c r="K28" s="144">
        <f>IF(CRS!O22="","",CRS!O22)</f>
        <v>91</v>
      </c>
      <c r="L28" s="146"/>
      <c r="M28" s="144" t="str">
        <f>IF(CRS!V22="","",CRS!V22)</f>
        <v>INC</v>
      </c>
      <c r="N28" s="147"/>
      <c r="O28" s="377" t="str">
        <f>IF(CRS!W22="","",CRS!W22)</f>
        <v>NFE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13-1967-406</v>
      </c>
      <c r="C29" s="139" t="str">
        <f>IF(NAMES!B16="","",NAMES!B16)</f>
        <v xml:space="preserve">PAYAS, ADRIAN MARK M.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TRACK-2</v>
      </c>
      <c r="H29" s="133"/>
      <c r="I29" s="144">
        <f>IF(CRS!I23="","",CRS!I23)</f>
        <v>81</v>
      </c>
      <c r="J29" s="145"/>
      <c r="K29" s="144">
        <f>IF(CRS!O23="","",CRS!O23)</f>
        <v>80</v>
      </c>
      <c r="L29" s="146"/>
      <c r="M29" s="144">
        <f>IF(CRS!V23="","",CRS!V23)</f>
        <v>85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13-1802-472</v>
      </c>
      <c r="C30" s="139" t="str">
        <f>IF(NAMES!B17="","",NAMES!B17)</f>
        <v xml:space="preserve">PERA, RENE V.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TRACK-2</v>
      </c>
      <c r="H30" s="133"/>
      <c r="I30" s="144">
        <f>IF(CRS!I24="","",CRS!I24)</f>
        <v>91</v>
      </c>
      <c r="J30" s="145"/>
      <c r="K30" s="144">
        <f>IF(CRS!O24="","",CRS!O24)</f>
        <v>90</v>
      </c>
      <c r="L30" s="146"/>
      <c r="M30" s="144">
        <f>IF(CRS!V24="","",CRS!V24)</f>
        <v>87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14-0518-194</v>
      </c>
      <c r="C31" s="139" t="str">
        <f>IF(NAMES!B18="","",NAMES!B18)</f>
        <v xml:space="preserve">SAKIWAT, SHAREMANE P. </v>
      </c>
      <c r="D31" s="140"/>
      <c r="E31" s="141" t="str">
        <f>IF(NAMES!C18="","",NAMES!C18)</f>
        <v>F</v>
      </c>
      <c r="F31" s="142"/>
      <c r="G31" s="143" t="str">
        <f>IF(NAMES!D18="","",NAMES!D18)</f>
        <v>BSCS-DIGITAL ARTS TRACK-2</v>
      </c>
      <c r="H31" s="133"/>
      <c r="I31" s="144">
        <f>IF(CRS!I25="","",CRS!I25)</f>
        <v>93</v>
      </c>
      <c r="J31" s="145"/>
      <c r="K31" s="144">
        <f>IF(CRS!O25="","",CRS!O25)</f>
        <v>93</v>
      </c>
      <c r="L31" s="146"/>
      <c r="M31" s="144">
        <f>IF(CRS!V25="","",CRS!V25)</f>
        <v>92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12-2573-576</v>
      </c>
      <c r="C32" s="139" t="str">
        <f>IF(NAMES!B19="","",NAMES!B19)</f>
        <v xml:space="preserve">SANEDRIN, RAFAEL NICOLO O.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>
        <f>IF(CRS!I26="","",CRS!I26)</f>
        <v>73</v>
      </c>
      <c r="J32" s="145"/>
      <c r="K32" s="144" t="str">
        <f>IF(CRS!O26="","",CRS!O26)</f>
        <v/>
      </c>
      <c r="L32" s="146"/>
      <c r="M32" s="144" t="str">
        <f>IF(CRS!V26="","",CRS!V26)</f>
        <v>UD</v>
      </c>
      <c r="N32" s="147"/>
      <c r="O32" s="377" t="str">
        <f>IF(CRS!W26="","",CRS!W26)</f>
        <v>UD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12020622</v>
      </c>
      <c r="C33" s="139" t="str">
        <f>IF(NAMES!B20="","",NAMES!B20)</f>
        <v xml:space="preserve">SORIANO, ZANDO M.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TRACK-2</v>
      </c>
      <c r="H33" s="133"/>
      <c r="I33" s="144">
        <f>IF(CRS!I27="","",CRS!I27)</f>
        <v>84</v>
      </c>
      <c r="J33" s="145"/>
      <c r="K33" s="144">
        <f>IF(CRS!O27="","",CRS!O27)</f>
        <v>87</v>
      </c>
      <c r="L33" s="146"/>
      <c r="M33" s="144" t="str">
        <f>IF(CRS!V27="","",CRS!V27)</f>
        <v>INC</v>
      </c>
      <c r="N33" s="147"/>
      <c r="O33" s="377" t="str">
        <f>IF(CRS!W27="","",CRS!W27)</f>
        <v>NFE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12018573</v>
      </c>
      <c r="C34" s="139" t="str">
        <f>IF(NAMES!B21="","",NAMES!B21)</f>
        <v xml:space="preserve">ULAT, RUSSELL A.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90</v>
      </c>
      <c r="J34" s="145"/>
      <c r="K34" s="144">
        <f>IF(CRS!O28="","",CRS!O28)</f>
        <v>90</v>
      </c>
      <c r="L34" s="146"/>
      <c r="M34" s="144">
        <f>IF(CRS!V28="","",CRS!V28)</f>
        <v>88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DEVELOPMENT 1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</v>
      </c>
      <c r="C72" s="385" t="str">
        <f>C11</f>
        <v>CCS.1115</v>
      </c>
      <c r="D72" s="386"/>
      <c r="E72" s="386"/>
      <c r="F72" s="163"/>
      <c r="G72" s="387" t="str">
        <f>G11</f>
        <v>4:15-5:30 TTHS  3:00-4:15TTH</v>
      </c>
      <c r="H72" s="388"/>
      <c r="I72" s="388"/>
      <c r="J72" s="388"/>
      <c r="K72" s="388"/>
      <c r="L72" s="388"/>
      <c r="M72" s="388"/>
      <c r="N72" s="164"/>
      <c r="O72" s="389" t="str">
        <f>O11</f>
        <v>1ST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2015-2016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DEVELOPMENT 1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2015-12-19T01:36:17Z</dcterms:modified>
</cp:coreProperties>
</file>