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neDrive\CLASS RECORDS\1516-1\"/>
    </mc:Choice>
  </mc:AlternateContent>
  <bookViews>
    <workbookView xWindow="0" yWindow="0" windowWidth="20490" windowHeight="7785" activeTab="2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52511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/>
  <c r="S79" i="4" s="1"/>
  <c r="AA79" i="7"/>
  <c r="AB79" i="7" s="1"/>
  <c r="Q79" i="4" s="1"/>
  <c r="O79" i="7"/>
  <c r="P79" i="7" s="1"/>
  <c r="P79" i="4" s="1"/>
  <c r="AD78" i="7"/>
  <c r="R78" i="4" s="1"/>
  <c r="S78" i="4" s="1"/>
  <c r="AE78" i="7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 s="1"/>
  <c r="O75" i="7"/>
  <c r="P75" i="7" s="1"/>
  <c r="P75" i="4" s="1"/>
  <c r="AD74" i="7"/>
  <c r="R74" i="4" s="1"/>
  <c r="S74" i="4" s="1"/>
  <c r="T74" i="4" s="1"/>
  <c r="U74" i="4" s="1"/>
  <c r="AG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AD71" i="7"/>
  <c r="R71" i="4" s="1"/>
  <c r="S71" i="4" s="1"/>
  <c r="AE71" i="7" s="1"/>
  <c r="AA71" i="7"/>
  <c r="AB71" i="7"/>
  <c r="Q71" i="4" s="1"/>
  <c r="O71" i="7"/>
  <c r="P71" i="7" s="1"/>
  <c r="P71" i="4" s="1"/>
  <c r="AD70" i="7"/>
  <c r="R70" i="4"/>
  <c r="S70" i="4" s="1"/>
  <c r="AE70" i="7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/>
  <c r="P65" i="4" s="1"/>
  <c r="AD64" i="7"/>
  <c r="R64" i="4"/>
  <c r="S64" i="4" s="1"/>
  <c r="T64" i="4" s="1"/>
  <c r="AF64" i="7" s="1"/>
  <c r="AA64" i="7"/>
  <c r="O64" i="7"/>
  <c r="P64" i="7" s="1"/>
  <c r="P64" i="4" s="1"/>
  <c r="AD63" i="7"/>
  <c r="R63" i="4"/>
  <c r="S63" i="4" s="1"/>
  <c r="AA63" i="7"/>
  <c r="AB63" i="7" s="1"/>
  <c r="Q63" i="4" s="1"/>
  <c r="O63" i="7"/>
  <c r="P63" i="7" s="1"/>
  <c r="P63" i="4" s="1"/>
  <c r="AD62" i="7"/>
  <c r="R62" i="4" s="1"/>
  <c r="S62" i="4" s="1"/>
  <c r="AE62" i="7" s="1"/>
  <c r="AA62" i="7"/>
  <c r="AB62" i="7" s="1"/>
  <c r="Q62" i="4" s="1"/>
  <c r="O62" i="7"/>
  <c r="AD61" i="7"/>
  <c r="R61" i="4" s="1"/>
  <c r="S61" i="4" s="1"/>
  <c r="T61" i="4" s="1"/>
  <c r="U61" i="4" s="1"/>
  <c r="AG61" i="7" s="1"/>
  <c r="AA61" i="7"/>
  <c r="AB61" i="7" s="1"/>
  <c r="Q61" i="4" s="1"/>
  <c r="O61" i="7"/>
  <c r="P61" i="7"/>
  <c r="P61" i="4" s="1"/>
  <c r="AD60" i="7"/>
  <c r="R60" i="4" s="1"/>
  <c r="S60" i="4"/>
  <c r="T60" i="4" s="1"/>
  <c r="U60" i="4" s="1"/>
  <c r="V60" i="4" s="1"/>
  <c r="AA60" i="7"/>
  <c r="AB60" i="7" s="1"/>
  <c r="Q60" i="4" s="1"/>
  <c r="O60" i="7"/>
  <c r="AD59" i="7"/>
  <c r="R59" i="4" s="1"/>
  <c r="S59" i="4"/>
  <c r="AE59" i="7" s="1"/>
  <c r="AA59" i="7"/>
  <c r="AB59" i="7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/>
  <c r="S57" i="4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 s="1"/>
  <c r="S53" i="4" s="1"/>
  <c r="AA53" i="7"/>
  <c r="AB53" i="7" s="1"/>
  <c r="Q53" i="4" s="1"/>
  <c r="O53" i="7"/>
  <c r="P53" i="7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AA39" i="7"/>
  <c r="AB39" i="7" s="1"/>
  <c r="Q39" i="4" s="1"/>
  <c r="O39" i="7"/>
  <c r="AD38" i="7"/>
  <c r="R38" i="4" s="1"/>
  <c r="AA38" i="7"/>
  <c r="O38" i="7"/>
  <c r="AD37" i="7"/>
  <c r="R37" i="4" s="1"/>
  <c r="AA37" i="7"/>
  <c r="O37" i="7"/>
  <c r="AD36" i="7"/>
  <c r="R36" i="4" s="1"/>
  <c r="AA36" i="7"/>
  <c r="O36" i="7"/>
  <c r="AD35" i="7"/>
  <c r="R35" i="4" s="1"/>
  <c r="AA35" i="7"/>
  <c r="O35" i="7"/>
  <c r="AD34" i="7"/>
  <c r="R34" i="4"/>
  <c r="AA34" i="7"/>
  <c r="O34" i="7"/>
  <c r="AD33" i="7"/>
  <c r="R33" i="4"/>
  <c r="AA33" i="7"/>
  <c r="O33" i="7"/>
  <c r="AD32" i="7"/>
  <c r="R32" i="4"/>
  <c r="AA32" i="7"/>
  <c r="O32" i="7"/>
  <c r="AD31" i="7"/>
  <c r="R31" i="4"/>
  <c r="AA31" i="7"/>
  <c r="O31" i="7"/>
  <c r="AD30" i="7"/>
  <c r="R30" i="4" s="1"/>
  <c r="AA30" i="7"/>
  <c r="O30" i="7"/>
  <c r="AD29" i="7"/>
  <c r="R29" i="4" s="1"/>
  <c r="AA29" i="7"/>
  <c r="O29" i="7"/>
  <c r="AD28" i="7"/>
  <c r="R28" i="4" s="1"/>
  <c r="AA28" i="7"/>
  <c r="O28" i="7"/>
  <c r="AD27" i="7"/>
  <c r="R27" i="4" s="1"/>
  <c r="S27" i="4" s="1"/>
  <c r="AE27" i="7" s="1"/>
  <c r="AA27" i="7"/>
  <c r="AB27" i="7" s="1"/>
  <c r="Q27" i="4" s="1"/>
  <c r="O27" i="7"/>
  <c r="AD26" i="7"/>
  <c r="R26" i="4" s="1"/>
  <c r="AA26" i="7"/>
  <c r="O26" i="7"/>
  <c r="AD25" i="7"/>
  <c r="R25" i="4" s="1"/>
  <c r="S25" i="4" s="1"/>
  <c r="AA25" i="7"/>
  <c r="O25" i="7"/>
  <c r="AD24" i="7"/>
  <c r="R24" i="4" s="1"/>
  <c r="AA24" i="7"/>
  <c r="O24" i="7"/>
  <c r="AD23" i="7"/>
  <c r="R23" i="4" s="1"/>
  <c r="AA23" i="7"/>
  <c r="O23" i="7"/>
  <c r="AD22" i="7"/>
  <c r="R22" i="4" s="1"/>
  <c r="AA22" i="7"/>
  <c r="O22" i="7"/>
  <c r="AD21" i="7"/>
  <c r="R21" i="4" s="1"/>
  <c r="S21" i="4" s="1"/>
  <c r="AA21" i="7"/>
  <c r="AB21" i="7" s="1"/>
  <c r="Q21" i="4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O19" i="7"/>
  <c r="AD18" i="7"/>
  <c r="R18" i="4" s="1"/>
  <c r="AA18" i="7"/>
  <c r="O18" i="7"/>
  <c r="AD17" i="7"/>
  <c r="R17" i="4" s="1"/>
  <c r="AA17" i="7"/>
  <c r="O17" i="7"/>
  <c r="AD16" i="7"/>
  <c r="R16" i="4" s="1"/>
  <c r="AA16" i="7"/>
  <c r="O16" i="7"/>
  <c r="AD15" i="7"/>
  <c r="R15" i="4" s="1"/>
  <c r="AA15" i="7"/>
  <c r="O15" i="7"/>
  <c r="AD14" i="7"/>
  <c r="R14" i="4" s="1"/>
  <c r="AA14" i="7"/>
  <c r="O14" i="7"/>
  <c r="AD13" i="7"/>
  <c r="R13" i="4" s="1"/>
  <c r="AA13" i="7"/>
  <c r="O13" i="7"/>
  <c r="AD12" i="7"/>
  <c r="R12" i="4" s="1"/>
  <c r="AA12" i="7"/>
  <c r="O12" i="7"/>
  <c r="AD11" i="7"/>
  <c r="R11" i="4" s="1"/>
  <c r="AA11" i="7"/>
  <c r="AB11" i="7" s="1"/>
  <c r="Q11" i="4" s="1"/>
  <c r="O11" i="7"/>
  <c r="AD10" i="7"/>
  <c r="R10" i="4" s="1"/>
  <c r="AA10" i="7"/>
  <c r="O10" i="7"/>
  <c r="AD9" i="7"/>
  <c r="R9" i="4" s="1"/>
  <c r="S9" i="4" s="1"/>
  <c r="T9" i="4" s="1"/>
  <c r="AF9" i="7" s="1"/>
  <c r="AA9" i="7"/>
  <c r="O9" i="7"/>
  <c r="AA6" i="7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K66" i="4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J52" i="4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K30" i="4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AB9" i="6" s="1"/>
  <c r="K9" i="4" s="1"/>
  <c r="O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/>
  <c r="D50" i="4"/>
  <c r="D63" i="3"/>
  <c r="G8" i="4"/>
  <c r="D56" i="3"/>
  <c r="D72" i="3"/>
  <c r="D70" i="3"/>
  <c r="D62" i="3"/>
  <c r="D51" i="3"/>
  <c r="D40" i="4"/>
  <c r="D40" i="6" s="1"/>
  <c r="D40" i="3"/>
  <c r="D39" i="4"/>
  <c r="D39" i="3" s="1"/>
  <c r="D38" i="4"/>
  <c r="D38" i="6" s="1"/>
  <c r="D37" i="4"/>
  <c r="D37" i="6" s="1"/>
  <c r="D37" i="3"/>
  <c r="D36" i="4"/>
  <c r="D36" i="3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1" i="3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 s="1"/>
  <c r="C24" i="4"/>
  <c r="C23" i="4"/>
  <c r="C23" i="6" s="1"/>
  <c r="C23" i="3"/>
  <c r="C22" i="4"/>
  <c r="C21" i="4"/>
  <c r="C21" i="3" s="1"/>
  <c r="C20" i="4"/>
  <c r="C20" i="3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1" i="3"/>
  <c r="B70" i="4"/>
  <c r="B69" i="4"/>
  <c r="B69" i="3" s="1"/>
  <c r="B68" i="4"/>
  <c r="B68" i="3"/>
  <c r="B67" i="4"/>
  <c r="B67" i="3"/>
  <c r="B66" i="4"/>
  <c r="B66" i="3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 s="1"/>
  <c r="B11" i="4"/>
  <c r="B11" i="3" s="1"/>
  <c r="B10" i="4"/>
  <c r="B10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4" i="7"/>
  <c r="A45" i="7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F59" i="4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B39" i="3" s="1"/>
  <c r="F39" i="4" s="1"/>
  <c r="AA38" i="3"/>
  <c r="AA37" i="3"/>
  <c r="AA36" i="3"/>
  <c r="AA35" i="3"/>
  <c r="AA34" i="3"/>
  <c r="AA33" i="3"/>
  <c r="AA32" i="3"/>
  <c r="AA31" i="3"/>
  <c r="AA30" i="3"/>
  <c r="AA29" i="3"/>
  <c r="AA28" i="3"/>
  <c r="AA27" i="3"/>
  <c r="AB27" i="3" s="1"/>
  <c r="F27" i="4" s="1"/>
  <c r="AA26" i="3"/>
  <c r="AA25" i="3"/>
  <c r="AA24" i="3"/>
  <c r="AA23" i="3"/>
  <c r="AA22" i="3"/>
  <c r="AA21" i="3"/>
  <c r="AB21" i="3" s="1"/>
  <c r="F21" i="4" s="1"/>
  <c r="AA20" i="3"/>
  <c r="AB20" i="3" s="1"/>
  <c r="F20" i="4" s="1"/>
  <c r="AA19" i="3"/>
  <c r="AA18" i="3"/>
  <c r="AA17" i="3"/>
  <c r="AA16" i="3"/>
  <c r="AA15" i="3"/>
  <c r="AA14" i="3"/>
  <c r="AA13" i="3"/>
  <c r="AA12" i="3"/>
  <c r="AA11" i="3"/>
  <c r="AA10" i="3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E56" i="4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E39" i="4" s="1"/>
  <c r="O38" i="3"/>
  <c r="O37" i="3"/>
  <c r="P37" i="3" s="1"/>
  <c r="E37" i="4" s="1"/>
  <c r="O36" i="3"/>
  <c r="O35" i="3"/>
  <c r="P35" i="3" s="1"/>
  <c r="E35" i="4" s="1"/>
  <c r="O34" i="3"/>
  <c r="O33" i="3"/>
  <c r="P33" i="3" s="1"/>
  <c r="E33" i="4" s="1"/>
  <c r="O32" i="3"/>
  <c r="O31" i="3"/>
  <c r="O30" i="3"/>
  <c r="O29" i="3"/>
  <c r="P29" i="3" s="1"/>
  <c r="E29" i="4" s="1"/>
  <c r="O28" i="3"/>
  <c r="O27" i="3"/>
  <c r="O26" i="3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E19" i="4" s="1"/>
  <c r="O18" i="3"/>
  <c r="O17" i="3"/>
  <c r="P17" i="3" s="1"/>
  <c r="E17" i="4" s="1"/>
  <c r="O16" i="3"/>
  <c r="O15" i="3"/>
  <c r="P15" i="3" s="1"/>
  <c r="E15" i="4" s="1"/>
  <c r="O14" i="3"/>
  <c r="O13" i="3"/>
  <c r="P13" i="3" s="1"/>
  <c r="E13" i="4" s="1"/>
  <c r="O12" i="3"/>
  <c r="O11" i="3"/>
  <c r="P11" i="3" s="1"/>
  <c r="E11" i="4" s="1"/>
  <c r="O10" i="3"/>
  <c r="AD9" i="3"/>
  <c r="G9" i="4" s="1"/>
  <c r="AA9" i="3"/>
  <c r="O9" i="3"/>
  <c r="P9" i="3" s="1"/>
  <c r="E9" i="4" s="1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G11" i="8"/>
  <c r="G72" i="8" s="1"/>
  <c r="AB16" i="7"/>
  <c r="Q16" i="4" s="1"/>
  <c r="AB37" i="7"/>
  <c r="Q37" i="4" s="1"/>
  <c r="P27" i="7"/>
  <c r="P27" i="4" s="1"/>
  <c r="P15" i="7"/>
  <c r="P15" i="4" s="1"/>
  <c r="P33" i="7"/>
  <c r="P33" i="4" s="1"/>
  <c r="C19" i="6"/>
  <c r="C20" i="6"/>
  <c r="C25" i="6"/>
  <c r="C28" i="6"/>
  <c r="C30" i="6"/>
  <c r="C34" i="6"/>
  <c r="C36" i="6"/>
  <c r="C37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D11" i="7"/>
  <c r="D16" i="7"/>
  <c r="B18" i="7"/>
  <c r="D19" i="7"/>
  <c r="B22" i="7"/>
  <c r="C23" i="7"/>
  <c r="C25" i="7"/>
  <c r="C28" i="7"/>
  <c r="C30" i="7"/>
  <c r="B31" i="7"/>
  <c r="B32" i="7"/>
  <c r="B35" i="7"/>
  <c r="D35" i="7"/>
  <c r="D36" i="7"/>
  <c r="D37" i="7"/>
  <c r="B38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2" i="6"/>
  <c r="B15" i="6"/>
  <c r="B16" i="6"/>
  <c r="B17" i="6"/>
  <c r="D19" i="6"/>
  <c r="D21" i="6"/>
  <c r="B23" i="6"/>
  <c r="B26" i="6"/>
  <c r="B28" i="6"/>
  <c r="B31" i="6"/>
  <c r="B32" i="6"/>
  <c r="B33" i="6"/>
  <c r="B34" i="6"/>
  <c r="B35" i="6"/>
  <c r="D35" i="6"/>
  <c r="D36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3" i="7"/>
  <c r="C20" i="7"/>
  <c r="B26" i="7"/>
  <c r="B29" i="7"/>
  <c r="C34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E7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13" i="6"/>
  <c r="K13" i="4" s="1"/>
  <c r="K14" i="4"/>
  <c r="AB20" i="6"/>
  <c r="K20" i="4" s="1"/>
  <c r="AB22" i="6"/>
  <c r="K22" i="4" s="1"/>
  <c r="AB24" i="6"/>
  <c r="K24" i="4" s="1"/>
  <c r="AB29" i="6"/>
  <c r="K29" i="4" s="1"/>
  <c r="AB36" i="6"/>
  <c r="K36" i="4" s="1"/>
  <c r="AB38" i="6"/>
  <c r="K38" i="4" s="1"/>
  <c r="AB40" i="6"/>
  <c r="K40" i="4" s="1"/>
  <c r="P50" i="6"/>
  <c r="J50" i="4" s="1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1" i="6"/>
  <c r="J11" i="4" s="1"/>
  <c r="P12" i="6"/>
  <c r="J12" i="4" s="1"/>
  <c r="P13" i="6"/>
  <c r="J13" i="4" s="1"/>
  <c r="M13" i="4" s="1"/>
  <c r="P14" i="6"/>
  <c r="J14" i="4" s="1"/>
  <c r="P15" i="6"/>
  <c r="J15" i="4" s="1"/>
  <c r="P16" i="6"/>
  <c r="J16" i="4" s="1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P30" i="6"/>
  <c r="J30" i="4" s="1"/>
  <c r="P31" i="6"/>
  <c r="J31" i="4" s="1"/>
  <c r="P32" i="6"/>
  <c r="J32" i="4" s="1"/>
  <c r="P33" i="6"/>
  <c r="J33" i="4" s="1"/>
  <c r="P34" i="6"/>
  <c r="J34" i="4" s="1"/>
  <c r="P35" i="6"/>
  <c r="J35" i="4" s="1"/>
  <c r="P36" i="6"/>
  <c r="J36" i="4" s="1"/>
  <c r="M36" i="4" s="1"/>
  <c r="P37" i="6"/>
  <c r="J37" i="4" s="1"/>
  <c r="P38" i="6"/>
  <c r="J38" i="4" s="1"/>
  <c r="P39" i="6"/>
  <c r="J39" i="4" s="1"/>
  <c r="P40" i="6"/>
  <c r="J40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16" i="3"/>
  <c r="F16" i="4" s="1"/>
  <c r="AB22" i="3"/>
  <c r="F22" i="4" s="1"/>
  <c r="AB28" i="3"/>
  <c r="F28" i="4" s="1"/>
  <c r="AB32" i="3"/>
  <c r="F32" i="4" s="1"/>
  <c r="AB38" i="3"/>
  <c r="F38" i="4" s="1"/>
  <c r="AB40" i="3"/>
  <c r="F40" i="4" s="1"/>
  <c r="F51" i="4"/>
  <c r="AB55" i="3"/>
  <c r="F55" i="4" s="1"/>
  <c r="AB57" i="3"/>
  <c r="F57" i="4" s="1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50" i="7"/>
  <c r="P50" i="4" s="1"/>
  <c r="P52" i="7"/>
  <c r="P52" i="4" s="1"/>
  <c r="P54" i="7"/>
  <c r="P54" i="4" s="1"/>
  <c r="P58" i="7"/>
  <c r="P58" i="4" s="1"/>
  <c r="P60" i="7"/>
  <c r="P60" i="4" s="1"/>
  <c r="P62" i="7"/>
  <c r="P62" i="4" s="1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V2" i="4"/>
  <c r="V43" i="4" s="1"/>
  <c r="U43" i="4"/>
  <c r="I2" i="4"/>
  <c r="I43" i="4" s="1"/>
  <c r="P14" i="3"/>
  <c r="E14" i="4" s="1"/>
  <c r="P20" i="3"/>
  <c r="E20" i="4" s="1"/>
  <c r="P22" i="3"/>
  <c r="E22" i="4" s="1"/>
  <c r="P30" i="3"/>
  <c r="E30" i="4" s="1"/>
  <c r="P36" i="3"/>
  <c r="E36" i="4" s="1"/>
  <c r="P38" i="3"/>
  <c r="E38" i="4"/>
  <c r="P40" i="3"/>
  <c r="E40" i="4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P21" i="3"/>
  <c r="E21" i="4" s="1"/>
  <c r="P27" i="3"/>
  <c r="E27" i="4" s="1"/>
  <c r="P31" i="3"/>
  <c r="E31" i="4" s="1"/>
  <c r="P54" i="3"/>
  <c r="E54" i="4" s="1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 s="1"/>
  <c r="T77" i="4"/>
  <c r="AF77" i="7" s="1"/>
  <c r="AB12" i="7" l="1"/>
  <c r="Q12" i="4" s="1"/>
  <c r="S20" i="4"/>
  <c r="AE20" i="7" s="1"/>
  <c r="S15" i="4"/>
  <c r="AE15" i="7" s="1"/>
  <c r="T53" i="4"/>
  <c r="U53" i="4" s="1"/>
  <c r="AE53" i="7"/>
  <c r="T75" i="4"/>
  <c r="AF75" i="7" s="1"/>
  <c r="AE75" i="7"/>
  <c r="AE79" i="7"/>
  <c r="T79" i="4"/>
  <c r="U79" i="4" s="1"/>
  <c r="V79" i="4" s="1"/>
  <c r="W79" i="4" s="1"/>
  <c r="AE57" i="7"/>
  <c r="T57" i="4"/>
  <c r="AF57" i="7" s="1"/>
  <c r="AE74" i="7"/>
  <c r="AE64" i="7"/>
  <c r="AB14" i="7"/>
  <c r="Q14" i="4" s="1"/>
  <c r="S14" i="4" s="1"/>
  <c r="AB23" i="7"/>
  <c r="Q23" i="4" s="1"/>
  <c r="AB24" i="7"/>
  <c r="Q24" i="4" s="1"/>
  <c r="S24" i="4" s="1"/>
  <c r="T24" i="4" s="1"/>
  <c r="AB29" i="7"/>
  <c r="Q29" i="4" s="1"/>
  <c r="AB30" i="7"/>
  <c r="Q30" i="4" s="1"/>
  <c r="AB36" i="7"/>
  <c r="Q36" i="4" s="1"/>
  <c r="AB38" i="7"/>
  <c r="Q38" i="4" s="1"/>
  <c r="AA47" i="7"/>
  <c r="AB22" i="7"/>
  <c r="Q22" i="4" s="1"/>
  <c r="S22" i="4" s="1"/>
  <c r="AB15" i="7"/>
  <c r="Q15" i="4" s="1"/>
  <c r="AB9" i="7"/>
  <c r="Q9" i="4" s="1"/>
  <c r="AB25" i="7"/>
  <c r="Q25" i="4" s="1"/>
  <c r="AB18" i="7"/>
  <c r="Q18" i="4" s="1"/>
  <c r="AB10" i="7"/>
  <c r="Q10" i="4" s="1"/>
  <c r="S10" i="4" s="1"/>
  <c r="AE10" i="7" s="1"/>
  <c r="AB13" i="7"/>
  <c r="Q13" i="4" s="1"/>
  <c r="AB17" i="7"/>
  <c r="Q17" i="4" s="1"/>
  <c r="AB19" i="7"/>
  <c r="Q19" i="4" s="1"/>
  <c r="AB26" i="7"/>
  <c r="Q26" i="4" s="1"/>
  <c r="AB28" i="7"/>
  <c r="Q28" i="4" s="1"/>
  <c r="S28" i="4" s="1"/>
  <c r="AB31" i="7"/>
  <c r="Q31" i="4" s="1"/>
  <c r="AB32" i="7"/>
  <c r="Q32" i="4" s="1"/>
  <c r="S32" i="4" s="1"/>
  <c r="AB33" i="7"/>
  <c r="Q33" i="4" s="1"/>
  <c r="S33" i="4" s="1"/>
  <c r="T33" i="4" s="1"/>
  <c r="U33" i="4" s="1"/>
  <c r="V33" i="4" s="1"/>
  <c r="W33" i="4" s="1"/>
  <c r="O39" i="8" s="1"/>
  <c r="AB34" i="7"/>
  <c r="Q34" i="4" s="1"/>
  <c r="AB35" i="7"/>
  <c r="Q35" i="4" s="1"/>
  <c r="T65" i="4"/>
  <c r="U65" i="4" s="1"/>
  <c r="V65" i="4" s="1"/>
  <c r="W65" i="4" s="1"/>
  <c r="AE61" i="7"/>
  <c r="V55" i="4"/>
  <c r="W55" i="4" s="1"/>
  <c r="T40" i="4"/>
  <c r="AF40" i="7" s="1"/>
  <c r="T69" i="4"/>
  <c r="AF69" i="7" s="1"/>
  <c r="T56" i="4"/>
  <c r="AF56" i="7" s="1"/>
  <c r="T62" i="4"/>
  <c r="U62" i="4" s="1"/>
  <c r="V62" i="4" s="1"/>
  <c r="W62" i="4" s="1"/>
  <c r="O88" i="8" s="1"/>
  <c r="AE72" i="7"/>
  <c r="AE54" i="7"/>
  <c r="T27" i="4"/>
  <c r="AF27" i="7" s="1"/>
  <c r="T59" i="4"/>
  <c r="U59" i="4" s="1"/>
  <c r="AG59" i="7" s="1"/>
  <c r="T70" i="4"/>
  <c r="AF70" i="7" s="1"/>
  <c r="P36" i="7"/>
  <c r="P36" i="4" s="1"/>
  <c r="P12" i="7"/>
  <c r="P12" i="4" s="1"/>
  <c r="S12" i="4" s="1"/>
  <c r="P39" i="7"/>
  <c r="P39" i="4" s="1"/>
  <c r="S39" i="4" s="1"/>
  <c r="P10" i="7"/>
  <c r="P10" i="4" s="1"/>
  <c r="P13" i="7"/>
  <c r="P13" i="4" s="1"/>
  <c r="S13" i="4" s="1"/>
  <c r="P17" i="7"/>
  <c r="P17" i="4" s="1"/>
  <c r="S17" i="4" s="1"/>
  <c r="T17" i="4" s="1"/>
  <c r="AF17" i="7" s="1"/>
  <c r="P19" i="7"/>
  <c r="P19" i="4" s="1"/>
  <c r="S19" i="4" s="1"/>
  <c r="P24" i="7"/>
  <c r="P24" i="4" s="1"/>
  <c r="P29" i="7"/>
  <c r="P29" i="4" s="1"/>
  <c r="P30" i="7"/>
  <c r="P30" i="4" s="1"/>
  <c r="P37" i="7"/>
  <c r="P37" i="4" s="1"/>
  <c r="S37" i="4" s="1"/>
  <c r="P38" i="7"/>
  <c r="P38" i="4" s="1"/>
  <c r="T71" i="4"/>
  <c r="U71" i="4" s="1"/>
  <c r="V71" i="4" s="1"/>
  <c r="T80" i="4"/>
  <c r="AF80" i="7" s="1"/>
  <c r="T58" i="4"/>
  <c r="U58" i="4" s="1"/>
  <c r="AG58" i="7" s="1"/>
  <c r="T78" i="4"/>
  <c r="AF78" i="7" s="1"/>
  <c r="AE60" i="7"/>
  <c r="P34" i="7"/>
  <c r="P34" i="4" s="1"/>
  <c r="P32" i="7"/>
  <c r="P32" i="4" s="1"/>
  <c r="P28" i="7"/>
  <c r="P28" i="4" s="1"/>
  <c r="P9" i="7"/>
  <c r="P9" i="4" s="1"/>
  <c r="P11" i="7"/>
  <c r="P11" i="4" s="1"/>
  <c r="S11" i="4" s="1"/>
  <c r="AE11" i="7" s="1"/>
  <c r="P14" i="7"/>
  <c r="P14" i="4" s="1"/>
  <c r="P16" i="7"/>
  <c r="P16" i="4" s="1"/>
  <c r="S16" i="4" s="1"/>
  <c r="T16" i="4" s="1"/>
  <c r="AF16" i="7" s="1"/>
  <c r="P18" i="7"/>
  <c r="P18" i="4" s="1"/>
  <c r="S18" i="4" s="1"/>
  <c r="P22" i="7"/>
  <c r="P22" i="4" s="1"/>
  <c r="P23" i="7"/>
  <c r="P23" i="4" s="1"/>
  <c r="P25" i="7"/>
  <c r="P25" i="4" s="1"/>
  <c r="P26" i="7"/>
  <c r="P26" i="4" s="1"/>
  <c r="P31" i="7"/>
  <c r="P31" i="4" s="1"/>
  <c r="S31" i="4" s="1"/>
  <c r="T31" i="4" s="1"/>
  <c r="U31" i="4" s="1"/>
  <c r="V31" i="4" s="1"/>
  <c r="W31" i="4" s="1"/>
  <c r="P35" i="7"/>
  <c r="P35" i="4" s="1"/>
  <c r="T11" i="4"/>
  <c r="U11" i="4" s="1"/>
  <c r="AG11" i="7" s="1"/>
  <c r="M26" i="4"/>
  <c r="AE26" i="6" s="1"/>
  <c r="M69" i="4"/>
  <c r="AE69" i="6" s="1"/>
  <c r="M39" i="4"/>
  <c r="N39" i="4" s="1"/>
  <c r="AF39" i="6" s="1"/>
  <c r="M61" i="4"/>
  <c r="N61" i="4" s="1"/>
  <c r="O61" i="4" s="1"/>
  <c r="AG61" i="6" s="1"/>
  <c r="M15" i="4"/>
  <c r="AE15" i="6" s="1"/>
  <c r="M31" i="4"/>
  <c r="AE31" i="6" s="1"/>
  <c r="M37" i="4"/>
  <c r="N37" i="4" s="1"/>
  <c r="O37" i="4" s="1"/>
  <c r="AG37" i="6" s="1"/>
  <c r="M29" i="4"/>
  <c r="N29" i="4" s="1"/>
  <c r="O29" i="4" s="1"/>
  <c r="K35" i="8" s="1"/>
  <c r="M77" i="4"/>
  <c r="N77" i="4" s="1"/>
  <c r="M59" i="4"/>
  <c r="AE59" i="6" s="1"/>
  <c r="M72" i="4"/>
  <c r="N72" i="4" s="1"/>
  <c r="O72" i="4" s="1"/>
  <c r="K98" i="8" s="1"/>
  <c r="AB10" i="3"/>
  <c r="F10" i="4" s="1"/>
  <c r="AB12" i="3"/>
  <c r="F12" i="4" s="1"/>
  <c r="AB18" i="3"/>
  <c r="F18" i="4" s="1"/>
  <c r="H18" i="4" s="1"/>
  <c r="AE18" i="3" s="1"/>
  <c r="AB26" i="3"/>
  <c r="F26" i="4" s="1"/>
  <c r="AB34" i="3"/>
  <c r="F34" i="4" s="1"/>
  <c r="H34" i="4" s="1"/>
  <c r="AE34" i="3" s="1"/>
  <c r="AB36" i="3"/>
  <c r="F36" i="4" s="1"/>
  <c r="H36" i="4" s="1"/>
  <c r="AE36" i="3" s="1"/>
  <c r="AB30" i="3"/>
  <c r="F30" i="4" s="1"/>
  <c r="H30" i="4" s="1"/>
  <c r="AE30" i="3" s="1"/>
  <c r="AB24" i="3"/>
  <c r="F24" i="4" s="1"/>
  <c r="H24" i="4" s="1"/>
  <c r="I24" i="4" s="1"/>
  <c r="AB14" i="3"/>
  <c r="F14" i="4" s="1"/>
  <c r="H14" i="4" s="1"/>
  <c r="I14" i="4" s="1"/>
  <c r="AF14" i="3" s="1"/>
  <c r="AB9" i="3"/>
  <c r="F9" i="4" s="1"/>
  <c r="H9" i="4" s="1"/>
  <c r="I9" i="4" s="1"/>
  <c r="AF9" i="3" s="1"/>
  <c r="AB11" i="3"/>
  <c r="F11" i="4" s="1"/>
  <c r="AB13" i="3"/>
  <c r="F13" i="4" s="1"/>
  <c r="H13" i="4" s="1"/>
  <c r="I13" i="4" s="1"/>
  <c r="AB15" i="3"/>
  <c r="F15" i="4" s="1"/>
  <c r="H15" i="4" s="1"/>
  <c r="I15" i="4" s="1"/>
  <c r="AB17" i="3"/>
  <c r="F17" i="4" s="1"/>
  <c r="H17" i="4" s="1"/>
  <c r="I17" i="4" s="1"/>
  <c r="AB19" i="3"/>
  <c r="F19" i="4" s="1"/>
  <c r="H19" i="4" s="1"/>
  <c r="AE19" i="3" s="1"/>
  <c r="AB23" i="3"/>
  <c r="F23" i="4" s="1"/>
  <c r="H23" i="4" s="1"/>
  <c r="I23" i="4" s="1"/>
  <c r="AB25" i="3"/>
  <c r="F25" i="4" s="1"/>
  <c r="H25" i="4" s="1"/>
  <c r="AE25" i="3" s="1"/>
  <c r="AB29" i="3"/>
  <c r="F29" i="4" s="1"/>
  <c r="H29" i="4" s="1"/>
  <c r="I29" i="4" s="1"/>
  <c r="I35" i="8" s="1"/>
  <c r="AB31" i="3"/>
  <c r="F31" i="4" s="1"/>
  <c r="AB33" i="3"/>
  <c r="F33" i="4" s="1"/>
  <c r="H33" i="4" s="1"/>
  <c r="AB35" i="3"/>
  <c r="F35" i="4" s="1"/>
  <c r="H35" i="4" s="1"/>
  <c r="I35" i="4" s="1"/>
  <c r="AB37" i="3"/>
  <c r="F37" i="4" s="1"/>
  <c r="H37" i="4" s="1"/>
  <c r="AE37" i="3" s="1"/>
  <c r="P10" i="3"/>
  <c r="E10" i="4" s="1"/>
  <c r="P12" i="3"/>
  <c r="E12" i="4" s="1"/>
  <c r="H12" i="4" s="1"/>
  <c r="AE12" i="3" s="1"/>
  <c r="P18" i="3"/>
  <c r="E18" i="4" s="1"/>
  <c r="P26" i="3"/>
  <c r="E26" i="4" s="1"/>
  <c r="H26" i="4" s="1"/>
  <c r="AE26" i="3" s="1"/>
  <c r="P32" i="3"/>
  <c r="E32" i="4" s="1"/>
  <c r="P16" i="3"/>
  <c r="E16" i="4" s="1"/>
  <c r="H16" i="4" s="1"/>
  <c r="AE16" i="3" s="1"/>
  <c r="P24" i="3"/>
  <c r="E24" i="4" s="1"/>
  <c r="P28" i="3"/>
  <c r="E28" i="4" s="1"/>
  <c r="H28" i="4" s="1"/>
  <c r="AE28" i="3" s="1"/>
  <c r="P34" i="3"/>
  <c r="E34" i="4" s="1"/>
  <c r="D30" i="7"/>
  <c r="B28" i="7"/>
  <c r="B23" i="7"/>
  <c r="B38" i="6"/>
  <c r="D30" i="6"/>
  <c r="D12" i="6"/>
  <c r="B11" i="6"/>
  <c r="C39" i="7"/>
  <c r="B33" i="7"/>
  <c r="D20" i="7"/>
  <c r="D12" i="7"/>
  <c r="C10" i="6"/>
  <c r="C10" i="7"/>
  <c r="B27" i="6"/>
  <c r="B22" i="6"/>
  <c r="B20" i="6"/>
  <c r="B19" i="6"/>
  <c r="B18" i="6"/>
  <c r="B13" i="6"/>
  <c r="C26" i="7"/>
  <c r="D21" i="7"/>
  <c r="B20" i="7"/>
  <c r="B19" i="7"/>
  <c r="B17" i="7"/>
  <c r="B13" i="7"/>
  <c r="C26" i="6"/>
  <c r="C18" i="6"/>
  <c r="B9" i="3"/>
  <c r="B27" i="3"/>
  <c r="D16" i="3"/>
  <c r="B9" i="6"/>
  <c r="C21" i="7"/>
  <c r="C18" i="7"/>
  <c r="C12" i="7"/>
  <c r="D20" i="6"/>
  <c r="D11" i="6"/>
  <c r="B12" i="7"/>
  <c r="B11" i="7"/>
  <c r="C21" i="6"/>
  <c r="C12" i="6"/>
  <c r="A1" i="6"/>
  <c r="A42" i="6" s="1"/>
  <c r="A1" i="3"/>
  <c r="A42" i="3" s="1"/>
  <c r="A1" i="7"/>
  <c r="A42" i="7" s="1"/>
  <c r="AE72" i="6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H31" i="4"/>
  <c r="AE31" i="3" s="1"/>
  <c r="M28" i="4"/>
  <c r="AE28" i="6" s="1"/>
  <c r="M18" i="4"/>
  <c r="AE18" i="6" s="1"/>
  <c r="M12" i="4"/>
  <c r="N12" i="4" s="1"/>
  <c r="O12" i="4" s="1"/>
  <c r="K18" i="8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N23" i="4" s="1"/>
  <c r="AF23" i="6" s="1"/>
  <c r="M27" i="4"/>
  <c r="N27" i="4" s="1"/>
  <c r="AF27" i="6" s="1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M51" i="4"/>
  <c r="M53" i="4"/>
  <c r="M55" i="4"/>
  <c r="N55" i="4" s="1"/>
  <c r="M63" i="4"/>
  <c r="AE63" i="6" s="1"/>
  <c r="M67" i="4"/>
  <c r="M71" i="4"/>
  <c r="N71" i="4" s="1"/>
  <c r="O71" i="4" s="1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AE52" i="7"/>
  <c r="T52" i="4"/>
  <c r="AF52" i="7" s="1"/>
  <c r="M25" i="4"/>
  <c r="AE25" i="6" s="1"/>
  <c r="M9" i="4"/>
  <c r="M57" i="4"/>
  <c r="N57" i="4" s="1"/>
  <c r="B50" i="7"/>
  <c r="B14" i="7"/>
  <c r="C19" i="3"/>
  <c r="C19" i="7"/>
  <c r="M11" i="4"/>
  <c r="N11" i="4" s="1"/>
  <c r="O11" i="4" s="1"/>
  <c r="K17" i="8" s="1"/>
  <c r="M35" i="4"/>
  <c r="AE9" i="7"/>
  <c r="AE68" i="7"/>
  <c r="M38" i="4"/>
  <c r="N38" i="4" s="1"/>
  <c r="O38" i="4" s="1"/>
  <c r="AG38" i="6" s="1"/>
  <c r="M20" i="4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AE76" i="7"/>
  <c r="M24" i="4"/>
  <c r="AE24" i="6" s="1"/>
  <c r="M16" i="4"/>
  <c r="N16" i="4" s="1"/>
  <c r="M74" i="4"/>
  <c r="N74" i="4" s="1"/>
  <c r="M66" i="4"/>
  <c r="AE66" i="6" s="1"/>
  <c r="M58" i="4"/>
  <c r="AE58" i="6" s="1"/>
  <c r="AE55" i="7"/>
  <c r="C69" i="6"/>
  <c r="C60" i="6"/>
  <c r="B29" i="6"/>
  <c r="B14" i="6"/>
  <c r="C56" i="7"/>
  <c r="D10" i="7"/>
  <c r="C16" i="6"/>
  <c r="AE25" i="7"/>
  <c r="T25" i="4"/>
  <c r="U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N30" i="4" s="1"/>
  <c r="O30" i="4" s="1"/>
  <c r="K36" i="8" s="1"/>
  <c r="M22" i="4"/>
  <c r="AE22" i="6" s="1"/>
  <c r="M14" i="4"/>
  <c r="AE14" i="6" s="1"/>
  <c r="M79" i="4"/>
  <c r="AE79" i="6" s="1"/>
  <c r="M73" i="4"/>
  <c r="N73" i="4" s="1"/>
  <c r="AF73" i="6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N60" i="4" s="1"/>
  <c r="O60" i="4" s="1"/>
  <c r="AG60" i="6" s="1"/>
  <c r="M64" i="4"/>
  <c r="AE64" i="6" s="1"/>
  <c r="M68" i="4"/>
  <c r="N68" i="4" s="1"/>
  <c r="M76" i="4"/>
  <c r="N76" i="4" s="1"/>
  <c r="AF76" i="6" s="1"/>
  <c r="M33" i="4"/>
  <c r="N33" i="4" s="1"/>
  <c r="AF33" i="6" s="1"/>
  <c r="H27" i="4"/>
  <c r="I27" i="4" s="1"/>
  <c r="H76" i="4"/>
  <c r="I76" i="4" s="1"/>
  <c r="AF76" i="3" s="1"/>
  <c r="D65" i="7"/>
  <c r="D65" i="3"/>
  <c r="N63" i="4"/>
  <c r="O63" i="4" s="1"/>
  <c r="AG63" i="6" s="1"/>
  <c r="AE21" i="7"/>
  <c r="T21" i="4"/>
  <c r="U21" i="4" s="1"/>
  <c r="W21" i="4" s="1"/>
  <c r="O27" i="8" s="1"/>
  <c r="AE61" i="6"/>
  <c r="AE36" i="6"/>
  <c r="N36" i="4"/>
  <c r="AF36" i="6" s="1"/>
  <c r="M92" i="8"/>
  <c r="W66" i="4"/>
  <c r="O92" i="8" s="1"/>
  <c r="N64" i="4"/>
  <c r="O64" i="4" s="1"/>
  <c r="K90" i="8" s="1"/>
  <c r="N65" i="4"/>
  <c r="O65" i="4" s="1"/>
  <c r="K91" i="8" s="1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52" i="4"/>
  <c r="I52" i="4" s="1"/>
  <c r="I78" i="8" s="1"/>
  <c r="D79" i="7"/>
  <c r="D52" i="7"/>
  <c r="D52" i="3"/>
  <c r="O91" i="8"/>
  <c r="O81" i="8"/>
  <c r="A6" i="3"/>
  <c r="A47" i="3" s="1"/>
  <c r="A6" i="7"/>
  <c r="A47" i="7" s="1"/>
  <c r="A6" i="6"/>
  <c r="A47" i="6" s="1"/>
  <c r="AF61" i="7"/>
  <c r="AF62" i="7"/>
  <c r="U17" i="4"/>
  <c r="V17" i="4" s="1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0" i="7"/>
  <c r="H64" i="4"/>
  <c r="I64" i="4" s="1"/>
  <c r="AF64" i="3" s="1"/>
  <c r="V50" i="4"/>
  <c r="U77" i="4"/>
  <c r="V77" i="4" s="1"/>
  <c r="AF79" i="7"/>
  <c r="U9" i="4"/>
  <c r="W9" i="4" s="1"/>
  <c r="H51" i="4"/>
  <c r="AE51" i="3" s="1"/>
  <c r="AF31" i="7"/>
  <c r="AF54" i="7"/>
  <c r="AF53" i="7"/>
  <c r="V53" i="4"/>
  <c r="AG53" i="7"/>
  <c r="H58" i="4"/>
  <c r="U68" i="4"/>
  <c r="V68" i="4" s="1"/>
  <c r="W68" i="4" s="1"/>
  <c r="U75" i="4"/>
  <c r="H59" i="4"/>
  <c r="AE59" i="3" s="1"/>
  <c r="H21" i="4"/>
  <c r="I21" i="4" s="1"/>
  <c r="AF21" i="3" s="1"/>
  <c r="H67" i="4"/>
  <c r="AE67" i="3" s="1"/>
  <c r="H22" i="4"/>
  <c r="I22" i="4" s="1"/>
  <c r="I28" i="8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53" i="4"/>
  <c r="I53" i="4" s="1"/>
  <c r="I79" i="8" s="1"/>
  <c r="H60" i="4"/>
  <c r="AE60" i="3" s="1"/>
  <c r="AG31" i="7"/>
  <c r="U64" i="4"/>
  <c r="V64" i="4" s="1"/>
  <c r="U57" i="4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80" i="4"/>
  <c r="AE80" i="3" s="1"/>
  <c r="V54" i="4"/>
  <c r="H50" i="4"/>
  <c r="H57" i="4"/>
  <c r="I57" i="4" s="1"/>
  <c r="H63" i="4"/>
  <c r="H70" i="4"/>
  <c r="AE70" i="3" s="1"/>
  <c r="H77" i="4"/>
  <c r="AE77" i="3" s="1"/>
  <c r="V72" i="4"/>
  <c r="W72" i="4" s="1"/>
  <c r="AG72" i="7"/>
  <c r="AF72" i="7"/>
  <c r="M105" i="8"/>
  <c r="O105" i="8"/>
  <c r="M37" i="8"/>
  <c r="O37" i="8"/>
  <c r="V61" i="4"/>
  <c r="W61" i="4" s="1"/>
  <c r="AG79" i="7"/>
  <c r="AG60" i="7"/>
  <c r="AF60" i="7"/>
  <c r="AF66" i="7"/>
  <c r="AG66" i="7"/>
  <c r="S38" i="4" l="1"/>
  <c r="T38" i="4" s="1"/>
  <c r="S36" i="4"/>
  <c r="S35" i="4"/>
  <c r="T35" i="4" s="1"/>
  <c r="S34" i="4"/>
  <c r="T32" i="4"/>
  <c r="AF32" i="7" s="1"/>
  <c r="AE32" i="7"/>
  <c r="S30" i="4"/>
  <c r="AE30" i="7" s="1"/>
  <c r="S29" i="4"/>
  <c r="AE28" i="7"/>
  <c r="T28" i="4"/>
  <c r="U28" i="4" s="1"/>
  <c r="V28" i="4" s="1"/>
  <c r="W28" i="4" s="1"/>
  <c r="O34" i="8" s="1"/>
  <c r="U27" i="4"/>
  <c r="S26" i="4"/>
  <c r="T26" i="4" s="1"/>
  <c r="U26" i="4" s="1"/>
  <c r="AG26" i="7" s="1"/>
  <c r="U24" i="4"/>
  <c r="V24" i="4" s="1"/>
  <c r="W24" i="4" s="1"/>
  <c r="O30" i="8" s="1"/>
  <c r="AF24" i="7"/>
  <c r="S23" i="4"/>
  <c r="AE22" i="7"/>
  <c r="T22" i="4"/>
  <c r="AF22" i="7" s="1"/>
  <c r="T14" i="4"/>
  <c r="AF14" i="7" s="1"/>
  <c r="AE14" i="7"/>
  <c r="T39" i="4"/>
  <c r="AF39" i="7" s="1"/>
  <c r="AE39" i="7"/>
  <c r="AE26" i="7"/>
  <c r="T23" i="4"/>
  <c r="U23" i="4" s="1"/>
  <c r="V23" i="4" s="1"/>
  <c r="W23" i="4" s="1"/>
  <c r="O29" i="8" s="1"/>
  <c r="AE23" i="7"/>
  <c r="T20" i="4"/>
  <c r="AE19" i="7"/>
  <c r="T19" i="4"/>
  <c r="U19" i="4" s="1"/>
  <c r="V19" i="4" s="1"/>
  <c r="M25" i="8" s="1"/>
  <c r="T18" i="4"/>
  <c r="AF18" i="7" s="1"/>
  <c r="AE18" i="7"/>
  <c r="AE16" i="7"/>
  <c r="T15" i="4"/>
  <c r="U15" i="4" s="1"/>
  <c r="V15" i="4" s="1"/>
  <c r="W15" i="4" s="1"/>
  <c r="O21" i="8" s="1"/>
  <c r="AE38" i="7"/>
  <c r="T37" i="4"/>
  <c r="AE37" i="7"/>
  <c r="T36" i="4"/>
  <c r="AF36" i="7" s="1"/>
  <c r="AE36" i="7"/>
  <c r="T34" i="4"/>
  <c r="AE34" i="7"/>
  <c r="M39" i="8"/>
  <c r="AF33" i="7"/>
  <c r="AG33" i="7"/>
  <c r="AE33" i="7"/>
  <c r="AE31" i="7"/>
  <c r="AE29" i="7"/>
  <c r="T29" i="4"/>
  <c r="M30" i="8"/>
  <c r="AG24" i="7"/>
  <c r="AE24" i="7"/>
  <c r="AE12" i="7"/>
  <c r="T12" i="4"/>
  <c r="AF12" i="7" s="1"/>
  <c r="T10" i="4"/>
  <c r="U10" i="4" s="1"/>
  <c r="V10" i="4" s="1"/>
  <c r="W10" i="4" s="1"/>
  <c r="O16" i="8" s="1"/>
  <c r="AE35" i="7"/>
  <c r="T30" i="4"/>
  <c r="AE17" i="7"/>
  <c r="AE13" i="7"/>
  <c r="T13" i="4"/>
  <c r="U13" i="4" s="1"/>
  <c r="V13" i="4" s="1"/>
  <c r="W13" i="4" s="1"/>
  <c r="O19" i="8" s="1"/>
  <c r="M81" i="8"/>
  <c r="V58" i="4"/>
  <c r="M84" i="8" s="1"/>
  <c r="AG65" i="7"/>
  <c r="U56" i="4"/>
  <c r="V56" i="4" s="1"/>
  <c r="W56" i="4" s="1"/>
  <c r="AG71" i="7"/>
  <c r="V59" i="4"/>
  <c r="M85" i="8" s="1"/>
  <c r="M91" i="8"/>
  <c r="V11" i="4"/>
  <c r="M17" i="8" s="1"/>
  <c r="AF65" i="7"/>
  <c r="AG10" i="7"/>
  <c r="U12" i="4"/>
  <c r="AG12" i="7" s="1"/>
  <c r="AG62" i="7"/>
  <c r="U70" i="4"/>
  <c r="V70" i="4" s="1"/>
  <c r="W70" i="4" s="1"/>
  <c r="U69" i="4"/>
  <c r="M88" i="8"/>
  <c r="AF59" i="7"/>
  <c r="AF58" i="7"/>
  <c r="AF71" i="7"/>
  <c r="U78" i="4"/>
  <c r="AG78" i="7" s="1"/>
  <c r="U40" i="4"/>
  <c r="V40" i="4" s="1"/>
  <c r="M46" i="8" s="1"/>
  <c r="U80" i="4"/>
  <c r="AG80" i="7" s="1"/>
  <c r="AG15" i="7"/>
  <c r="AF15" i="7"/>
  <c r="M21" i="8"/>
  <c r="AF11" i="7"/>
  <c r="N31" i="4"/>
  <c r="O31" i="4" s="1"/>
  <c r="AG31" i="6" s="1"/>
  <c r="N15" i="4"/>
  <c r="O15" i="4" s="1"/>
  <c r="AG15" i="6" s="1"/>
  <c r="N69" i="4"/>
  <c r="O69" i="4" s="1"/>
  <c r="K95" i="8" s="1"/>
  <c r="AE73" i="6"/>
  <c r="AE12" i="6"/>
  <c r="AE21" i="6"/>
  <c r="N26" i="4"/>
  <c r="O26" i="4" s="1"/>
  <c r="K32" i="8" s="1"/>
  <c r="AE33" i="6"/>
  <c r="AE37" i="6"/>
  <c r="AE71" i="6"/>
  <c r="AE39" i="6"/>
  <c r="N20" i="4"/>
  <c r="AF20" i="6" s="1"/>
  <c r="AG29" i="6"/>
  <c r="AF29" i="6"/>
  <c r="AE77" i="6"/>
  <c r="AE76" i="6"/>
  <c r="N56" i="4"/>
  <c r="AF56" i="6" s="1"/>
  <c r="N66" i="4"/>
  <c r="O66" i="4" s="1"/>
  <c r="AG66" i="6" s="1"/>
  <c r="N79" i="4"/>
  <c r="AF79" i="6" s="1"/>
  <c r="AE23" i="6"/>
  <c r="AE11" i="6"/>
  <c r="AE38" i="6"/>
  <c r="N18" i="4"/>
  <c r="AF18" i="6" s="1"/>
  <c r="AE16" i="6"/>
  <c r="N80" i="4"/>
  <c r="O80" i="4" s="1"/>
  <c r="K106" i="8" s="1"/>
  <c r="N10" i="4"/>
  <c r="O10" i="4" s="1"/>
  <c r="K16" i="8" s="1"/>
  <c r="AE55" i="6"/>
  <c r="N25" i="4"/>
  <c r="O25" i="4" s="1"/>
  <c r="AG25" i="6" s="1"/>
  <c r="AE60" i="6"/>
  <c r="AE29" i="6"/>
  <c r="N59" i="4"/>
  <c r="O59" i="4" s="1"/>
  <c r="AE57" i="6"/>
  <c r="N24" i="4"/>
  <c r="AF24" i="6" s="1"/>
  <c r="AE30" i="6"/>
  <c r="N58" i="4"/>
  <c r="O58" i="4" s="1"/>
  <c r="K84" i="8" s="1"/>
  <c r="AE27" i="6"/>
  <c r="O55" i="4"/>
  <c r="AG55" i="6" s="1"/>
  <c r="AF55" i="6"/>
  <c r="AE20" i="6"/>
  <c r="N14" i="4"/>
  <c r="AF14" i="6" s="1"/>
  <c r="N52" i="4"/>
  <c r="O52" i="4" s="1"/>
  <c r="K78" i="8" s="1"/>
  <c r="AE40" i="6"/>
  <c r="AE68" i="6"/>
  <c r="N17" i="4"/>
  <c r="AF17" i="6" s="1"/>
  <c r="H10" i="4"/>
  <c r="I10" i="4" s="1"/>
  <c r="AF10" i="3" s="1"/>
  <c r="O76" i="4"/>
  <c r="AG76" i="6" s="1"/>
  <c r="O24" i="4"/>
  <c r="K30" i="8" s="1"/>
  <c r="K89" i="8"/>
  <c r="U67" i="4"/>
  <c r="V67" i="4" s="1"/>
  <c r="W67" i="4" s="1"/>
  <c r="O93" i="8" s="1"/>
  <c r="AF23" i="7"/>
  <c r="K37" i="8"/>
  <c r="AF21" i="6"/>
  <c r="U52" i="4"/>
  <c r="AG52" i="7" s="1"/>
  <c r="AG30" i="6"/>
  <c r="O73" i="4"/>
  <c r="K99" i="8" s="1"/>
  <c r="O13" i="4"/>
  <c r="AG13" i="6" s="1"/>
  <c r="I90" i="8"/>
  <c r="AF52" i="3"/>
  <c r="AG69" i="6"/>
  <c r="AF37" i="6"/>
  <c r="U39" i="4"/>
  <c r="V39" i="4" s="1"/>
  <c r="W39" i="4" s="1"/>
  <c r="K87" i="8"/>
  <c r="U51" i="4"/>
  <c r="AG51" i="7" s="1"/>
  <c r="U22" i="4"/>
  <c r="V22" i="4" s="1"/>
  <c r="W22" i="4" s="1"/>
  <c r="AE27" i="3"/>
  <c r="O27" i="4"/>
  <c r="K33" i="8" s="1"/>
  <c r="U32" i="4"/>
  <c r="AG32" i="7" s="1"/>
  <c r="AG25" i="7"/>
  <c r="K43" i="8"/>
  <c r="AF69" i="6"/>
  <c r="AF61" i="6"/>
  <c r="AE11" i="3"/>
  <c r="AF31" i="6"/>
  <c r="AG63" i="7"/>
  <c r="AF11" i="3"/>
  <c r="AF63" i="7"/>
  <c r="M89" i="8"/>
  <c r="AG19" i="7"/>
  <c r="O20" i="4"/>
  <c r="AG20" i="6" s="1"/>
  <c r="I31" i="4"/>
  <c r="I37" i="8" s="1"/>
  <c r="O39" i="4"/>
  <c r="O33" i="4"/>
  <c r="K39" i="8" s="1"/>
  <c r="AF25" i="7"/>
  <c r="I19" i="4"/>
  <c r="I25" i="8" s="1"/>
  <c r="K27" i="8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F58" i="6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N51" i="4"/>
  <c r="AE51" i="6"/>
  <c r="AF15" i="6"/>
  <c r="M27" i="8"/>
  <c r="AF71" i="6"/>
  <c r="AE52" i="3"/>
  <c r="AG73" i="7"/>
  <c r="AF72" i="6"/>
  <c r="U16" i="4"/>
  <c r="V16" i="4" s="1"/>
  <c r="W16" i="4" s="1"/>
  <c r="AF21" i="7"/>
  <c r="AF12" i="6"/>
  <c r="O32" i="4"/>
  <c r="K38" i="8" s="1"/>
  <c r="AF65" i="6"/>
  <c r="AE32" i="6"/>
  <c r="N53" i="4"/>
  <c r="AE53" i="6"/>
  <c r="AE34" i="6"/>
  <c r="N34" i="4"/>
  <c r="AG11" i="6"/>
  <c r="W58" i="4"/>
  <c r="O84" i="8" s="1"/>
  <c r="AF30" i="6"/>
  <c r="K44" i="8"/>
  <c r="M80" i="8"/>
  <c r="W54" i="4"/>
  <c r="O80" i="8" s="1"/>
  <c r="W64" i="4"/>
  <c r="O90" i="8" s="1"/>
  <c r="O23" i="4"/>
  <c r="AG23" i="6" s="1"/>
  <c r="W76" i="4"/>
  <c r="O102" i="8" s="1"/>
  <c r="K86" i="8"/>
  <c r="W53" i="4"/>
  <c r="O79" i="8" s="1"/>
  <c r="AF64" i="6"/>
  <c r="O77" i="4"/>
  <c r="AF77" i="6"/>
  <c r="I99" i="8"/>
  <c r="AF38" i="6"/>
  <c r="AE54" i="6"/>
  <c r="N54" i="4"/>
  <c r="AE70" i="6"/>
  <c r="N70" i="4"/>
  <c r="M76" i="8"/>
  <c r="W50" i="4"/>
  <c r="O76" i="8" s="1"/>
  <c r="W17" i="4"/>
  <c r="O23" i="8" s="1"/>
  <c r="N78" i="4"/>
  <c r="AE78" i="6"/>
  <c r="W74" i="4"/>
  <c r="O100" i="8" s="1"/>
  <c r="AG65" i="6"/>
  <c r="O79" i="4"/>
  <c r="K105" i="8" s="1"/>
  <c r="AF63" i="6"/>
  <c r="W71" i="4"/>
  <c r="O97" i="8" s="1"/>
  <c r="AF11" i="6"/>
  <c r="W40" i="4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O46" i="8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I18" i="4"/>
  <c r="I24" i="8" s="1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M31" i="8"/>
  <c r="O31" i="8"/>
  <c r="AF53" i="3"/>
  <c r="M98" i="8"/>
  <c r="O98" i="8"/>
  <c r="AF69" i="3"/>
  <c r="I87" i="8"/>
  <c r="AF61" i="3"/>
  <c r="V69" i="4"/>
  <c r="W69" i="4" s="1"/>
  <c r="AG69" i="7"/>
  <c r="M87" i="8"/>
  <c r="O87" i="8"/>
  <c r="I80" i="8"/>
  <c r="AF54" i="3"/>
  <c r="AF17" i="3"/>
  <c r="I23" i="8"/>
  <c r="AF13" i="3"/>
  <c r="I19" i="8"/>
  <c r="AF23" i="3"/>
  <c r="I29" i="8"/>
  <c r="AF35" i="3"/>
  <c r="I41" i="8"/>
  <c r="AG71" i="6"/>
  <c r="K97" i="8"/>
  <c r="W12" i="4"/>
  <c r="AF56" i="3"/>
  <c r="I82" i="8"/>
  <c r="AF79" i="3"/>
  <c r="I105" i="8"/>
  <c r="O15" i="8"/>
  <c r="M15" i="8"/>
  <c r="I33" i="8"/>
  <c r="AF27" i="3"/>
  <c r="W27" i="4"/>
  <c r="AG27" i="7"/>
  <c r="AF15" i="3"/>
  <c r="I21" i="8"/>
  <c r="I38" i="8"/>
  <c r="AF32" i="3"/>
  <c r="AF35" i="7" l="1"/>
  <c r="U35" i="4"/>
  <c r="AF28" i="7"/>
  <c r="M34" i="8"/>
  <c r="AG28" i="7"/>
  <c r="AF26" i="7"/>
  <c r="AG13" i="7"/>
  <c r="M19" i="8"/>
  <c r="AF10" i="7"/>
  <c r="M16" i="8"/>
  <c r="U14" i="4"/>
  <c r="V14" i="4" s="1"/>
  <c r="W14" i="4" s="1"/>
  <c r="O20" i="8" s="1"/>
  <c r="V26" i="4"/>
  <c r="W26" i="4" s="1"/>
  <c r="O32" i="8" s="1"/>
  <c r="AG23" i="7"/>
  <c r="M29" i="8"/>
  <c r="U20" i="4"/>
  <c r="AF20" i="7"/>
  <c r="W19" i="4"/>
  <c r="O25" i="8" s="1"/>
  <c r="AF19" i="7"/>
  <c r="U18" i="4"/>
  <c r="V18" i="4" s="1"/>
  <c r="W18" i="4" s="1"/>
  <c r="O24" i="8" s="1"/>
  <c r="AF38" i="7"/>
  <c r="U38" i="4"/>
  <c r="U37" i="4"/>
  <c r="AF37" i="7"/>
  <c r="U36" i="4"/>
  <c r="AG36" i="7" s="1"/>
  <c r="U34" i="4"/>
  <c r="AF34" i="7"/>
  <c r="U29" i="4"/>
  <c r="AF29" i="7"/>
  <c r="AF30" i="7"/>
  <c r="U30" i="4"/>
  <c r="AF13" i="7"/>
  <c r="V80" i="4"/>
  <c r="W80" i="4" s="1"/>
  <c r="AG56" i="7"/>
  <c r="AG70" i="7"/>
  <c r="V78" i="4"/>
  <c r="W78" i="4" s="1"/>
  <c r="O104" i="8" s="1"/>
  <c r="W11" i="4"/>
  <c r="O17" i="8" s="1"/>
  <c r="W59" i="4"/>
  <c r="O85" i="8" s="1"/>
  <c r="AG40" i="7"/>
  <c r="AG67" i="7"/>
  <c r="AF26" i="6"/>
  <c r="AG26" i="6"/>
  <c r="O18" i="4"/>
  <c r="K92" i="8"/>
  <c r="AG10" i="6"/>
  <c r="AF66" i="6"/>
  <c r="AF10" i="6"/>
  <c r="O14" i="4"/>
  <c r="K20" i="8" s="1"/>
  <c r="O17" i="4"/>
  <c r="AG17" i="6" s="1"/>
  <c r="O56" i="4"/>
  <c r="K82" i="8" s="1"/>
  <c r="AF25" i="6"/>
  <c r="K31" i="8"/>
  <c r="M93" i="8"/>
  <c r="AF80" i="6"/>
  <c r="AG80" i="6"/>
  <c r="AF59" i="6"/>
  <c r="AG52" i="6"/>
  <c r="AG24" i="6"/>
  <c r="AG58" i="6"/>
  <c r="K81" i="8"/>
  <c r="K102" i="8"/>
  <c r="AG27" i="6"/>
  <c r="AG73" i="6"/>
  <c r="V32" i="4"/>
  <c r="W32" i="4" s="1"/>
  <c r="O38" i="8" s="1"/>
  <c r="V52" i="4"/>
  <c r="W52" i="4" s="1"/>
  <c r="O78" i="8" s="1"/>
  <c r="K19" i="8"/>
  <c r="AG22" i="7"/>
  <c r="AG14" i="7"/>
  <c r="AG39" i="7"/>
  <c r="K26" i="8"/>
  <c r="I91" i="8"/>
  <c r="O50" i="4"/>
  <c r="AG50" i="6" s="1"/>
  <c r="V51" i="4"/>
  <c r="W51" i="4" s="1"/>
  <c r="O77" i="8" s="1"/>
  <c r="AF62" i="3"/>
  <c r="K29" i="8"/>
  <c r="AG33" i="6"/>
  <c r="AG36" i="6"/>
  <c r="M32" i="8"/>
  <c r="AF38" i="3"/>
  <c r="AG79" i="6"/>
  <c r="AF31" i="3"/>
  <c r="K45" i="8"/>
  <c r="AG39" i="6"/>
  <c r="I77" i="8"/>
  <c r="I42" i="8"/>
  <c r="AG40" i="6"/>
  <c r="AG16" i="7"/>
  <c r="AF19" i="3"/>
  <c r="K94" i="8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M96" i="8"/>
  <c r="O96" i="8"/>
  <c r="M20" i="8"/>
  <c r="O45" i="8"/>
  <c r="M45" i="8"/>
  <c r="M33" i="8"/>
  <c r="O33" i="8"/>
  <c r="O106" i="8"/>
  <c r="O18" i="8"/>
  <c r="M18" i="8"/>
  <c r="V35" i="4" l="1"/>
  <c r="AG35" i="7"/>
  <c r="M24" i="8"/>
  <c r="AG18" i="7"/>
  <c r="AG20" i="7"/>
  <c r="V20" i="4"/>
  <c r="V38" i="4"/>
  <c r="AG38" i="7"/>
  <c r="V37" i="4"/>
  <c r="AG37" i="7"/>
  <c r="V34" i="4"/>
  <c r="AG34" i="7"/>
  <c r="AG29" i="7"/>
  <c r="V29" i="4"/>
  <c r="AG30" i="7"/>
  <c r="V30" i="4"/>
  <c r="M106" i="8"/>
  <c r="M104" i="8"/>
  <c r="K23" i="8"/>
  <c r="AG56" i="6"/>
  <c r="AG14" i="6"/>
  <c r="M38" i="8"/>
  <c r="M78" i="8"/>
  <c r="M77" i="8"/>
  <c r="K76" i="8"/>
  <c r="M42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M41" i="8" l="1"/>
  <c r="W35" i="4"/>
  <c r="O41" i="8" s="1"/>
  <c r="W20" i="4"/>
  <c r="O26" i="8" s="1"/>
  <c r="M26" i="8"/>
  <c r="W38" i="4"/>
  <c r="O44" i="8" s="1"/>
  <c r="M44" i="8"/>
  <c r="W37" i="4"/>
  <c r="O43" i="8" s="1"/>
  <c r="M43" i="8"/>
  <c r="W34" i="4"/>
  <c r="O40" i="8" s="1"/>
  <c r="M40" i="8"/>
  <c r="M35" i="8"/>
  <c r="W29" i="4"/>
  <c r="O35" i="8" s="1"/>
  <c r="W30" i="4"/>
  <c r="O36" i="8" s="1"/>
  <c r="M36" i="8"/>
</calcChain>
</file>

<file path=xl/sharedStrings.xml><?xml version="1.0" encoding="utf-8"?>
<sst xmlns="http://schemas.openxmlformats.org/spreadsheetml/2006/main" count="771" uniqueCount="242">
  <si>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</si>
  <si>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</si>
  <si>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</si>
  <si>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</si>
  <si>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</si>
  <si>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</si>
  <si>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</si>
  <si>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</si>
  <si>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</si>
  <si>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</si>
  <si>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</si>
  <si>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</si>
  <si>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</si>
  <si>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</si>
  <si>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</si>
  <si>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</si>
  <si>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</si>
  <si>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</si>
  <si>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</si>
  <si>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</si>
  <si>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</si>
  <si>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</si>
  <si>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</si>
  <si>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</si>
  <si>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</si>
  <si>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</si>
  <si>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</si>
  <si>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</si>
  <si>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</si>
  <si>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</si>
  <si>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</si>
  <si>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</si>
  <si>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</si>
  <si>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</si>
  <si>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</si>
  <si>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</si>
  <si>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</si>
  <si>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</si>
  <si>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</si>
  <si>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</si>
  <si>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</si>
  <si>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</si>
  <si>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</si>
  <si>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</si>
  <si>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</si>
  <si>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</si>
  <si>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</si>
  <si>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</si>
  <si>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</si>
  <si>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</si>
  <si>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</si>
  <si>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</si>
  <si>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</si>
  <si>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</si>
  <si>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</si>
  <si>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</si>
  <si>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</si>
  <si>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</si>
  <si>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</si>
  <si>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</si>
  <si>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</si>
  <si>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</si>
  <si>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</si>
  <si>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</si>
  <si>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</si>
  <si>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</si>
  <si>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</si>
  <si>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</si>
  <si>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</si>
  <si>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</si>
  <si>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</si>
  <si>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</si>
  <si>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</si>
  <si>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</si>
  <si>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</si>
  <si>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</si>
  <si>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</si>
  <si>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</si>
  <si>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</si>
  <si>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</si>
  <si>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</si>
  <si>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</si>
  <si>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</si>
  <si>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</si>
  <si>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</si>
  <si>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</si>
  <si>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</si>
  <si>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</si>
  <si>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</si>
  <si>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</si>
  <si>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</si>
  <si>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</si>
  <si>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</si>
  <si>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</si>
  <si>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</si>
  <si>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</si>
  <si>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</si>
  <si>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</si>
  <si>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</si>
  <si>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</si>
  <si>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</si>
  <si>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</si>
  <si>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</si>
  <si>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</si>
  <si>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</si>
  <si>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</si>
  <si>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</si>
  <si>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</si>
  <si>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</si>
  <si>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</si>
  <si>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</si>
  <si>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</si>
  <si>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</si>
  <si>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</si>
  <si>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</si>
  <si>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</si>
  <si>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</si>
  <si>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</si>
  <si>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</si>
  <si>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</si>
  <si>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</si>
  <si>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</si>
  <si>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</si>
  <si>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</si>
  <si>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</si>
  <si>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</si>
  <si>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</si>
  <si>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</si>
  <si>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</si>
  <si>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</si>
  <si>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</si>
  <si>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</si>
  <si>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</si>
  <si>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</si>
  <si>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</si>
  <si>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</si>
  <si>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</si>
  <si>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</si>
  <si>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</si>
  <si>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</si>
  <si>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</si>
  <si>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</si>
  <si>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</si>
  <si>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</si>
  <si>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</si>
  <si>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</si>
  <si>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</si>
  <si>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</si>
  <si>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</si>
  <si>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</si>
  <si>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</si>
  <si>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</si>
  <si>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</si>
  <si>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</si>
  <si>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</si>
  <si>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 xml:space="preserve">AHMED, BASSAM SAADELDIN A. </t>
  </si>
  <si>
    <t>BSIT-NET SEC TRACK-2</t>
  </si>
  <si>
    <t>13-2091-470</t>
  </si>
  <si>
    <t xml:space="preserve">AL-NAGGAR, ZAKARYA A. </t>
  </si>
  <si>
    <t>BSIT-NET SEC TRACK-3</t>
  </si>
  <si>
    <t>12-3940-713</t>
  </si>
  <si>
    <t xml:space="preserve">ALNATHARI, MOUSA T. </t>
  </si>
  <si>
    <t>14-0858-424</t>
  </si>
  <si>
    <t xml:space="preserve">ARCIAGA, MARC DAVID R. </t>
  </si>
  <si>
    <t>13-1450-327</t>
  </si>
  <si>
    <t xml:space="preserve">BAQUIRIN, REY BENJAMIN M. </t>
  </si>
  <si>
    <t>BSIT-ERP TRACK-2</t>
  </si>
  <si>
    <t>9001965</t>
  </si>
  <si>
    <t xml:space="preserve">BARUELA, JHAROLD BRYLLE B. </t>
  </si>
  <si>
    <t>BSIT-ERP TRACK-3</t>
  </si>
  <si>
    <t>13-1250-631</t>
  </si>
  <si>
    <t xml:space="preserve">BRONCANO, KEVIN S. </t>
  </si>
  <si>
    <t>BSIT-WEB TRACK-2</t>
  </si>
  <si>
    <t>13-3334-780</t>
  </si>
  <si>
    <t xml:space="preserve">BUENAVISTA, HAROLD G. </t>
  </si>
  <si>
    <t>12018136</t>
  </si>
  <si>
    <t xml:space="preserve">CALPO, JEFFLER BOY C. </t>
  </si>
  <si>
    <t>13-1359-893</t>
  </si>
  <si>
    <t xml:space="preserve">CAMACHO, VERONICA D. </t>
  </si>
  <si>
    <t>13-3038-504</t>
  </si>
  <si>
    <t xml:space="preserve">CARREON, JUNE </t>
  </si>
  <si>
    <t>13-1516-354</t>
  </si>
  <si>
    <t xml:space="preserve">CASTILLO, ADRIAN PAUL A. </t>
  </si>
  <si>
    <t>12-0032-428</t>
  </si>
  <si>
    <t xml:space="preserve">CONSUL, REGGIE D. </t>
  </si>
  <si>
    <t>BSIT-WEB TRACK-1</t>
  </si>
  <si>
    <t>12020479</t>
  </si>
  <si>
    <t xml:space="preserve">CUARESMA, JENNIFER B. </t>
  </si>
  <si>
    <t>12024004</t>
  </si>
  <si>
    <t xml:space="preserve">DELOS SANTOS, PROSPER G. </t>
  </si>
  <si>
    <t>12-3560-430</t>
  </si>
  <si>
    <t xml:space="preserve">DUNUAN, MARK JR. B. </t>
  </si>
  <si>
    <t>11-0046-188</t>
  </si>
  <si>
    <t xml:space="preserve">GALIBUT, BRAILLE L. </t>
  </si>
  <si>
    <t>BSIT-NET SEC TRACK-1</t>
  </si>
  <si>
    <t>12-3139-980</t>
  </si>
  <si>
    <t xml:space="preserve">GARAÑO, IAN JAMES S. </t>
  </si>
  <si>
    <t>BSCS-DIGITAL ARTS TRACK-3</t>
  </si>
  <si>
    <t>9807338</t>
  </si>
  <si>
    <t xml:space="preserve">KUN, GREGORY T. </t>
  </si>
  <si>
    <t>13-3097-457</t>
  </si>
  <si>
    <t xml:space="preserve">LUZANO, KAROL M. </t>
  </si>
  <si>
    <t>12022202</t>
  </si>
  <si>
    <t xml:space="preserve">LY, SABADA </t>
  </si>
  <si>
    <t>13-1394-856</t>
  </si>
  <si>
    <t xml:space="preserve">MINONG, ROSELLER KYLE II G. </t>
  </si>
  <si>
    <t>14-0532-846</t>
  </si>
  <si>
    <t xml:space="preserve">ORIBELLO, ALAIA MARIE T. </t>
  </si>
  <si>
    <t>12-1074-939</t>
  </si>
  <si>
    <t xml:space="preserve">PARARUAN, JIMUEL P. </t>
  </si>
  <si>
    <t>13-1043-139</t>
  </si>
  <si>
    <t xml:space="preserve">RABANAL, REDEN C. </t>
  </si>
  <si>
    <t>13-2087-619</t>
  </si>
  <si>
    <t xml:space="preserve">RAYRAY, RUDULPH ACE M. </t>
  </si>
  <si>
    <t>14-4355-939</t>
  </si>
  <si>
    <t xml:space="preserve">ROQUE, MELODY B. </t>
  </si>
  <si>
    <t>12024071</t>
  </si>
  <si>
    <t xml:space="preserve">SAGAOINIT, KEITH DARIAN D. </t>
  </si>
  <si>
    <t>13-3001-845</t>
  </si>
  <si>
    <t xml:space="preserve">UMINGA, JOHN VEE L. </t>
  </si>
  <si>
    <t>13-2320-240</t>
  </si>
  <si>
    <t xml:space="preserve">VIERNES, ROY JAN LESTER C. </t>
  </si>
  <si>
    <t>13-1368-734</t>
  </si>
  <si>
    <t xml:space="preserve">ZUÑEGA, FIDEL VICTOR P. </t>
  </si>
  <si>
    <t>BSIT-WEB TRACK-3</t>
  </si>
  <si>
    <t>13-3826-757</t>
  </si>
  <si>
    <t>CITCS INTL 1</t>
  </si>
  <si>
    <t>CCS.1132</t>
  </si>
  <si>
    <t>WEB DEVELOPMENT 2</t>
  </si>
  <si>
    <t>10:00-11:15TTH</t>
  </si>
  <si>
    <t>8:45-10:00TTHS</t>
  </si>
  <si>
    <t>M301</t>
  </si>
  <si>
    <t>2015-2016</t>
  </si>
  <si>
    <t>1ST</t>
  </si>
  <si>
    <t>HTML</t>
  </si>
  <si>
    <t>CSS</t>
  </si>
  <si>
    <t>BOOSTSTRAP</t>
  </si>
  <si>
    <t>CODECADEMY</t>
  </si>
  <si>
    <t>BOOTSTRAP</t>
  </si>
  <si>
    <t>-</t>
  </si>
  <si>
    <t>INC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</si>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</sst>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14" sqref="G14:H14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35" customHeight="1" x14ac:dyDescent="0.2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35" customHeight="1" x14ac:dyDescent="0.2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35" customHeight="1" x14ac:dyDescent="0.2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93" t="s">
        <v>226</v>
      </c>
      <c r="E12" s="194"/>
      <c r="F12" s="1"/>
      <c r="G12" s="189" t="s">
        <v>227</v>
      </c>
      <c r="H12" s="192"/>
      <c r="I12" s="2"/>
      <c r="J12" s="189" t="s">
        <v>228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189" t="s">
        <v>229</v>
      </c>
      <c r="E14" s="192"/>
      <c r="F14" s="4"/>
      <c r="G14" s="189" t="s">
        <v>230</v>
      </c>
      <c r="H14" s="192"/>
      <c r="I14" s="5"/>
      <c r="J14" s="167" t="s">
        <v>231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93" t="s">
        <v>232</v>
      </c>
      <c r="E16" s="200"/>
      <c r="F16" s="4"/>
      <c r="G16" s="168" t="s">
        <v>233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172"/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20"/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C11" sqref="C11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155</v>
      </c>
      <c r="C2" s="47" t="s">
        <v>114</v>
      </c>
      <c r="D2" s="51" t="s">
        <v>156</v>
      </c>
      <c r="E2" s="47" t="s">
        <v>157</v>
      </c>
    </row>
    <row r="3" spans="1:5" ht="12.75" customHeight="1" x14ac:dyDescent="0.25">
      <c r="A3" s="50" t="s">
        <v>35</v>
      </c>
      <c r="B3" s="46" t="s">
        <v>158</v>
      </c>
      <c r="C3" s="47" t="s">
        <v>114</v>
      </c>
      <c r="D3" s="51" t="s">
        <v>159</v>
      </c>
      <c r="E3" s="47" t="s">
        <v>160</v>
      </c>
    </row>
    <row r="4" spans="1:5" ht="12.75" customHeight="1" x14ac:dyDescent="0.25">
      <c r="A4" s="50" t="s">
        <v>36</v>
      </c>
      <c r="B4" s="46" t="s">
        <v>161</v>
      </c>
      <c r="C4" s="47" t="s">
        <v>114</v>
      </c>
      <c r="D4" s="51" t="s">
        <v>159</v>
      </c>
      <c r="E4" s="47" t="s">
        <v>162</v>
      </c>
    </row>
    <row r="5" spans="1:5" ht="12.75" customHeight="1" x14ac:dyDescent="0.25">
      <c r="A5" s="50" t="s">
        <v>37</v>
      </c>
      <c r="B5" s="46" t="s">
        <v>163</v>
      </c>
      <c r="C5" s="47" t="s">
        <v>114</v>
      </c>
      <c r="D5" s="51" t="s">
        <v>156</v>
      </c>
      <c r="E5" s="47" t="s">
        <v>164</v>
      </c>
    </row>
    <row r="6" spans="1:5" ht="12.75" customHeight="1" x14ac:dyDescent="0.25">
      <c r="A6" s="50" t="s">
        <v>38</v>
      </c>
      <c r="B6" s="46" t="s">
        <v>165</v>
      </c>
      <c r="C6" s="47" t="s">
        <v>114</v>
      </c>
      <c r="D6" s="51" t="s">
        <v>166</v>
      </c>
      <c r="E6" s="47" t="s">
        <v>167</v>
      </c>
    </row>
    <row r="7" spans="1:5" ht="12.75" customHeight="1" x14ac:dyDescent="0.25">
      <c r="A7" s="50" t="s">
        <v>39</v>
      </c>
      <c r="B7" s="46" t="s">
        <v>168</v>
      </c>
      <c r="C7" s="47" t="s">
        <v>114</v>
      </c>
      <c r="D7" s="51" t="s">
        <v>169</v>
      </c>
      <c r="E7" s="47" t="s">
        <v>170</v>
      </c>
    </row>
    <row r="8" spans="1:5" ht="12.75" customHeight="1" x14ac:dyDescent="0.25">
      <c r="A8" s="50" t="s">
        <v>40</v>
      </c>
      <c r="B8" s="46" t="s">
        <v>171</v>
      </c>
      <c r="C8" s="47" t="s">
        <v>114</v>
      </c>
      <c r="D8" s="51" t="s">
        <v>172</v>
      </c>
      <c r="E8" s="47" t="s">
        <v>173</v>
      </c>
    </row>
    <row r="9" spans="1:5" ht="12.75" customHeight="1" x14ac:dyDescent="0.25">
      <c r="A9" s="50" t="s">
        <v>41</v>
      </c>
      <c r="B9" s="46" t="s">
        <v>174</v>
      </c>
      <c r="C9" s="47" t="s">
        <v>114</v>
      </c>
      <c r="D9" s="51" t="s">
        <v>159</v>
      </c>
      <c r="E9" s="47" t="s">
        <v>175</v>
      </c>
    </row>
    <row r="10" spans="1:5" ht="12.75" customHeight="1" x14ac:dyDescent="0.25">
      <c r="A10" s="50" t="s">
        <v>42</v>
      </c>
      <c r="B10" s="46" t="s">
        <v>176</v>
      </c>
      <c r="C10" s="47" t="s">
        <v>114</v>
      </c>
      <c r="D10" s="51" t="s">
        <v>156</v>
      </c>
      <c r="E10" s="47" t="s">
        <v>177</v>
      </c>
    </row>
    <row r="11" spans="1:5" ht="12.75" customHeight="1" x14ac:dyDescent="0.25">
      <c r="A11" s="50" t="s">
        <v>43</v>
      </c>
      <c r="B11" s="48" t="s">
        <v>178</v>
      </c>
      <c r="C11" s="47" t="s">
        <v>106</v>
      </c>
      <c r="D11" s="51" t="s">
        <v>156</v>
      </c>
      <c r="E11" s="47" t="s">
        <v>179</v>
      </c>
    </row>
    <row r="12" spans="1:5" ht="12.75" customHeight="1" x14ac:dyDescent="0.25">
      <c r="A12" s="50" t="s">
        <v>44</v>
      </c>
      <c r="B12" s="46" t="s">
        <v>180</v>
      </c>
      <c r="C12" s="47" t="s">
        <v>114</v>
      </c>
      <c r="D12" s="51" t="s">
        <v>169</v>
      </c>
      <c r="E12" s="47" t="s">
        <v>181</v>
      </c>
    </row>
    <row r="13" spans="1:5" ht="12.75" customHeight="1" x14ac:dyDescent="0.25">
      <c r="A13" s="50" t="s">
        <v>45</v>
      </c>
      <c r="B13" s="46" t="s">
        <v>182</v>
      </c>
      <c r="C13" s="47" t="s">
        <v>114</v>
      </c>
      <c r="D13" s="51" t="s">
        <v>166</v>
      </c>
      <c r="E13" s="47" t="s">
        <v>183</v>
      </c>
    </row>
    <row r="14" spans="1:5" ht="12.75" customHeight="1" x14ac:dyDescent="0.25">
      <c r="A14" s="50" t="s">
        <v>46</v>
      </c>
      <c r="B14" s="46" t="s">
        <v>184</v>
      </c>
      <c r="C14" s="47" t="s">
        <v>114</v>
      </c>
      <c r="D14" s="51" t="s">
        <v>185</v>
      </c>
      <c r="E14" s="47" t="s">
        <v>186</v>
      </c>
    </row>
    <row r="15" spans="1:5" ht="12.75" customHeight="1" x14ac:dyDescent="0.25">
      <c r="A15" s="50" t="s">
        <v>47</v>
      </c>
      <c r="B15" s="46" t="s">
        <v>187</v>
      </c>
      <c r="C15" s="47" t="s">
        <v>106</v>
      </c>
      <c r="D15" s="51" t="s">
        <v>169</v>
      </c>
      <c r="E15" s="47" t="s">
        <v>188</v>
      </c>
    </row>
    <row r="16" spans="1:5" ht="12.75" customHeight="1" x14ac:dyDescent="0.25">
      <c r="A16" s="50" t="s">
        <v>48</v>
      </c>
      <c r="B16" s="46" t="s">
        <v>189</v>
      </c>
      <c r="C16" s="47" t="s">
        <v>114</v>
      </c>
      <c r="D16" s="51" t="s">
        <v>159</v>
      </c>
      <c r="E16" s="47" t="s">
        <v>190</v>
      </c>
    </row>
    <row r="17" spans="1:5" ht="12.75" customHeight="1" x14ac:dyDescent="0.25">
      <c r="A17" s="50" t="s">
        <v>49</v>
      </c>
      <c r="B17" s="46" t="s">
        <v>191</v>
      </c>
      <c r="C17" s="47" t="s">
        <v>114</v>
      </c>
      <c r="D17" s="51" t="s">
        <v>172</v>
      </c>
      <c r="E17" s="47" t="s">
        <v>192</v>
      </c>
    </row>
    <row r="18" spans="1:5" ht="12.75" customHeight="1" x14ac:dyDescent="0.25">
      <c r="A18" s="50" t="s">
        <v>50</v>
      </c>
      <c r="B18" s="46" t="s">
        <v>193</v>
      </c>
      <c r="C18" s="47" t="s">
        <v>114</v>
      </c>
      <c r="D18" s="51" t="s">
        <v>194</v>
      </c>
      <c r="E18" s="47" t="s">
        <v>195</v>
      </c>
    </row>
    <row r="19" spans="1:5" ht="12.75" customHeight="1" x14ac:dyDescent="0.25">
      <c r="A19" s="50" t="s">
        <v>51</v>
      </c>
      <c r="B19" s="46" t="s">
        <v>196</v>
      </c>
      <c r="C19" s="47" t="s">
        <v>114</v>
      </c>
      <c r="D19" s="51" t="s">
        <v>197</v>
      </c>
      <c r="E19" s="47" t="s">
        <v>198</v>
      </c>
    </row>
    <row r="20" spans="1:5" ht="12.75" customHeight="1" x14ac:dyDescent="0.25">
      <c r="A20" s="50" t="s">
        <v>52</v>
      </c>
      <c r="B20" s="46" t="s">
        <v>199</v>
      </c>
      <c r="C20" s="47" t="s">
        <v>114</v>
      </c>
      <c r="D20" s="51" t="s">
        <v>185</v>
      </c>
      <c r="E20" s="47" t="s">
        <v>200</v>
      </c>
    </row>
    <row r="21" spans="1:5" ht="12.75" customHeight="1" x14ac:dyDescent="0.25">
      <c r="A21" s="50" t="s">
        <v>53</v>
      </c>
      <c r="B21" s="46" t="s">
        <v>201</v>
      </c>
      <c r="C21" s="47" t="s">
        <v>106</v>
      </c>
      <c r="D21" s="51" t="s">
        <v>172</v>
      </c>
      <c r="E21" s="47" t="s">
        <v>202</v>
      </c>
    </row>
    <row r="22" spans="1:5" ht="12.75" customHeight="1" x14ac:dyDescent="0.25">
      <c r="A22" s="50" t="s">
        <v>54</v>
      </c>
      <c r="B22" s="46" t="s">
        <v>203</v>
      </c>
      <c r="C22" s="47" t="s">
        <v>114</v>
      </c>
      <c r="D22" s="51" t="s">
        <v>156</v>
      </c>
      <c r="E22" s="47" t="s">
        <v>204</v>
      </c>
    </row>
    <row r="23" spans="1:5" ht="12.75" customHeight="1" x14ac:dyDescent="0.25">
      <c r="A23" s="50" t="s">
        <v>55</v>
      </c>
      <c r="B23" s="46" t="s">
        <v>205</v>
      </c>
      <c r="C23" s="47" t="s">
        <v>114</v>
      </c>
      <c r="D23" s="51" t="s">
        <v>185</v>
      </c>
      <c r="E23" s="47" t="s">
        <v>206</v>
      </c>
    </row>
    <row r="24" spans="1:5" ht="12.75" customHeight="1" x14ac:dyDescent="0.25">
      <c r="A24" s="50" t="s">
        <v>56</v>
      </c>
      <c r="B24" s="46" t="s">
        <v>207</v>
      </c>
      <c r="C24" s="47" t="s">
        <v>106</v>
      </c>
      <c r="D24" s="51" t="s">
        <v>169</v>
      </c>
      <c r="E24" s="47" t="s">
        <v>208</v>
      </c>
    </row>
    <row r="25" spans="1:5" ht="12.75" customHeight="1" x14ac:dyDescent="0.25">
      <c r="A25" s="50" t="s">
        <v>57</v>
      </c>
      <c r="B25" s="46" t="s">
        <v>209</v>
      </c>
      <c r="C25" s="47" t="s">
        <v>114</v>
      </c>
      <c r="D25" s="51" t="s">
        <v>159</v>
      </c>
      <c r="E25" s="47" t="s">
        <v>210</v>
      </c>
    </row>
    <row r="26" spans="1:5" ht="12.75" customHeight="1" x14ac:dyDescent="0.25">
      <c r="A26" s="50" t="s">
        <v>58</v>
      </c>
      <c r="B26" s="46" t="s">
        <v>211</v>
      </c>
      <c r="C26" s="47" t="s">
        <v>114</v>
      </c>
      <c r="D26" s="51" t="s">
        <v>172</v>
      </c>
      <c r="E26" s="47" t="s">
        <v>212</v>
      </c>
    </row>
    <row r="27" spans="1:5" ht="12.75" customHeight="1" x14ac:dyDescent="0.25">
      <c r="A27" s="50" t="s">
        <v>59</v>
      </c>
      <c r="B27" s="46" t="s">
        <v>213</v>
      </c>
      <c r="C27" s="47" t="s">
        <v>114</v>
      </c>
      <c r="D27" s="51" t="s">
        <v>156</v>
      </c>
      <c r="E27" s="47" t="s">
        <v>214</v>
      </c>
    </row>
    <row r="28" spans="1:5" ht="12.75" customHeight="1" x14ac:dyDescent="0.25">
      <c r="A28" s="50" t="s">
        <v>60</v>
      </c>
      <c r="B28" s="46" t="s">
        <v>215</v>
      </c>
      <c r="C28" s="47" t="s">
        <v>106</v>
      </c>
      <c r="D28" s="51" t="s">
        <v>156</v>
      </c>
      <c r="E28" s="47" t="s">
        <v>216</v>
      </c>
    </row>
    <row r="29" spans="1:5" ht="12.75" customHeight="1" x14ac:dyDescent="0.25">
      <c r="A29" s="50" t="s">
        <v>61</v>
      </c>
      <c r="B29" s="46" t="s">
        <v>217</v>
      </c>
      <c r="C29" s="47" t="s">
        <v>114</v>
      </c>
      <c r="D29" s="51" t="s">
        <v>172</v>
      </c>
      <c r="E29" s="47" t="s">
        <v>218</v>
      </c>
    </row>
    <row r="30" spans="1:5" ht="12.75" customHeight="1" x14ac:dyDescent="0.25">
      <c r="A30" s="50" t="s">
        <v>62</v>
      </c>
      <c r="B30" s="46" t="s">
        <v>219</v>
      </c>
      <c r="C30" s="47" t="s">
        <v>114</v>
      </c>
      <c r="D30" s="51" t="s">
        <v>172</v>
      </c>
      <c r="E30" s="47" t="s">
        <v>220</v>
      </c>
    </row>
    <row r="31" spans="1:5" ht="12.75" customHeight="1" x14ac:dyDescent="0.25">
      <c r="A31" s="50" t="s">
        <v>63</v>
      </c>
      <c r="B31" s="46" t="s">
        <v>221</v>
      </c>
      <c r="C31" s="47" t="s">
        <v>114</v>
      </c>
      <c r="D31" s="51" t="s">
        <v>156</v>
      </c>
      <c r="E31" s="47" t="s">
        <v>222</v>
      </c>
    </row>
    <row r="32" spans="1:5" ht="12.75" customHeight="1" x14ac:dyDescent="0.25">
      <c r="A32" s="50" t="s">
        <v>64</v>
      </c>
      <c r="B32" s="46" t="s">
        <v>223</v>
      </c>
      <c r="C32" s="47" t="s">
        <v>114</v>
      </c>
      <c r="D32" s="51" t="s">
        <v>224</v>
      </c>
      <c r="E32" s="47" t="s">
        <v>225</v>
      </c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abSelected="1" zoomScaleNormal="100" workbookViewId="0">
      <selection activeCell="V38" sqref="V38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53" t="str">
        <f>CONCATENATE('INITIAL INPUT'!D12,"  ",'INITIAL INPUT'!G12)</f>
        <v>CITCS INTL 1  CCS.1132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2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25">
      <c r="A3" s="279" t="str">
        <f>'INITIAL INPUT'!J12</f>
        <v>WEB DEVELOPMENT 2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25">
      <c r="A4" s="282" t="str">
        <f>CONCATENATE('INITIAL INPUT'!D14,"  ",'INITIAL INPUT'!G14)</f>
        <v>10:00-11:15TTH  8:45-10:00TTHS</v>
      </c>
      <c r="B4" s="283"/>
      <c r="C4" s="284"/>
      <c r="D4" s="103" t="str">
        <f>'INITIAL INPUT'!J14</f>
        <v>M301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" customHeight="1" x14ac:dyDescent="0.25">
      <c r="A5" s="282" t="str">
        <f>CONCATENATE('INITIAL INPUT'!G16," Trimester ","SY ",'INITIAL INPUT'!D16)</f>
        <v>1ST Trimester SY 2015-2016</v>
      </c>
      <c r="B5" s="283"/>
      <c r="C5" s="284"/>
      <c r="D5" s="285"/>
      <c r="E5" s="251"/>
      <c r="F5" s="229"/>
      <c r="G5" s="237">
        <f>'INITIAL INPUT'!D20</f>
        <v>0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>
        <f>'INITIAL INPUT'!D24</f>
        <v>0</v>
      </c>
      <c r="S5" s="264"/>
      <c r="T5" s="246"/>
      <c r="U5" s="248"/>
      <c r="V5" s="268"/>
      <c r="W5" s="226"/>
    </row>
    <row r="6" spans="1:24" s="74" customFormat="1" ht="12.75" customHeight="1" x14ac:dyDescent="0.2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AHMED, BASSAM SAADELDIN A. </v>
      </c>
      <c r="C9" s="104" t="str">
        <f>IF(NAMES!C2="","",NAMES!C2)</f>
        <v>M</v>
      </c>
      <c r="D9" s="81" t="str">
        <f>IF(NAMES!D2="","",NAMES!D2)</f>
        <v>BSIT-NET SEC TRACK-2</v>
      </c>
      <c r="E9" s="82">
        <f>IF(PRELIM!P9="","",$E$8*PRELIM!P9)</f>
        <v>15.299999999999999</v>
      </c>
      <c r="F9" s="83">
        <f>IF(PRELIM!AB9="","",$F$8*PRELIM!AB9)</f>
        <v>20.842105263157894</v>
      </c>
      <c r="G9" s="83">
        <f>IF(PRELIM!AD9="","",$G$8*PRELIM!AD9)</f>
        <v>19.72</v>
      </c>
      <c r="H9" s="84">
        <f t="shared" ref="H9:H40" si="0">IF(SUM(E9:G9)=0,"",SUM(E9:G9))</f>
        <v>55.862105263157893</v>
      </c>
      <c r="I9" s="85">
        <f>IF(H9="","",VLOOKUP(H9,'INITIAL INPUT'!$P$4:$R$34,3))</f>
        <v>78</v>
      </c>
      <c r="J9" s="83">
        <f>IF(MIDTERM!P9="","",$J$8*MIDTERM!P9)</f>
        <v>16.5</v>
      </c>
      <c r="K9" s="83">
        <f>IF(MIDTERM!AB9="","",$K$8*MIDTERM!AB9)</f>
        <v>16.5</v>
      </c>
      <c r="L9" s="83">
        <f>IF(MIDTERM!AD9="","",$L$8*MIDTERM!AD9)</f>
        <v>17.68</v>
      </c>
      <c r="M9" s="86">
        <f>IF(SUM(J9:L9)=0,"",SUM(J9:L9))</f>
        <v>50.68</v>
      </c>
      <c r="N9" s="87">
        <f>IF(M9="","",('INITIAL INPUT'!$J$25*CRS!H9+'INITIAL INPUT'!$K$25*CRS!M9))</f>
        <v>53.271052631578947</v>
      </c>
      <c r="O9" s="85">
        <f>IF(N9="","",VLOOKUP(N9,'INITIAL INPUT'!$P$4:$R$34,3))</f>
        <v>77</v>
      </c>
      <c r="P9" s="83">
        <f>IF(FINAL!P9="","",CRS!$P$8*FINAL!P9)</f>
        <v>19.8</v>
      </c>
      <c r="Q9" s="83">
        <f>IF(FINAL!AB9="","",CRS!$Q$8*FINAL!AB9)</f>
        <v>21.45</v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 t="s">
        <v>240</v>
      </c>
      <c r="W9" s="166" t="str">
        <f>IF(V9="","",IF(V9="OD","OD",IF(V9="UD","UD",IF(V9="INC","NFE",IF(V9&gt;74,"PASSED","FAILED")))))</f>
        <v>NFE</v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AL-NAGGAR, ZAKARYA A. </v>
      </c>
      <c r="C10" s="104" t="str">
        <f>IF(NAMES!C3="","",NAMES!C3)</f>
        <v>M</v>
      </c>
      <c r="D10" s="81" t="str">
        <f>IF(NAMES!D3="","",NAMES!D3)</f>
        <v>BSIT-NET SEC TRACK-3</v>
      </c>
      <c r="E10" s="82">
        <f>IF(PRELIM!P10="","",$E$8*PRELIM!P10)</f>
        <v>20.700000000000003</v>
      </c>
      <c r="F10" s="83">
        <f>IF(PRELIM!AB10="","",$F$8*PRELIM!AB10)</f>
        <v>29.526315789473685</v>
      </c>
      <c r="G10" s="83">
        <f>IF(PRELIM!AD10="","",$G$8*PRELIM!AD10)</f>
        <v>17.68</v>
      </c>
      <c r="H10" s="84">
        <f t="shared" si="0"/>
        <v>67.906315789473695</v>
      </c>
      <c r="I10" s="85">
        <f>IF(H10="","",VLOOKUP(H10,'INITIAL INPUT'!$P$4:$R$34,3))</f>
        <v>84</v>
      </c>
      <c r="J10" s="83">
        <f>IF(MIDTERM!P10="","",$J$8*MIDTERM!P10)</f>
        <v>16.5</v>
      </c>
      <c r="K10" s="83">
        <f>IF(MIDTERM!AB10="","",$K$8*MIDTERM!AB10)</f>
        <v>16.5</v>
      </c>
      <c r="L10" s="83">
        <f>IF(MIDTERM!AD10="","",$L$8*MIDTERM!AD10)</f>
        <v>19.72</v>
      </c>
      <c r="M10" s="86">
        <f t="shared" ref="M10:M40" si="2">IF(SUM(J10:L10)=0,"",SUM(J10:L10))</f>
        <v>52.72</v>
      </c>
      <c r="N10" s="87">
        <f>IF(M10="","",('INITIAL INPUT'!$J$25*CRS!H10+'INITIAL INPUT'!$K$25*CRS!M10))</f>
        <v>60.313157894736847</v>
      </c>
      <c r="O10" s="85">
        <f>IF(N10="","",VLOOKUP(N10,'INITIAL INPUT'!$P$4:$R$34,3))</f>
        <v>80</v>
      </c>
      <c r="P10" s="83">
        <f>IF(FINAL!P10="","",CRS!$P$8*FINAL!P10)</f>
        <v>19.8</v>
      </c>
      <c r="Q10" s="83">
        <f>IF(FINAL!AB10="","",CRS!$Q$8*FINAL!AB10)</f>
        <v>19.139999999999997</v>
      </c>
      <c r="R10" s="83">
        <f>IF(FINAL!AD10="","",CRS!$R$8*FINAL!AD10)</f>
        <v>18.360000000000003</v>
      </c>
      <c r="S10" s="86">
        <f t="shared" si="1"/>
        <v>57.3</v>
      </c>
      <c r="T10" s="87">
        <f>IF(S10="","",'INITIAL INPUT'!$J$26*CRS!H10+'INITIAL INPUT'!$K$26*CRS!M10+'INITIAL INPUT'!$L$26*CRS!S10)</f>
        <v>58.806578947368422</v>
      </c>
      <c r="U10" s="85">
        <f>IF(T10="","",VLOOKUP(T10,'INITIAL INPUT'!$P$4:$R$34,3))</f>
        <v>79</v>
      </c>
      <c r="V10" s="107">
        <f t="shared" ref="V10:V40" si="3">U10</f>
        <v>79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2">
      <c r="A11" s="90" t="s">
        <v>36</v>
      </c>
      <c r="B11" s="79" t="str">
        <f>IF(NAMES!B4="","",NAMES!B4)</f>
        <v xml:space="preserve">ALNATHARI, MOUSA T. </v>
      </c>
      <c r="C11" s="104" t="str">
        <f>IF(NAMES!C4="","",NAMES!C4)</f>
        <v>M</v>
      </c>
      <c r="D11" s="81" t="str">
        <f>IF(NAMES!D4="","",NAMES!D4)</f>
        <v>BSIT-NET SEC TRACK-3</v>
      </c>
      <c r="E11" s="82">
        <f>IF(PRELIM!P11="","",$E$8*PRELIM!P11)</f>
        <v>6.3000000000000007</v>
      </c>
      <c r="F11" s="83">
        <f>IF(PRELIM!AB11="","",$F$8*PRELIM!AB11)</f>
        <v>29.526315789473685</v>
      </c>
      <c r="G11" s="83">
        <f>IF(PRELIM!AD11="","",$G$8*PRELIM!AD11)</f>
        <v>14.96</v>
      </c>
      <c r="H11" s="84">
        <f t="shared" si="0"/>
        <v>50.786315789473683</v>
      </c>
      <c r="I11" s="85">
        <f>IF(H11="","",VLOOKUP(H11,'INITIAL INPUT'!$P$4:$R$34,3))</f>
        <v>75</v>
      </c>
      <c r="J11" s="83">
        <f>IF(MIDTERM!P11="","",$J$8*MIDTERM!P11)</f>
        <v>16.5</v>
      </c>
      <c r="K11" s="83">
        <f>IF(MIDTERM!AB11="","",$K$8*MIDTERM!AB11)</f>
        <v>8.25</v>
      </c>
      <c r="L11" s="83">
        <f>IF(MIDTERM!AD11="","",$L$8*MIDTERM!AD11)</f>
        <v>17.68</v>
      </c>
      <c r="M11" s="86">
        <f t="shared" si="2"/>
        <v>42.43</v>
      </c>
      <c r="N11" s="87">
        <f>IF(M11="","",('INITIAL INPUT'!$J$25*CRS!H11+'INITIAL INPUT'!$K$25*CRS!M11))</f>
        <v>46.608157894736841</v>
      </c>
      <c r="O11" s="85">
        <f>IF(N11="","",VLOOKUP(N11,'INITIAL INPUT'!$P$4:$R$34,3))</f>
        <v>74</v>
      </c>
      <c r="P11" s="83">
        <f>IF(FINAL!P11="","",CRS!$P$8*FINAL!P11)</f>
        <v>19.8</v>
      </c>
      <c r="Q11" s="83">
        <f>IF(FINAL!AB11="","",CRS!$Q$8*FINAL!AB11)</f>
        <v>19.8</v>
      </c>
      <c r="R11" s="83">
        <f>IF(FINAL!AD11="","",CRS!$R$8*FINAL!AD11)</f>
        <v>16.32</v>
      </c>
      <c r="S11" s="86">
        <f t="shared" si="1"/>
        <v>55.92</v>
      </c>
      <c r="T11" s="87">
        <f>IF(S11="","",'INITIAL INPUT'!$J$26*CRS!H11+'INITIAL INPUT'!$K$26*CRS!M11+'INITIAL INPUT'!$L$26*CRS!S11)</f>
        <v>51.264078947368418</v>
      </c>
      <c r="U11" s="85">
        <f>IF(T11="","",VLOOKUP(T11,'INITIAL INPUT'!$P$4:$R$34,3))</f>
        <v>75</v>
      </c>
      <c r="V11" s="107">
        <f t="shared" si="3"/>
        <v>75</v>
      </c>
      <c r="W11" s="166" t="str">
        <f t="shared" si="4"/>
        <v>PASSED</v>
      </c>
      <c r="X11" s="91"/>
    </row>
    <row r="12" spans="1:24" x14ac:dyDescent="0.2">
      <c r="A12" s="90" t="s">
        <v>37</v>
      </c>
      <c r="B12" s="79" t="str">
        <f>IF(NAMES!B5="","",NAMES!B5)</f>
        <v xml:space="preserve">ARCIAGA, MARC DAVID R. </v>
      </c>
      <c r="C12" s="104" t="str">
        <f>IF(NAMES!C5="","",NAMES!C5)</f>
        <v>M</v>
      </c>
      <c r="D12" s="81" t="str">
        <f>IF(NAMES!D5="","",NAMES!D5)</f>
        <v>BSIT-NET SEC TRACK-2</v>
      </c>
      <c r="E12" s="82">
        <f>IF(PRELIM!P12="","",$E$8*PRELIM!P12)</f>
        <v>14.4</v>
      </c>
      <c r="F12" s="83">
        <f>IF(PRELIM!AB12="","",$F$8*PRELIM!AB12)</f>
        <v>13.894736842105262</v>
      </c>
      <c r="G12" s="83">
        <f>IF(PRELIM!AD12="","",$G$8*PRELIM!AD12)</f>
        <v>17.68</v>
      </c>
      <c r="H12" s="84">
        <f t="shared" si="0"/>
        <v>45.974736842105258</v>
      </c>
      <c r="I12" s="85">
        <f>IF(H12="","",VLOOKUP(H12,'INITIAL INPUT'!$P$4:$R$34,3))</f>
        <v>74</v>
      </c>
      <c r="J12" s="83">
        <f>IF(MIDTERM!P12="","",$J$8*MIDTERM!P12)</f>
        <v>16.5</v>
      </c>
      <c r="K12" s="83">
        <f>IF(MIDTERM!AB12="","",$K$8*MIDTERM!AB12)</f>
        <v>16.5</v>
      </c>
      <c r="L12" s="83">
        <f>IF(MIDTERM!AD12="","",$L$8*MIDTERM!AD12)</f>
        <v>15.64</v>
      </c>
      <c r="M12" s="86">
        <f t="shared" si="2"/>
        <v>48.64</v>
      </c>
      <c r="N12" s="87">
        <f>IF(M12="","",('INITIAL INPUT'!$J$25*CRS!H12+'INITIAL INPUT'!$K$25*CRS!M12))</f>
        <v>47.30736842105263</v>
      </c>
      <c r="O12" s="85">
        <f>IF(N12="","",VLOOKUP(N12,'INITIAL INPUT'!$P$4:$R$34,3))</f>
        <v>74</v>
      </c>
      <c r="P12" s="83">
        <f>IF(FINAL!P12="","",CRS!$P$8*FINAL!P12)</f>
        <v>26.400000000000002</v>
      </c>
      <c r="Q12" s="83">
        <f>IF(FINAL!AB12="","",CRS!$Q$8*FINAL!AB12)</f>
        <v>16.5</v>
      </c>
      <c r="R12" s="83">
        <f>IF(FINAL!AD12="","",CRS!$R$8*FINAL!AD12)</f>
        <v>17</v>
      </c>
      <c r="S12" s="86">
        <f t="shared" si="1"/>
        <v>59.900000000000006</v>
      </c>
      <c r="T12" s="87">
        <f>IF(S12="","",'INITIAL INPUT'!$J$26*CRS!H12+'INITIAL INPUT'!$K$26*CRS!M12+'INITIAL INPUT'!$L$26*CRS!S12)</f>
        <v>53.603684210526318</v>
      </c>
      <c r="U12" s="85">
        <f>IF(T12="","",VLOOKUP(T12,'INITIAL INPUT'!$P$4:$R$34,3))</f>
        <v>77</v>
      </c>
      <c r="V12" s="107">
        <v>77</v>
      </c>
      <c r="W12" s="166" t="str">
        <f t="shared" si="4"/>
        <v>PASSED</v>
      </c>
      <c r="X12" s="91"/>
    </row>
    <row r="13" spans="1:24" x14ac:dyDescent="0.2">
      <c r="A13" s="90" t="s">
        <v>38</v>
      </c>
      <c r="B13" s="79" t="str">
        <f>IF(NAMES!B6="","",NAMES!B6)</f>
        <v xml:space="preserve">BAQUIRIN, REY BENJAMIN M. </v>
      </c>
      <c r="C13" s="104" t="str">
        <f>IF(NAMES!C6="","",NAMES!C6)</f>
        <v>M</v>
      </c>
      <c r="D13" s="81" t="str">
        <f>IF(NAMES!D6="","",NAMES!D6)</f>
        <v>BSIT-ERP TRACK-2</v>
      </c>
      <c r="E13" s="82">
        <f>IF(PRELIM!P13="","",$E$8*PRELIM!P13)</f>
        <v>29.700000000000003</v>
      </c>
      <c r="F13" s="83">
        <f>IF(PRELIM!AB13="","",$F$8*PRELIM!AB13)</f>
        <v>29.526315789473685</v>
      </c>
      <c r="G13" s="83">
        <f>IF(PRELIM!AD13="","",$G$8*PRELIM!AD13)</f>
        <v>25.16</v>
      </c>
      <c r="H13" s="84">
        <f t="shared" si="0"/>
        <v>84.386315789473684</v>
      </c>
      <c r="I13" s="85">
        <f>IF(H13="","",VLOOKUP(H13,'INITIAL INPUT'!$P$4:$R$34,3))</f>
        <v>92</v>
      </c>
      <c r="J13" s="83">
        <f>IF(MIDTERM!P13="","",$J$8*MIDTERM!P13)</f>
        <v>33</v>
      </c>
      <c r="K13" s="83">
        <f>IF(MIDTERM!AB13="","",$K$8*MIDTERM!AB13)</f>
        <v>29.700000000000003</v>
      </c>
      <c r="L13" s="83">
        <f>IF(MIDTERM!AD13="","",$L$8*MIDTERM!AD13)</f>
        <v>27.880000000000003</v>
      </c>
      <c r="M13" s="86">
        <f t="shared" si="2"/>
        <v>90.580000000000013</v>
      </c>
      <c r="N13" s="87">
        <f>IF(M13="","",('INITIAL INPUT'!$J$25*CRS!H13+'INITIAL INPUT'!$K$25*CRS!M13))</f>
        <v>87.483157894736848</v>
      </c>
      <c r="O13" s="85">
        <f>IF(N13="","",VLOOKUP(N13,'INITIAL INPUT'!$P$4:$R$34,3))</f>
        <v>94</v>
      </c>
      <c r="P13" s="83">
        <f>IF(FINAL!P13="","",CRS!$P$8*FINAL!P13)</f>
        <v>33</v>
      </c>
      <c r="Q13" s="83">
        <f>IF(FINAL!AB13="","",CRS!$Q$8*FINAL!AB13)</f>
        <v>26.400000000000002</v>
      </c>
      <c r="R13" s="83">
        <f>IF(FINAL!AD13="","",CRS!$R$8*FINAL!AD13)</f>
        <v>31.96</v>
      </c>
      <c r="S13" s="86">
        <f t="shared" si="1"/>
        <v>91.360000000000014</v>
      </c>
      <c r="T13" s="87">
        <f>IF(S13="","",'INITIAL INPUT'!$J$26*CRS!H13+'INITIAL INPUT'!$K$26*CRS!M13+'INITIAL INPUT'!$L$26*CRS!S13)</f>
        <v>89.421578947368431</v>
      </c>
      <c r="U13" s="85">
        <f>IF(T13="","",VLOOKUP(T13,'INITIAL INPUT'!$P$4:$R$34,3))</f>
        <v>95</v>
      </c>
      <c r="V13" s="107">
        <f t="shared" si="3"/>
        <v>95</v>
      </c>
      <c r="W13" s="166" t="str">
        <f t="shared" si="4"/>
        <v>PASSED</v>
      </c>
      <c r="X13" s="91"/>
    </row>
    <row r="14" spans="1:24" x14ac:dyDescent="0.2">
      <c r="A14" s="90" t="s">
        <v>39</v>
      </c>
      <c r="B14" s="79" t="str">
        <f>IF(NAMES!B7="","",NAMES!B7)</f>
        <v xml:space="preserve">BARUELA, JHAROLD BRYLLE B. </v>
      </c>
      <c r="C14" s="104" t="str">
        <f>IF(NAMES!C7="","",NAMES!C7)</f>
        <v>M</v>
      </c>
      <c r="D14" s="81" t="str">
        <f>IF(NAMES!D7="","",NAMES!D7)</f>
        <v>BSIT-ERP TRACK-3</v>
      </c>
      <c r="E14" s="82">
        <f>IF(PRELIM!P14="","",$E$8*PRELIM!P14)</f>
        <v>23.1</v>
      </c>
      <c r="F14" s="83">
        <f>IF(PRELIM!AB14="","",$F$8*PRELIM!AB14)</f>
        <v>29.526315789473685</v>
      </c>
      <c r="G14" s="83">
        <f>IF(PRELIM!AD14="","",$G$8*PRELIM!AD14)</f>
        <v>21.76</v>
      </c>
      <c r="H14" s="84">
        <f t="shared" si="0"/>
        <v>74.386315789473684</v>
      </c>
      <c r="I14" s="85">
        <f>IF(H14="","",VLOOKUP(H14,'INITIAL INPUT'!$P$4:$R$34,3))</f>
        <v>87</v>
      </c>
      <c r="J14" s="83">
        <f>IF(MIDTERM!P14="","",$J$8*MIDTERM!P14)</f>
        <v>26.400000000000002</v>
      </c>
      <c r="K14" s="83">
        <f>IF(MIDTERM!AB14="","",$K$8*MIDTERM!AB14)</f>
        <v>16.5</v>
      </c>
      <c r="L14" s="83">
        <f>IF(MIDTERM!AD14="","",$L$8*MIDTERM!AD14)</f>
        <v>19.72</v>
      </c>
      <c r="M14" s="86">
        <f t="shared" si="2"/>
        <v>62.620000000000005</v>
      </c>
      <c r="N14" s="87">
        <f>IF(M14="","",('INITIAL INPUT'!$J$25*CRS!H14+'INITIAL INPUT'!$K$25*CRS!M14))</f>
        <v>68.503157894736844</v>
      </c>
      <c r="O14" s="85">
        <f>IF(N14="","",VLOOKUP(N14,'INITIAL INPUT'!$P$4:$R$34,3))</f>
        <v>84</v>
      </c>
      <c r="P14" s="83">
        <f>IF(FINAL!P14="","",CRS!$P$8*FINAL!P14)</f>
        <v>33</v>
      </c>
      <c r="Q14" s="83">
        <f>IF(FINAL!AB14="","",CRS!$Q$8*FINAL!AB14)</f>
        <v>33</v>
      </c>
      <c r="R14" s="83">
        <f>IF(FINAL!AD14="","",CRS!$R$8*FINAL!AD14)</f>
        <v>20.400000000000002</v>
      </c>
      <c r="S14" s="86">
        <f t="shared" si="1"/>
        <v>86.4</v>
      </c>
      <c r="T14" s="87">
        <f>IF(S14="","",'INITIAL INPUT'!$J$26*CRS!H14+'INITIAL INPUT'!$K$26*CRS!M14+'INITIAL INPUT'!$L$26*CRS!S14)</f>
        <v>77.451578947368432</v>
      </c>
      <c r="U14" s="85">
        <f>IF(T14="","",VLOOKUP(T14,'INITIAL INPUT'!$P$4:$R$34,3))</f>
        <v>89</v>
      </c>
      <c r="V14" s="107">
        <f t="shared" si="3"/>
        <v>89</v>
      </c>
      <c r="W14" s="166" t="str">
        <f t="shared" si="4"/>
        <v>PASSED</v>
      </c>
      <c r="X14" s="91"/>
    </row>
    <row r="15" spans="1:24" x14ac:dyDescent="0.2">
      <c r="A15" s="90" t="s">
        <v>40</v>
      </c>
      <c r="B15" s="79" t="str">
        <f>IF(NAMES!B8="","",NAMES!B8)</f>
        <v xml:space="preserve">BRONCANO, KEVIN S.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23.4</v>
      </c>
      <c r="F15" s="83">
        <f>IF(PRELIM!AB15="","",$F$8*PRELIM!AB15)</f>
        <v>29.526315789473685</v>
      </c>
      <c r="G15" s="83">
        <f>IF(PRELIM!AD15="","",$G$8*PRELIM!AD15)</f>
        <v>21.76</v>
      </c>
      <c r="H15" s="84">
        <f t="shared" si="0"/>
        <v>74.686315789473682</v>
      </c>
      <c r="I15" s="85">
        <f>IF(H15="","",VLOOKUP(H15,'INITIAL INPUT'!$P$4:$R$34,3))</f>
        <v>87</v>
      </c>
      <c r="J15" s="83">
        <f>IF(MIDTERM!P15="","",$J$8*MIDTERM!P15)</f>
        <v>16.5</v>
      </c>
      <c r="K15" s="83">
        <f>IF(MIDTERM!AB15="","",$K$8*MIDTERM!AB15)</f>
        <v>16.5</v>
      </c>
      <c r="L15" s="83">
        <f>IF(MIDTERM!AD15="","",$L$8*MIDTERM!AD15)</f>
        <v>25.840000000000003</v>
      </c>
      <c r="M15" s="86">
        <f t="shared" si="2"/>
        <v>58.84</v>
      </c>
      <c r="N15" s="87">
        <f>IF(M15="","",('INITIAL INPUT'!$J$25*CRS!H15+'INITIAL INPUT'!$K$25*CRS!M15))</f>
        <v>66.76315789473685</v>
      </c>
      <c r="O15" s="85">
        <f>IF(N15="","",VLOOKUP(N15,'INITIAL INPUT'!$P$4:$R$34,3))</f>
        <v>83</v>
      </c>
      <c r="P15" s="83">
        <f>IF(FINAL!P15="","",CRS!$P$8*FINAL!P15)</f>
        <v>13.200000000000001</v>
      </c>
      <c r="Q15" s="83">
        <f>IF(FINAL!AB15="","",CRS!$Q$8*FINAL!AB15)</f>
        <v>5.61</v>
      </c>
      <c r="R15" s="83">
        <f>IF(FINAL!AD15="","",CRS!$R$8*FINAL!AD15)</f>
        <v>23.8</v>
      </c>
      <c r="S15" s="86">
        <f t="shared" si="1"/>
        <v>42.61</v>
      </c>
      <c r="T15" s="87">
        <f>IF(S15="","",'INITIAL INPUT'!$J$26*CRS!H15+'INITIAL INPUT'!$K$26*CRS!M15+'INITIAL INPUT'!$L$26*CRS!S15)</f>
        <v>54.686578947368425</v>
      </c>
      <c r="U15" s="85">
        <f>IF(T15="","",VLOOKUP(T15,'INITIAL INPUT'!$P$4:$R$34,3))</f>
        <v>77</v>
      </c>
      <c r="V15" s="107">
        <f t="shared" si="3"/>
        <v>77</v>
      </c>
      <c r="W15" s="166" t="str">
        <f t="shared" si="4"/>
        <v>PASSED</v>
      </c>
      <c r="X15" s="91"/>
    </row>
    <row r="16" spans="1:24" x14ac:dyDescent="0.2">
      <c r="A16" s="90" t="s">
        <v>41</v>
      </c>
      <c r="B16" s="79" t="str">
        <f>IF(NAMES!B9="","",NAMES!B9)</f>
        <v xml:space="preserve">BUENAVISTA, HAROLD G. </v>
      </c>
      <c r="C16" s="104" t="str">
        <f>IF(NAMES!C9="","",NAMES!C9)</f>
        <v>M</v>
      </c>
      <c r="D16" s="81" t="str">
        <f>IF(NAMES!D9="","",NAMES!D9)</f>
        <v>BSIT-NET SEC TRACK-3</v>
      </c>
      <c r="E16" s="82">
        <f>IF(PRELIM!P16="","",$E$8*PRELIM!P16)</f>
        <v>27.000000000000004</v>
      </c>
      <c r="F16" s="83">
        <f>IF(PRELIM!AB16="","",$F$8*PRELIM!AB16)</f>
        <v>29.526315789473685</v>
      </c>
      <c r="G16" s="83">
        <f>IF(PRELIM!AD16="","",$G$8*PRELIM!AD16)</f>
        <v>21.080000000000002</v>
      </c>
      <c r="H16" s="84">
        <f t="shared" si="0"/>
        <v>77.606315789473683</v>
      </c>
      <c r="I16" s="85">
        <f>IF(H16="","",VLOOKUP(H16,'INITIAL INPUT'!$P$4:$R$34,3))</f>
        <v>89</v>
      </c>
      <c r="J16" s="83">
        <f>IF(MIDTERM!P16="","",$J$8*MIDTERM!P16)</f>
        <v>16.5</v>
      </c>
      <c r="K16" s="83">
        <f>IF(MIDTERM!AB16="","",$K$8*MIDTERM!AB16)</f>
        <v>16.5</v>
      </c>
      <c r="L16" s="83">
        <f>IF(MIDTERM!AD16="","",$L$8*MIDTERM!AD16)</f>
        <v>19.72</v>
      </c>
      <c r="M16" s="86">
        <f t="shared" si="2"/>
        <v>52.72</v>
      </c>
      <c r="N16" s="87">
        <f>IF(M16="","",('INITIAL INPUT'!$J$25*CRS!H16+'INITIAL INPUT'!$K$25*CRS!M16))</f>
        <v>65.163157894736841</v>
      </c>
      <c r="O16" s="85">
        <f>IF(N16="","",VLOOKUP(N16,'INITIAL INPUT'!$P$4:$R$34,3))</f>
        <v>83</v>
      </c>
      <c r="P16" s="83">
        <f>IF(FINAL!P16="","",CRS!$P$8*FINAL!P16)</f>
        <v>16.5</v>
      </c>
      <c r="Q16" s="83">
        <f>IF(FINAL!AB16="","",CRS!$Q$8*FINAL!AB16)</f>
        <v>3.3000000000000003</v>
      </c>
      <c r="R16" s="83">
        <f>IF(FINAL!AD16="","",CRS!$R$8*FINAL!AD16)</f>
        <v>15.64</v>
      </c>
      <c r="S16" s="86">
        <f t="shared" ref="S16:S40" si="5">IF(R16="","",SUM(P16:R16))</f>
        <v>35.44</v>
      </c>
      <c r="T16" s="87">
        <f>IF(S16="","",'INITIAL INPUT'!$J$26*CRS!H16+'INITIAL INPUT'!$K$26*CRS!M16+'INITIAL INPUT'!$L$26*CRS!S16)</f>
        <v>50.301578947368419</v>
      </c>
      <c r="U16" s="85">
        <f>IF(T16="","",VLOOKUP(T16,'INITIAL INPUT'!$P$4:$R$34,3))</f>
        <v>75</v>
      </c>
      <c r="V16" s="107">
        <f t="shared" si="3"/>
        <v>75</v>
      </c>
      <c r="W16" s="166" t="str">
        <f t="shared" si="4"/>
        <v>PASSED</v>
      </c>
      <c r="X16" s="91"/>
    </row>
    <row r="17" spans="1:25" x14ac:dyDescent="0.2">
      <c r="A17" s="90" t="s">
        <v>42</v>
      </c>
      <c r="B17" s="79" t="str">
        <f>IF(NAMES!B10="","",NAMES!B10)</f>
        <v xml:space="preserve">CALPO, JEFFLER BOY C. </v>
      </c>
      <c r="C17" s="104" t="str">
        <f>IF(NAMES!C10="","",NAMES!C10)</f>
        <v>M</v>
      </c>
      <c r="D17" s="81" t="str">
        <f>IF(NAMES!D10="","",NAMES!D10)</f>
        <v>BSIT-NET SEC TRACK-2</v>
      </c>
      <c r="E17" s="82">
        <f>IF(PRELIM!P17="","",$E$8*PRELIM!P17)</f>
        <v>21</v>
      </c>
      <c r="F17" s="83">
        <f>IF(PRELIM!AB17="","",$F$8*PRELIM!AB17)</f>
        <v>29.526315789473685</v>
      </c>
      <c r="G17" s="83">
        <f>IF(PRELIM!AD17="","",$G$8*PRELIM!AD17)</f>
        <v>24.48</v>
      </c>
      <c r="H17" s="84">
        <f t="shared" si="0"/>
        <v>75.006315789473689</v>
      </c>
      <c r="I17" s="85">
        <f>IF(H17="","",VLOOKUP(H17,'INITIAL INPUT'!$P$4:$R$34,3))</f>
        <v>88</v>
      </c>
      <c r="J17" s="83">
        <f>IF(MIDTERM!P17="","",$J$8*MIDTERM!P17)</f>
        <v>26.400000000000002</v>
      </c>
      <c r="K17" s="83">
        <f>IF(MIDTERM!AB17="","",$K$8*MIDTERM!AB17)</f>
        <v>21.45</v>
      </c>
      <c r="L17" s="83">
        <f>IF(MIDTERM!AD17="","",$L$8*MIDTERM!AD17)</f>
        <v>21.080000000000002</v>
      </c>
      <c r="M17" s="86">
        <f t="shared" si="2"/>
        <v>68.930000000000007</v>
      </c>
      <c r="N17" s="87">
        <f>IF(M17="","",('INITIAL INPUT'!$J$25*CRS!H17+'INITIAL INPUT'!$K$25*CRS!M17))</f>
        <v>71.968157894736848</v>
      </c>
      <c r="O17" s="85">
        <f>IF(N17="","",VLOOKUP(N17,'INITIAL INPUT'!$P$4:$R$34,3))</f>
        <v>86</v>
      </c>
      <c r="P17" s="83">
        <f>IF(FINAL!P17="","",CRS!$P$8*FINAL!P17)</f>
        <v>33</v>
      </c>
      <c r="Q17" s="83">
        <f>IF(FINAL!AB17="","",CRS!$Q$8*FINAL!AB17)</f>
        <v>23.1</v>
      </c>
      <c r="R17" s="83">
        <f>IF(FINAL!AD17="","",CRS!$R$8*FINAL!AD17)</f>
        <v>22.44</v>
      </c>
      <c r="S17" s="86">
        <f t="shared" si="5"/>
        <v>78.540000000000006</v>
      </c>
      <c r="T17" s="87">
        <f>IF(S17="","",'INITIAL INPUT'!$J$26*CRS!H17+'INITIAL INPUT'!$K$26*CRS!M17+'INITIAL INPUT'!$L$26*CRS!S17)</f>
        <v>75.254078947368427</v>
      </c>
      <c r="U17" s="85">
        <f>IF(T17="","",VLOOKUP(T17,'INITIAL INPUT'!$P$4:$R$34,3))</f>
        <v>88</v>
      </c>
      <c r="V17" s="107">
        <f t="shared" si="3"/>
        <v>88</v>
      </c>
      <c r="W17" s="166" t="str">
        <f t="shared" si="4"/>
        <v>PASSED</v>
      </c>
      <c r="X17" s="91"/>
    </row>
    <row r="18" spans="1:25" x14ac:dyDescent="0.2">
      <c r="A18" s="90" t="s">
        <v>43</v>
      </c>
      <c r="B18" s="79" t="str">
        <f>IF(NAMES!B11="","",NAMES!B11)</f>
        <v xml:space="preserve">CAMACHO, VERONICA D. </v>
      </c>
      <c r="C18" s="104" t="str">
        <f>IF(NAMES!C11="","",NAMES!C11)</f>
        <v>F</v>
      </c>
      <c r="D18" s="81" t="str">
        <f>IF(NAMES!D11="","",NAMES!D11)</f>
        <v>BSIT-NET SEC TRACK-2</v>
      </c>
      <c r="E18" s="82">
        <f>IF(PRELIM!P18="","",$E$8*PRELIM!P18)</f>
        <v>9.9</v>
      </c>
      <c r="F18" s="83">
        <f>IF(PRELIM!AB18="","",$F$8*PRELIM!AB18)</f>
        <v>29.526315789473685</v>
      </c>
      <c r="G18" s="83">
        <f>IF(PRELIM!AD18="","",$G$8*PRELIM!AD18)</f>
        <v>22.44</v>
      </c>
      <c r="H18" s="84">
        <f t="shared" si="0"/>
        <v>61.866315789473688</v>
      </c>
      <c r="I18" s="85">
        <f>IF(H18="","",VLOOKUP(H18,'INITIAL INPUT'!$P$4:$R$34,3))</f>
        <v>81</v>
      </c>
      <c r="J18" s="83">
        <f>IF(MIDTERM!P18="","",$J$8*MIDTERM!P18)</f>
        <v>16.5</v>
      </c>
      <c r="K18" s="83">
        <f>IF(MIDTERM!AB18="","",$K$8*MIDTERM!AB18)</f>
        <v>16.5</v>
      </c>
      <c r="L18" s="83">
        <f>IF(MIDTERM!AD18="","",$L$8*MIDTERM!AD18)</f>
        <v>25.16</v>
      </c>
      <c r="M18" s="86">
        <f t="shared" si="2"/>
        <v>58.16</v>
      </c>
      <c r="N18" s="87">
        <f>IF(M18="","",('INITIAL INPUT'!$J$25*CRS!H18+'INITIAL INPUT'!$K$25*CRS!M18))</f>
        <v>60.013157894736842</v>
      </c>
      <c r="O18" s="85">
        <f>IF(N18="","",VLOOKUP(N18,'INITIAL INPUT'!$P$4:$R$34,3))</f>
        <v>80</v>
      </c>
      <c r="P18" s="83">
        <f>IF(FINAL!P18="","",CRS!$P$8*FINAL!P18)</f>
        <v>26.400000000000002</v>
      </c>
      <c r="Q18" s="83">
        <f>IF(FINAL!AB18="","",CRS!$Q$8*FINAL!AB18)</f>
        <v>10.89</v>
      </c>
      <c r="R18" s="83">
        <f>IF(FINAL!AD18="","",CRS!$R$8*FINAL!AD18)</f>
        <v>25.840000000000003</v>
      </c>
      <c r="S18" s="86">
        <f t="shared" si="5"/>
        <v>63.13000000000001</v>
      </c>
      <c r="T18" s="87">
        <f>IF(S18="","",'INITIAL INPUT'!$J$26*CRS!H18+'INITIAL INPUT'!$K$26*CRS!M18+'INITIAL INPUT'!$L$26*CRS!S18)</f>
        <v>61.571578947368423</v>
      </c>
      <c r="U18" s="85">
        <f>IF(T18="","",VLOOKUP(T18,'INITIAL INPUT'!$P$4:$R$34,3))</f>
        <v>81</v>
      </c>
      <c r="V18" s="107">
        <f t="shared" si="3"/>
        <v>81</v>
      </c>
      <c r="W18" s="166" t="str">
        <f t="shared" si="4"/>
        <v>PASSED</v>
      </c>
      <c r="X18" s="91"/>
    </row>
    <row r="19" spans="1:25" x14ac:dyDescent="0.2">
      <c r="A19" s="90" t="s">
        <v>44</v>
      </c>
      <c r="B19" s="79" t="str">
        <f>IF(NAMES!B12="","",NAMES!B12)</f>
        <v xml:space="preserve">CARREON, JUNE </v>
      </c>
      <c r="C19" s="104" t="str">
        <f>IF(NAMES!C12="","",NAMES!C12)</f>
        <v>M</v>
      </c>
      <c r="D19" s="81" t="str">
        <f>IF(NAMES!D12="","",NAMES!D12)</f>
        <v>BSIT-ERP TRACK-3</v>
      </c>
      <c r="E19" s="82">
        <f>IF(PRELIM!P19="","",$E$8*PRELIM!P19)</f>
        <v>9.6</v>
      </c>
      <c r="F19" s="83">
        <f>IF(PRELIM!AB19="","",$F$8*PRELIM!AB19)</f>
        <v>29.526315789473685</v>
      </c>
      <c r="G19" s="83">
        <f>IF(PRELIM!AD19="","",$G$8*PRELIM!AD19)</f>
        <v>27.200000000000003</v>
      </c>
      <c r="H19" s="84">
        <f t="shared" si="0"/>
        <v>66.326315789473682</v>
      </c>
      <c r="I19" s="85">
        <f>IF(H19="","",VLOOKUP(H19,'INITIAL INPUT'!$P$4:$R$34,3))</f>
        <v>83</v>
      </c>
      <c r="J19" s="83">
        <f>IF(MIDTERM!P19="","",$J$8*MIDTERM!P19)</f>
        <v>16.5</v>
      </c>
      <c r="K19" s="83">
        <f>IF(MIDTERM!AB19="","",$K$8*MIDTERM!AB19)</f>
        <v>16.5</v>
      </c>
      <c r="L19" s="83">
        <f>IF(MIDTERM!AD19="","",$L$8*MIDTERM!AD19)</f>
        <v>27.200000000000003</v>
      </c>
      <c r="M19" s="86">
        <f t="shared" si="2"/>
        <v>60.2</v>
      </c>
      <c r="N19" s="87">
        <f>IF(M19="","",('INITIAL INPUT'!$J$25*CRS!H19+'INITIAL INPUT'!$K$25*CRS!M19))</f>
        <v>63.263157894736842</v>
      </c>
      <c r="O19" s="85">
        <f>IF(N19="","",VLOOKUP(N19,'INITIAL INPUT'!$P$4:$R$34,3))</f>
        <v>82</v>
      </c>
      <c r="P19" s="83">
        <f>IF(FINAL!P19="","",CRS!$P$8*FINAL!P19)</f>
        <v>26.400000000000002</v>
      </c>
      <c r="Q19" s="83">
        <f>IF(FINAL!AB19="","",CRS!$Q$8*FINAL!AB19)</f>
        <v>16.5</v>
      </c>
      <c r="R19" s="83">
        <f>IF(FINAL!AD19="","",CRS!$R$8*FINAL!AD19)</f>
        <v>26.520000000000003</v>
      </c>
      <c r="S19" s="86">
        <f t="shared" si="5"/>
        <v>69.420000000000016</v>
      </c>
      <c r="T19" s="87">
        <f>IF(S19="","",'INITIAL INPUT'!$J$26*CRS!H19+'INITIAL INPUT'!$K$26*CRS!M19+'INITIAL INPUT'!$L$26*CRS!S19)</f>
        <v>66.341578947368433</v>
      </c>
      <c r="U19" s="85">
        <f>IF(T19="","",VLOOKUP(T19,'INITIAL INPUT'!$P$4:$R$34,3))</f>
        <v>83</v>
      </c>
      <c r="V19" s="107">
        <f t="shared" si="3"/>
        <v>83</v>
      </c>
      <c r="W19" s="166" t="str">
        <f t="shared" si="4"/>
        <v>PASSED</v>
      </c>
      <c r="X19" s="91"/>
    </row>
    <row r="20" spans="1:25" x14ac:dyDescent="0.2">
      <c r="A20" s="90" t="s">
        <v>45</v>
      </c>
      <c r="B20" s="79" t="str">
        <f>IF(NAMES!B13="","",NAMES!B13)</f>
        <v xml:space="preserve">CASTILLO, ADRIAN PAUL A. </v>
      </c>
      <c r="C20" s="104" t="str">
        <f>IF(NAMES!C13="","",NAMES!C13)</f>
        <v>M</v>
      </c>
      <c r="D20" s="81" t="str">
        <f>IF(NAMES!D13="","",NAMES!D13)</f>
        <v>BSIT-ERP TRACK-2</v>
      </c>
      <c r="E20" s="82" t="str">
        <f>IF(PRELIM!P20="","",$E$8*PRELIM!P20)</f>
        <v/>
      </c>
      <c r="F20" s="83">
        <f>IF(PRELIM!AB20="","",$F$8*PRELIM!AB20)</f>
        <v>29.526315789473685</v>
      </c>
      <c r="G20" s="83">
        <f>IF(PRELIM!AD20="","",$G$8*PRELIM!AD20)</f>
        <v>17</v>
      </c>
      <c r="H20" s="84">
        <f t="shared" si="0"/>
        <v>46.526315789473685</v>
      </c>
      <c r="I20" s="85">
        <f>IF(H20="","",VLOOKUP(H20,'INITIAL INPUT'!$P$4:$R$34,3))</f>
        <v>74</v>
      </c>
      <c r="J20" s="83">
        <f>IF(MIDTERM!P20="","",$J$8*MIDTERM!P20)</f>
        <v>16.5</v>
      </c>
      <c r="K20" s="83">
        <f>IF(MIDTERM!AB20="","",$K$8*MIDTERM!AB20)</f>
        <v>21.45</v>
      </c>
      <c r="L20" s="83">
        <f>IF(MIDTERM!AD20="","",$L$8*MIDTERM!AD20)</f>
        <v>20.400000000000002</v>
      </c>
      <c r="M20" s="86">
        <f t="shared" si="2"/>
        <v>58.350000000000009</v>
      </c>
      <c r="N20" s="87">
        <f>IF(M20="","",('INITIAL INPUT'!$J$25*CRS!H20+'INITIAL INPUT'!$K$25*CRS!M20))</f>
        <v>52.438157894736847</v>
      </c>
      <c r="O20" s="85">
        <f>IF(N20="","",VLOOKUP(N20,'INITIAL INPUT'!$P$4:$R$34,3))</f>
        <v>76</v>
      </c>
      <c r="P20" s="83">
        <f>IF(FINAL!P20="","",CRS!$P$8*FINAL!P20)</f>
        <v>16.5</v>
      </c>
      <c r="Q20" s="83">
        <f>IF(FINAL!AB20="","",CRS!$Q$8*FINAL!AB20)</f>
        <v>29.700000000000003</v>
      </c>
      <c r="R20" s="83">
        <f>IF(FINAL!AD20="","",CRS!$R$8*FINAL!AD20)</f>
        <v>17</v>
      </c>
      <c r="S20" s="86">
        <f t="shared" si="5"/>
        <v>63.2</v>
      </c>
      <c r="T20" s="87">
        <f>IF(S20="","",'INITIAL INPUT'!$J$26*CRS!H20+'INITIAL INPUT'!$K$26*CRS!M20+'INITIAL INPUT'!$L$26*CRS!S20)</f>
        <v>57.819078947368425</v>
      </c>
      <c r="U20" s="85">
        <f>IF(T20="","",VLOOKUP(T20,'INITIAL INPUT'!$P$4:$R$34,3))</f>
        <v>79</v>
      </c>
      <c r="V20" s="107">
        <f t="shared" si="3"/>
        <v>79</v>
      </c>
      <c r="W20" s="166" t="str">
        <f t="shared" si="4"/>
        <v>PASSED</v>
      </c>
      <c r="X20" s="91"/>
    </row>
    <row r="21" spans="1:25" x14ac:dyDescent="0.2">
      <c r="A21" s="90" t="s">
        <v>46</v>
      </c>
      <c r="B21" s="79" t="str">
        <f>IF(NAMES!B14="","",NAMES!B14)</f>
        <v xml:space="preserve">CONSUL, REGGIE D. </v>
      </c>
      <c r="C21" s="104" t="str">
        <f>IF(NAMES!C14="","",NAMES!C14)</f>
        <v>M</v>
      </c>
      <c r="D21" s="81" t="str">
        <f>IF(NAMES!D14="","",NAMES!D14)</f>
        <v>BSIT-WEB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">
        <v>241</v>
      </c>
      <c r="W21" s="166" t="str">
        <f t="shared" si="4"/>
        <v>UD</v>
      </c>
      <c r="X21" s="91"/>
    </row>
    <row r="22" spans="1:25" x14ac:dyDescent="0.2">
      <c r="A22" s="90" t="s">
        <v>47</v>
      </c>
      <c r="B22" s="79" t="str">
        <f>IF(NAMES!B15="","",NAMES!B15)</f>
        <v xml:space="preserve">CUARESMA, JENNIFER B. </v>
      </c>
      <c r="C22" s="104" t="str">
        <f>IF(NAMES!C15="","",NAMES!C15)</f>
        <v>F</v>
      </c>
      <c r="D22" s="81" t="str">
        <f>IF(NAMES!D15="","",NAMES!D15)</f>
        <v>BSIT-ERP TRACK-3</v>
      </c>
      <c r="E22" s="82">
        <f>IF(PRELIM!P22="","",$E$8*PRELIM!P22)</f>
        <v>4.8</v>
      </c>
      <c r="F22" s="83">
        <f>IF(PRELIM!AB22="","",$F$8*PRELIM!AB22)</f>
        <v>29.526315789473685</v>
      </c>
      <c r="G22" s="83">
        <f>IF(PRELIM!AD22="","",$G$8*PRELIM!AD22)</f>
        <v>24.48</v>
      </c>
      <c r="H22" s="84">
        <f t="shared" si="0"/>
        <v>58.806315789473686</v>
      </c>
      <c r="I22" s="85">
        <f>IF(H22="","",VLOOKUP(H22,'INITIAL INPUT'!$P$4:$R$34,3))</f>
        <v>79</v>
      </c>
      <c r="J22" s="83">
        <f>IF(MIDTERM!P22="","",$J$8*MIDTERM!P22)</f>
        <v>16.5</v>
      </c>
      <c r="K22" s="83">
        <f>IF(MIDTERM!AB22="","",$K$8*MIDTERM!AB22)</f>
        <v>16.5</v>
      </c>
      <c r="L22" s="83">
        <f>IF(MIDTERM!AD22="","",$L$8*MIDTERM!AD22)</f>
        <v>21.080000000000002</v>
      </c>
      <c r="M22" s="86">
        <f t="shared" si="2"/>
        <v>54.08</v>
      </c>
      <c r="N22" s="87">
        <f>IF(M22="","",('INITIAL INPUT'!$J$25*CRS!H22+'INITIAL INPUT'!$K$25*CRS!M22))</f>
        <v>56.443157894736842</v>
      </c>
      <c r="O22" s="85">
        <f>IF(N22="","",VLOOKUP(N22,'INITIAL INPUT'!$P$4:$R$34,3))</f>
        <v>78</v>
      </c>
      <c r="P22" s="83">
        <f>IF(FINAL!P22="","",CRS!$P$8*FINAL!P22)</f>
        <v>33</v>
      </c>
      <c r="Q22" s="83">
        <f>IF(FINAL!AB22="","",CRS!$Q$8*FINAL!AB22)</f>
        <v>23.1</v>
      </c>
      <c r="R22" s="83">
        <f>IF(FINAL!AD22="","",CRS!$R$8*FINAL!AD22)</f>
        <v>24.48</v>
      </c>
      <c r="S22" s="86">
        <f t="shared" si="5"/>
        <v>80.58</v>
      </c>
      <c r="T22" s="87">
        <f>IF(S22="","",'INITIAL INPUT'!$J$26*CRS!H22+'INITIAL INPUT'!$K$26*CRS!M22+'INITIAL INPUT'!$L$26*CRS!S22)</f>
        <v>68.51157894736842</v>
      </c>
      <c r="U22" s="85">
        <f>IF(T22="","",VLOOKUP(T22,'INITIAL INPUT'!$P$4:$R$34,3))</f>
        <v>84</v>
      </c>
      <c r="V22" s="107">
        <f t="shared" si="3"/>
        <v>84</v>
      </c>
      <c r="W22" s="166" t="str">
        <f t="shared" si="4"/>
        <v>PASSED</v>
      </c>
      <c r="X22" s="91"/>
    </row>
    <row r="23" spans="1:25" x14ac:dyDescent="0.2">
      <c r="A23" s="90" t="s">
        <v>48</v>
      </c>
      <c r="B23" s="79" t="str">
        <f>IF(NAMES!B16="","",NAMES!B16)</f>
        <v xml:space="preserve">DELOS SANTOS, PROSPER G. </v>
      </c>
      <c r="C23" s="104" t="str">
        <f>IF(NAMES!C16="","",NAMES!C16)</f>
        <v>M</v>
      </c>
      <c r="D23" s="81" t="str">
        <f>IF(NAMES!D16="","",NAMES!D16)</f>
        <v>BSIT-NET SEC TRACK-3</v>
      </c>
      <c r="E23" s="82">
        <f>IF(PRELIM!P23="","",$E$8*PRELIM!P23)</f>
        <v>24.900000000000002</v>
      </c>
      <c r="F23" s="83">
        <f>IF(PRELIM!AB23="","",$F$8*PRELIM!AB23)</f>
        <v>29.526315789473685</v>
      </c>
      <c r="G23" s="83">
        <f>IF(PRELIM!AD23="","",$G$8*PRELIM!AD23)</f>
        <v>23.12</v>
      </c>
      <c r="H23" s="84">
        <f t="shared" si="0"/>
        <v>77.546315789473695</v>
      </c>
      <c r="I23" s="85">
        <f>IF(H23="","",VLOOKUP(H23,'INITIAL INPUT'!$P$4:$R$34,3))</f>
        <v>89</v>
      </c>
      <c r="J23" s="83">
        <f>IF(MIDTERM!P23="","",$J$8*MIDTERM!P23)</f>
        <v>26.400000000000002</v>
      </c>
      <c r="K23" s="83">
        <f>IF(MIDTERM!AB23="","",$K$8*MIDTERM!AB23)</f>
        <v>21.45</v>
      </c>
      <c r="L23" s="83">
        <f>IF(MIDTERM!AD23="","",$L$8*MIDTERM!AD23)</f>
        <v>23.12</v>
      </c>
      <c r="M23" s="86">
        <f t="shared" si="2"/>
        <v>70.97</v>
      </c>
      <c r="N23" s="87">
        <f>IF(M23="","",('INITIAL INPUT'!$J$25*CRS!H23+'INITIAL INPUT'!$K$25*CRS!M23))</f>
        <v>74.258157894736854</v>
      </c>
      <c r="O23" s="85">
        <f>IF(N23="","",VLOOKUP(N23,'INITIAL INPUT'!$P$4:$R$34,3))</f>
        <v>87</v>
      </c>
      <c r="P23" s="83">
        <f>IF(FINAL!P23="","",CRS!$P$8*FINAL!P23)</f>
        <v>26.400000000000002</v>
      </c>
      <c r="Q23" s="83">
        <f>IF(FINAL!AB23="","",CRS!$Q$8*FINAL!AB23)</f>
        <v>23.1</v>
      </c>
      <c r="R23" s="83">
        <f>IF(FINAL!AD23="","",CRS!$R$8*FINAL!AD23)</f>
        <v>25.16</v>
      </c>
      <c r="S23" s="86">
        <f t="shared" si="5"/>
        <v>74.66</v>
      </c>
      <c r="T23" s="87">
        <f>IF(S23="","",'INITIAL INPUT'!$J$26*CRS!H23+'INITIAL INPUT'!$K$26*CRS!M23+'INITIAL INPUT'!$L$26*CRS!S23)</f>
        <v>74.459078947368425</v>
      </c>
      <c r="U23" s="85">
        <f>IF(T23="","",VLOOKUP(T23,'INITIAL INPUT'!$P$4:$R$34,3))</f>
        <v>87</v>
      </c>
      <c r="V23" s="107">
        <f t="shared" si="3"/>
        <v>87</v>
      </c>
      <c r="W23" s="166" t="str">
        <f t="shared" si="4"/>
        <v>PASSED</v>
      </c>
      <c r="X23" s="91"/>
    </row>
    <row r="24" spans="1:25" x14ac:dyDescent="0.2">
      <c r="A24" s="90" t="s">
        <v>49</v>
      </c>
      <c r="B24" s="79" t="str">
        <f>IF(NAMES!B17="","",NAMES!B17)</f>
        <v xml:space="preserve">DUNUAN, MARK JR. B. </v>
      </c>
      <c r="C24" s="104" t="str">
        <f>IF(NAMES!C17="","",NAMES!C17)</f>
        <v>M</v>
      </c>
      <c r="D24" s="81" t="str">
        <f>IF(NAMES!D17="","",NAMES!D17)</f>
        <v>BSIT-WEB TRACK-2</v>
      </c>
      <c r="E24" s="82">
        <f>IF(PRELIM!P24="","",$E$8*PRELIM!P24)</f>
        <v>5.0999999999999996</v>
      </c>
      <c r="F24" s="83">
        <f>IF(PRELIM!AB24="","",$F$8*PRELIM!AB24)</f>
        <v>29.526315789473685</v>
      </c>
      <c r="G24" s="83">
        <f>IF(PRELIM!AD24="","",$G$8*PRELIM!AD24)</f>
        <v>22.44</v>
      </c>
      <c r="H24" s="84">
        <f t="shared" si="0"/>
        <v>57.066315789473691</v>
      </c>
      <c r="I24" s="85">
        <f>IF(H24="","",VLOOKUP(H24,'INITIAL INPUT'!$P$4:$R$34,3))</f>
        <v>79</v>
      </c>
      <c r="J24" s="83">
        <f>IF(MIDTERM!P24="","",$J$8*MIDTERM!P24)</f>
        <v>16.5</v>
      </c>
      <c r="K24" s="83">
        <f>IF(MIDTERM!AB24="","",$K$8*MIDTERM!AB24)</f>
        <v>16.5</v>
      </c>
      <c r="L24" s="83">
        <f>IF(MIDTERM!AD24="","",$L$8*MIDTERM!AD24)</f>
        <v>19.040000000000003</v>
      </c>
      <c r="M24" s="86">
        <f t="shared" si="2"/>
        <v>52.040000000000006</v>
      </c>
      <c r="N24" s="87">
        <f>IF(M24="","",('INITIAL INPUT'!$J$25*CRS!H24+'INITIAL INPUT'!$K$25*CRS!M24))</f>
        <v>54.553157894736849</v>
      </c>
      <c r="O24" s="85">
        <f>IF(N24="","",VLOOKUP(N24,'INITIAL INPUT'!$P$4:$R$34,3))</f>
        <v>77</v>
      </c>
      <c r="P24" s="83">
        <f>IF(FINAL!P24="","",CRS!$P$8*FINAL!P24)</f>
        <v>26.400000000000002</v>
      </c>
      <c r="Q24" s="83">
        <f>IF(FINAL!AB24="","",CRS!$Q$8*FINAL!AB24)</f>
        <v>16.5</v>
      </c>
      <c r="R24" s="83">
        <f>IF(FINAL!AD24="","",CRS!$R$8*FINAL!AD24)</f>
        <v>17.68</v>
      </c>
      <c r="S24" s="86">
        <f t="shared" si="5"/>
        <v>60.580000000000005</v>
      </c>
      <c r="T24" s="87">
        <f>IF(S24="","",'INITIAL INPUT'!$J$26*CRS!H24+'INITIAL INPUT'!$K$26*CRS!M24+'INITIAL INPUT'!$L$26*CRS!S24)</f>
        <v>57.566578947368427</v>
      </c>
      <c r="U24" s="85">
        <f>IF(T24="","",VLOOKUP(T24,'INITIAL INPUT'!$P$4:$R$34,3))</f>
        <v>79</v>
      </c>
      <c r="V24" s="107">
        <f t="shared" si="3"/>
        <v>79</v>
      </c>
      <c r="W24" s="166" t="str">
        <f t="shared" si="4"/>
        <v>PASSED</v>
      </c>
      <c r="X24" s="91"/>
    </row>
    <row r="25" spans="1:25" x14ac:dyDescent="0.2">
      <c r="A25" s="90" t="s">
        <v>50</v>
      </c>
      <c r="B25" s="79" t="str">
        <f>IF(NAMES!B18="","",NAMES!B18)</f>
        <v xml:space="preserve">GALIBUT, BRAILLE L. </v>
      </c>
      <c r="C25" s="104" t="str">
        <f>IF(NAMES!C18="","",NAMES!C18)</f>
        <v>M</v>
      </c>
      <c r="D25" s="81" t="str">
        <f>IF(NAMES!D18="","",NAMES!D18)</f>
        <v>BSIT-NET SEC TRACK-1</v>
      </c>
      <c r="E25" s="82">
        <f>IF(PRELIM!P25="","",$E$8*PRELIM!P25)</f>
        <v>5.7</v>
      </c>
      <c r="F25" s="83">
        <f>IF(PRELIM!AB25="","",$F$8*PRELIM!AB25)</f>
        <v>13.894736842105262</v>
      </c>
      <c r="G25" s="83">
        <f>IF(PRELIM!AD25="","",$G$8*PRELIM!AD25)</f>
        <v>23.12</v>
      </c>
      <c r="H25" s="84">
        <f t="shared" si="0"/>
        <v>42.714736842105268</v>
      </c>
      <c r="I25" s="85">
        <f>IF(H25="","",VLOOKUP(H25,'INITIAL INPUT'!$P$4:$R$34,3))</f>
        <v>73</v>
      </c>
      <c r="J25" s="83" t="str">
        <f>IF(MIDTERM!P25="","",$J$8*MIDTERM!P25)</f>
        <v/>
      </c>
      <c r="K25" s="83">
        <f>IF(MIDTERM!AB25="","",$K$8*MIDTERM!AB25)</f>
        <v>16.5</v>
      </c>
      <c r="L25" s="83" t="str">
        <f>IF(MIDTERM!AD25="","",$L$8*MIDTERM!AD25)</f>
        <v/>
      </c>
      <c r="M25" s="86">
        <f t="shared" si="2"/>
        <v>16.5</v>
      </c>
      <c r="N25" s="87">
        <f>IF(M25="","",('INITIAL INPUT'!$J$25*CRS!H25+'INITIAL INPUT'!$K$25*CRS!M25))</f>
        <v>29.607368421052634</v>
      </c>
      <c r="O25" s="85">
        <f>IF(N25="","",VLOOKUP(N25,'INITIAL INPUT'!$P$4:$R$34,3))</f>
        <v>72</v>
      </c>
      <c r="P25" s="83">
        <f>IF(FINAL!P25="","",CRS!$P$8*FINAL!P25)</f>
        <v>16.5</v>
      </c>
      <c r="Q25" s="83">
        <f>IF(FINAL!AB25="","",CRS!$Q$8*FINAL!AB25)</f>
        <v>9.9</v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">
        <v>240</v>
      </c>
      <c r="W25" s="166" t="str">
        <f t="shared" si="4"/>
        <v>NFE</v>
      </c>
      <c r="X25" s="91"/>
    </row>
    <row r="26" spans="1:25" x14ac:dyDescent="0.2">
      <c r="A26" s="90" t="s">
        <v>51</v>
      </c>
      <c r="B26" s="79" t="str">
        <f>IF(NAMES!B19="","",NAMES!B19)</f>
        <v xml:space="preserve">GARAÑO, IAN JAMES S. </v>
      </c>
      <c r="C26" s="104" t="str">
        <f>IF(NAMES!C19="","",NAMES!C19)</f>
        <v>M</v>
      </c>
      <c r="D26" s="81" t="str">
        <f>IF(NAMES!D19="","",NAMES!D19)</f>
        <v>BSCS-DIGITAL ARTS TRACK-3</v>
      </c>
      <c r="E26" s="82">
        <f>IF(PRELIM!P26="","",$E$8*PRELIM!P26)</f>
        <v>5.0999999999999996</v>
      </c>
      <c r="F26" s="83">
        <f>IF(PRELIM!AB26="","",$F$8*PRELIM!AB26)</f>
        <v>22.578947368421051</v>
      </c>
      <c r="G26" s="83">
        <f>IF(PRELIM!AD26="","",$G$8*PRELIM!AD26)</f>
        <v>17</v>
      </c>
      <c r="H26" s="84">
        <f t="shared" si="0"/>
        <v>44.678947368421049</v>
      </c>
      <c r="I26" s="85">
        <f>IF(H26="","",VLOOKUP(H26,'INITIAL INPUT'!$P$4:$R$34,3))</f>
        <v>74</v>
      </c>
      <c r="J26" s="83">
        <f>IF(MIDTERM!P26="","",$J$8*MIDTERM!P26)</f>
        <v>16.5</v>
      </c>
      <c r="K26" s="83">
        <f>IF(MIDTERM!AB26="","",$K$8*MIDTERM!AB26)</f>
        <v>16.5</v>
      </c>
      <c r="L26" s="83">
        <f>IF(MIDTERM!AD26="","",$L$8*MIDTERM!AD26)</f>
        <v>20.400000000000002</v>
      </c>
      <c r="M26" s="86">
        <f t="shared" si="2"/>
        <v>53.400000000000006</v>
      </c>
      <c r="N26" s="87">
        <f>IF(M26="","",('INITIAL INPUT'!$J$25*CRS!H26+'INITIAL INPUT'!$K$25*CRS!M26))</f>
        <v>49.039473684210527</v>
      </c>
      <c r="O26" s="85">
        <f>IF(N26="","",VLOOKUP(N26,'INITIAL INPUT'!$P$4:$R$34,3))</f>
        <v>74</v>
      </c>
      <c r="P26" s="83">
        <f>IF(FINAL!P26="","",CRS!$P$8*FINAL!P26)</f>
        <v>13.200000000000001</v>
      </c>
      <c r="Q26" s="83">
        <f>IF(FINAL!AB26="","",CRS!$Q$8*FINAL!AB26)</f>
        <v>19.8</v>
      </c>
      <c r="R26" s="83">
        <f>IF(FINAL!AD26="","",CRS!$R$8*FINAL!AD26)</f>
        <v>27.200000000000003</v>
      </c>
      <c r="S26" s="86">
        <f t="shared" si="5"/>
        <v>60.2</v>
      </c>
      <c r="T26" s="87">
        <f>IF(S26="","",'INITIAL INPUT'!$J$26*CRS!H26+'INITIAL INPUT'!$K$26*CRS!M26+'INITIAL INPUT'!$L$26*CRS!S26)</f>
        <v>54.619736842105269</v>
      </c>
      <c r="U26" s="85">
        <f>IF(T26="","",VLOOKUP(T26,'INITIAL INPUT'!$P$4:$R$34,3))</f>
        <v>77</v>
      </c>
      <c r="V26" s="107">
        <f t="shared" si="3"/>
        <v>77</v>
      </c>
      <c r="W26" s="166" t="str">
        <f t="shared" si="4"/>
        <v>PASSED</v>
      </c>
      <c r="X26" s="233"/>
      <c r="Y26" s="235" t="s">
        <v>127</v>
      </c>
    </row>
    <row r="27" spans="1:25" x14ac:dyDescent="0.2">
      <c r="A27" s="90" t="s">
        <v>52</v>
      </c>
      <c r="B27" s="79" t="str">
        <f>IF(NAMES!B20="","",NAMES!B20)</f>
        <v xml:space="preserve">KUN, GREGORY T. </v>
      </c>
      <c r="C27" s="104" t="str">
        <f>IF(NAMES!C20="","",NAMES!C20)</f>
        <v>M</v>
      </c>
      <c r="D27" s="81" t="str">
        <f>IF(NAMES!D20="","",NAMES!D20)</f>
        <v>BSIT-WEB TRACK-1</v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">
        <v>241</v>
      </c>
      <c r="W27" s="166" t="str">
        <f t="shared" si="4"/>
        <v>UD</v>
      </c>
      <c r="X27" s="234"/>
      <c r="Y27" s="236"/>
    </row>
    <row r="28" spans="1:25" x14ac:dyDescent="0.2">
      <c r="A28" s="90" t="s">
        <v>53</v>
      </c>
      <c r="B28" s="79" t="str">
        <f>IF(NAMES!B21="","",NAMES!B21)</f>
        <v xml:space="preserve">LUZANO, KAROL M. </v>
      </c>
      <c r="C28" s="104" t="str">
        <f>IF(NAMES!C21="","",NAMES!C21)</f>
        <v>F</v>
      </c>
      <c r="D28" s="81" t="str">
        <f>IF(NAMES!D21="","",NAMES!D21)</f>
        <v>BSIT-WEB TRACK-2</v>
      </c>
      <c r="E28" s="82">
        <f>IF(PRELIM!P28="","",$E$8*PRELIM!P28)</f>
        <v>23.7</v>
      </c>
      <c r="F28" s="83">
        <f>IF(PRELIM!AB28="","",$F$8*PRELIM!AB28)</f>
        <v>29.526315789473685</v>
      </c>
      <c r="G28" s="83">
        <f>IF(PRELIM!AD28="","",$G$8*PRELIM!AD28)</f>
        <v>21.080000000000002</v>
      </c>
      <c r="H28" s="84">
        <f t="shared" si="0"/>
        <v>74.306315789473686</v>
      </c>
      <c r="I28" s="85">
        <f>IF(H28="","",VLOOKUP(H28,'INITIAL INPUT'!$P$4:$R$34,3))</f>
        <v>87</v>
      </c>
      <c r="J28" s="83">
        <f>IF(MIDTERM!P28="","",$J$8*MIDTERM!P28)</f>
        <v>16.5</v>
      </c>
      <c r="K28" s="83">
        <f>IF(MIDTERM!AB28="","",$K$8*MIDTERM!AB28)</f>
        <v>16.5</v>
      </c>
      <c r="L28" s="83">
        <f>IF(MIDTERM!AD28="","",$L$8*MIDTERM!AD28)</f>
        <v>24.48</v>
      </c>
      <c r="M28" s="86">
        <f t="shared" si="2"/>
        <v>57.480000000000004</v>
      </c>
      <c r="N28" s="87">
        <f>IF(M28="","",('INITIAL INPUT'!$J$25*CRS!H28+'INITIAL INPUT'!$K$25*CRS!M28))</f>
        <v>65.893157894736845</v>
      </c>
      <c r="O28" s="85">
        <f>IF(N28="","",VLOOKUP(N28,'INITIAL INPUT'!$P$4:$R$34,3))</f>
        <v>83</v>
      </c>
      <c r="P28" s="83">
        <f>IF(FINAL!P28="","",CRS!$P$8*FINAL!P28)</f>
        <v>26.400000000000002</v>
      </c>
      <c r="Q28" s="83">
        <f>IF(FINAL!AB28="","",CRS!$Q$8*FINAL!AB28)</f>
        <v>18.809999999999999</v>
      </c>
      <c r="R28" s="83">
        <f>IF(FINAL!AD28="","",CRS!$R$8*FINAL!AD28)</f>
        <v>21.080000000000002</v>
      </c>
      <c r="S28" s="86">
        <f t="shared" si="5"/>
        <v>66.290000000000006</v>
      </c>
      <c r="T28" s="87">
        <f>IF(S28="","",'INITIAL INPUT'!$J$26*CRS!H28+'INITIAL INPUT'!$K$26*CRS!M28+'INITIAL INPUT'!$L$26*CRS!S28)</f>
        <v>66.091578947368419</v>
      </c>
      <c r="U28" s="85">
        <f>IF(T28="","",VLOOKUP(T28,'INITIAL INPUT'!$P$4:$R$34,3))</f>
        <v>83</v>
      </c>
      <c r="V28" s="107">
        <f t="shared" si="3"/>
        <v>83</v>
      </c>
      <c r="W28" s="166" t="str">
        <f t="shared" si="4"/>
        <v>PASSED</v>
      </c>
      <c r="X28" s="234"/>
      <c r="Y28" s="236"/>
    </row>
    <row r="29" spans="1:25" ht="12.75" customHeight="1" x14ac:dyDescent="0.2">
      <c r="A29" s="90" t="s">
        <v>54</v>
      </c>
      <c r="B29" s="79" t="str">
        <f>IF(NAMES!B22="","",NAMES!B22)</f>
        <v xml:space="preserve">LY, SABADA </v>
      </c>
      <c r="C29" s="104" t="str">
        <f>IF(NAMES!C22="","",NAMES!C22)</f>
        <v>M</v>
      </c>
      <c r="D29" s="81" t="str">
        <f>IF(NAMES!D22="","",NAMES!D22)</f>
        <v>BSIT-NET SEC TRACK-2</v>
      </c>
      <c r="E29" s="82">
        <f>IF(PRELIM!P29="","",$E$8*PRELIM!P29)</f>
        <v>18</v>
      </c>
      <c r="F29" s="83">
        <f>IF(PRELIM!AB29="","",$F$8*PRELIM!AB29)</f>
        <v>29.526315789473685</v>
      </c>
      <c r="G29" s="83">
        <f>IF(PRELIM!AD29="","",$G$8*PRELIM!AD29)</f>
        <v>19.72</v>
      </c>
      <c r="H29" s="84">
        <f t="shared" si="0"/>
        <v>67.246315789473684</v>
      </c>
      <c r="I29" s="85">
        <f>IF(H29="","",VLOOKUP(H29,'INITIAL INPUT'!$P$4:$R$34,3))</f>
        <v>84</v>
      </c>
      <c r="J29" s="83">
        <f>IF(MIDTERM!P29="","",$J$8*MIDTERM!P29)</f>
        <v>16.5</v>
      </c>
      <c r="K29" s="83">
        <f>IF(MIDTERM!AB29="","",$K$8*MIDTERM!AB29)</f>
        <v>16.5</v>
      </c>
      <c r="L29" s="83">
        <f>IF(MIDTERM!AD29="","",$L$8*MIDTERM!AD29)</f>
        <v>19.72</v>
      </c>
      <c r="M29" s="86">
        <f t="shared" si="2"/>
        <v>52.72</v>
      </c>
      <c r="N29" s="87">
        <f>IF(M29="","",('INITIAL INPUT'!$J$25*CRS!H29+'INITIAL INPUT'!$K$25*CRS!M29))</f>
        <v>59.983157894736841</v>
      </c>
      <c r="O29" s="85">
        <f>IF(N29="","",VLOOKUP(N29,'INITIAL INPUT'!$P$4:$R$34,3))</f>
        <v>80</v>
      </c>
      <c r="P29" s="83">
        <f>IF(FINAL!P29="","",CRS!$P$8*FINAL!P29)</f>
        <v>26.400000000000002</v>
      </c>
      <c r="Q29" s="83">
        <f>IF(FINAL!AB29="","",CRS!$Q$8*FINAL!AB29)</f>
        <v>6.6000000000000005</v>
      </c>
      <c r="R29" s="83">
        <f>IF(FINAL!AD29="","",CRS!$R$8*FINAL!AD29)</f>
        <v>7.48</v>
      </c>
      <c r="S29" s="86">
        <f t="shared" si="5"/>
        <v>40.480000000000004</v>
      </c>
      <c r="T29" s="87">
        <f>IF(S29="","",'INITIAL INPUT'!$J$26*CRS!H29+'INITIAL INPUT'!$K$26*CRS!M29+'INITIAL INPUT'!$L$26*CRS!S29)</f>
        <v>50.231578947368419</v>
      </c>
      <c r="U29" s="85">
        <f>IF(T29="","",VLOOKUP(T29,'INITIAL INPUT'!$P$4:$R$34,3))</f>
        <v>75</v>
      </c>
      <c r="V29" s="107">
        <f t="shared" si="3"/>
        <v>75</v>
      </c>
      <c r="W29" s="166" t="str">
        <f t="shared" si="4"/>
        <v>PASSED</v>
      </c>
      <c r="X29" s="234"/>
      <c r="Y29" s="236"/>
    </row>
    <row r="30" spans="1:25" x14ac:dyDescent="0.2">
      <c r="A30" s="90" t="s">
        <v>55</v>
      </c>
      <c r="B30" s="79" t="str">
        <f>IF(NAMES!B23="","",NAMES!B23)</f>
        <v xml:space="preserve">MINONG, ROSELLER KYLE II G. </v>
      </c>
      <c r="C30" s="104" t="str">
        <f>IF(NAMES!C23="","",NAMES!C23)</f>
        <v>M</v>
      </c>
      <c r="D30" s="81" t="str">
        <f>IF(NAMES!D23="","",NAMES!D23)</f>
        <v>BSIT-WEB TRACK-1</v>
      </c>
      <c r="E30" s="82">
        <f>IF(PRELIM!P30="","",$E$8*PRELIM!P30)</f>
        <v>24.000000000000004</v>
      </c>
      <c r="F30" s="83">
        <f>IF(PRELIM!AB30="","",$F$8*PRELIM!AB30)</f>
        <v>29.526315789473685</v>
      </c>
      <c r="G30" s="83">
        <f>IF(PRELIM!AD30="","",$G$8*PRELIM!AD30)</f>
        <v>25.16</v>
      </c>
      <c r="H30" s="84">
        <f t="shared" si="0"/>
        <v>78.686315789473682</v>
      </c>
      <c r="I30" s="85">
        <f>IF(H30="","",VLOOKUP(H30,'INITIAL INPUT'!$P$4:$R$34,3))</f>
        <v>89</v>
      </c>
      <c r="J30" s="83">
        <f>IF(MIDTERM!P30="","",$J$8*MIDTERM!P30)</f>
        <v>16.5</v>
      </c>
      <c r="K30" s="83">
        <f>IF(MIDTERM!AB30="","",$K$8*MIDTERM!AB30)</f>
        <v>23.1</v>
      </c>
      <c r="L30" s="83">
        <f>IF(MIDTERM!AD30="","",$L$8*MIDTERM!AD30)</f>
        <v>25.16</v>
      </c>
      <c r="M30" s="86">
        <f t="shared" si="2"/>
        <v>64.760000000000005</v>
      </c>
      <c r="N30" s="87">
        <f>IF(M30="","",('INITIAL INPUT'!$J$25*CRS!H30+'INITIAL INPUT'!$K$25*CRS!M30))</f>
        <v>71.723157894736843</v>
      </c>
      <c r="O30" s="85">
        <f>IF(N30="","",VLOOKUP(N30,'INITIAL INPUT'!$P$4:$R$34,3))</f>
        <v>86</v>
      </c>
      <c r="P30" s="83">
        <f>IF(FINAL!P30="","",CRS!$P$8*FINAL!P30)</f>
        <v>33</v>
      </c>
      <c r="Q30" s="83">
        <f>IF(FINAL!AB30="","",CRS!$Q$8*FINAL!AB30)</f>
        <v>27.39</v>
      </c>
      <c r="R30" s="83">
        <f>IF(FINAL!AD30="","",CRS!$R$8*FINAL!AD30)</f>
        <v>14.280000000000001</v>
      </c>
      <c r="S30" s="86">
        <f t="shared" si="5"/>
        <v>74.67</v>
      </c>
      <c r="T30" s="87">
        <f>IF(S30="","",'INITIAL INPUT'!$J$26*CRS!H30+'INITIAL INPUT'!$K$26*CRS!M30+'INITIAL INPUT'!$L$26*CRS!S30)</f>
        <v>73.196578947368423</v>
      </c>
      <c r="U30" s="85">
        <f>IF(T30="","",VLOOKUP(T30,'INITIAL INPUT'!$P$4:$R$34,3))</f>
        <v>87</v>
      </c>
      <c r="V30" s="107">
        <f t="shared" si="3"/>
        <v>87</v>
      </c>
      <c r="W30" s="166" t="str">
        <f t="shared" si="4"/>
        <v>PASSED</v>
      </c>
      <c r="X30" s="234"/>
      <c r="Y30" s="236"/>
    </row>
    <row r="31" spans="1:25" x14ac:dyDescent="0.2">
      <c r="A31" s="90" t="s">
        <v>56</v>
      </c>
      <c r="B31" s="79" t="str">
        <f>IF(NAMES!B24="","",NAMES!B24)</f>
        <v xml:space="preserve">ORIBELLO, ALAIA MARIE T. </v>
      </c>
      <c r="C31" s="104" t="str">
        <f>IF(NAMES!C24="","",NAMES!C24)</f>
        <v>F</v>
      </c>
      <c r="D31" s="81" t="str">
        <f>IF(NAMES!D24="","",NAMES!D24)</f>
        <v>BSIT-ERP TRACK-3</v>
      </c>
      <c r="E31" s="82">
        <f>IF(PRELIM!P31="","",$E$8*PRELIM!P31)</f>
        <v>24.299999999999997</v>
      </c>
      <c r="F31" s="83">
        <f>IF(PRELIM!AB31="","",$F$8*PRELIM!AB31)</f>
        <v>13.894736842105262</v>
      </c>
      <c r="G31" s="83">
        <f>IF(PRELIM!AD31="","",$G$8*PRELIM!AD31)</f>
        <v>20.400000000000002</v>
      </c>
      <c r="H31" s="84">
        <f t="shared" si="0"/>
        <v>58.594736842105263</v>
      </c>
      <c r="I31" s="85">
        <f>IF(H31="","",VLOOKUP(H31,'INITIAL INPUT'!$P$4:$R$34,3))</f>
        <v>79</v>
      </c>
      <c r="J31" s="83">
        <f>IF(MIDTERM!P31="","",$J$8*MIDTERM!P31)</f>
        <v>16.5</v>
      </c>
      <c r="K31" s="83">
        <f>IF(MIDTERM!AB31="","",$K$8*MIDTERM!AB31)</f>
        <v>19.8</v>
      </c>
      <c r="L31" s="83">
        <f>IF(MIDTERM!AD31="","",$L$8*MIDTERM!AD31)</f>
        <v>21.080000000000002</v>
      </c>
      <c r="M31" s="86">
        <f t="shared" si="2"/>
        <v>57.379999999999995</v>
      </c>
      <c r="N31" s="87">
        <f>IF(M31="","",('INITIAL INPUT'!$J$25*CRS!H31+'INITIAL INPUT'!$K$25*CRS!M31))</f>
        <v>57.987368421052629</v>
      </c>
      <c r="O31" s="85">
        <f>IF(N31="","",VLOOKUP(N31,'INITIAL INPUT'!$P$4:$R$34,3))</f>
        <v>79</v>
      </c>
      <c r="P31" s="83">
        <f>IF(FINAL!P31="","",CRS!$P$8*FINAL!P31)</f>
        <v>26.400000000000002</v>
      </c>
      <c r="Q31" s="83">
        <f>IF(FINAL!AB31="","",CRS!$Q$8*FINAL!AB31)</f>
        <v>27.39</v>
      </c>
      <c r="R31" s="83">
        <f>IF(FINAL!AD31="","",CRS!$R$8*FINAL!AD31)</f>
        <v>16.32</v>
      </c>
      <c r="S31" s="86">
        <f t="shared" si="5"/>
        <v>70.110000000000014</v>
      </c>
      <c r="T31" s="87">
        <f>IF(S31="","",'INITIAL INPUT'!$J$26*CRS!H31+'INITIAL INPUT'!$K$26*CRS!M31+'INITIAL INPUT'!$L$26*CRS!S31)</f>
        <v>64.048684210526318</v>
      </c>
      <c r="U31" s="85">
        <f>IF(T31="","",VLOOKUP(T31,'INITIAL INPUT'!$P$4:$R$34,3))</f>
        <v>82</v>
      </c>
      <c r="V31" s="107">
        <f t="shared" si="3"/>
        <v>82</v>
      </c>
      <c r="W31" s="166" t="str">
        <f t="shared" si="4"/>
        <v>PASSED</v>
      </c>
      <c r="X31" s="234"/>
      <c r="Y31" s="236"/>
    </row>
    <row r="32" spans="1:25" x14ac:dyDescent="0.2">
      <c r="A32" s="90" t="s">
        <v>57</v>
      </c>
      <c r="B32" s="79" t="str">
        <f>IF(NAMES!B25="","",NAMES!B25)</f>
        <v xml:space="preserve">PARARUAN, JIMUEL P. </v>
      </c>
      <c r="C32" s="104" t="str">
        <f>IF(NAMES!C25="","",NAMES!C25)</f>
        <v>M</v>
      </c>
      <c r="D32" s="81" t="str">
        <f>IF(NAMES!D25="","",NAMES!D25)</f>
        <v>BSIT-NET SEC TRACK-3</v>
      </c>
      <c r="E32" s="82">
        <f>IF(PRELIM!P32="","",$E$8*PRELIM!P32)</f>
        <v>23.4</v>
      </c>
      <c r="F32" s="83">
        <f>IF(PRELIM!AB32="","",$F$8*PRELIM!AB32)</f>
        <v>29.526315789473685</v>
      </c>
      <c r="G32" s="83">
        <f>IF(PRELIM!AD32="","",$G$8*PRELIM!AD32)</f>
        <v>19.040000000000003</v>
      </c>
      <c r="H32" s="84">
        <f t="shared" si="0"/>
        <v>71.966315789473683</v>
      </c>
      <c r="I32" s="85">
        <f>IF(H32="","",VLOOKUP(H32,'INITIAL INPUT'!$P$4:$R$34,3))</f>
        <v>86</v>
      </c>
      <c r="J32" s="83">
        <f>IF(MIDTERM!P32="","",$J$8*MIDTERM!P32)</f>
        <v>16.5</v>
      </c>
      <c r="K32" s="83">
        <f>IF(MIDTERM!AB32="","",$K$8*MIDTERM!AB32)</f>
        <v>16.5</v>
      </c>
      <c r="L32" s="83">
        <f>IF(MIDTERM!AD32="","",$L$8*MIDTERM!AD32)</f>
        <v>23.12</v>
      </c>
      <c r="M32" s="86">
        <f t="shared" si="2"/>
        <v>56.120000000000005</v>
      </c>
      <c r="N32" s="87">
        <f>IF(M32="","",('INITIAL INPUT'!$J$25*CRS!H32+'INITIAL INPUT'!$K$25*CRS!M32))</f>
        <v>64.043157894736851</v>
      </c>
      <c r="O32" s="85">
        <f>IF(N32="","",VLOOKUP(N32,'INITIAL INPUT'!$P$4:$R$34,3))</f>
        <v>82</v>
      </c>
      <c r="P32" s="83">
        <f>IF(FINAL!P32="","",CRS!$P$8*FINAL!P32)</f>
        <v>33</v>
      </c>
      <c r="Q32" s="83">
        <f>IF(FINAL!AB32="","",CRS!$Q$8*FINAL!AB32)</f>
        <v>28.05</v>
      </c>
      <c r="R32" s="83">
        <f>IF(FINAL!AD32="","",CRS!$R$8*FINAL!AD32)</f>
        <v>25.840000000000003</v>
      </c>
      <c r="S32" s="86">
        <f t="shared" si="5"/>
        <v>86.89</v>
      </c>
      <c r="T32" s="87">
        <f>IF(S32="","",'INITIAL INPUT'!$J$26*CRS!H32+'INITIAL INPUT'!$K$26*CRS!M32+'INITIAL INPUT'!$L$26*CRS!S32)</f>
        <v>75.466578947368419</v>
      </c>
      <c r="U32" s="85">
        <f>IF(T32="","",VLOOKUP(T32,'INITIAL INPUT'!$P$4:$R$34,3))</f>
        <v>88</v>
      </c>
      <c r="V32" s="107">
        <f t="shared" si="3"/>
        <v>88</v>
      </c>
      <c r="W32" s="166" t="str">
        <f t="shared" si="4"/>
        <v>PASSED</v>
      </c>
      <c r="X32" s="234"/>
      <c r="Y32" s="236"/>
    </row>
    <row r="33" spans="1:25" x14ac:dyDescent="0.2">
      <c r="A33" s="90" t="s">
        <v>58</v>
      </c>
      <c r="B33" s="79" t="str">
        <f>IF(NAMES!B26="","",NAMES!B26)</f>
        <v xml:space="preserve">RABANAL, REDEN C. </v>
      </c>
      <c r="C33" s="104" t="str">
        <f>IF(NAMES!C26="","",NAMES!C26)</f>
        <v>M</v>
      </c>
      <c r="D33" s="81" t="str">
        <f>IF(NAMES!D26="","",NAMES!D26)</f>
        <v>BSIT-WEB TRACK-2</v>
      </c>
      <c r="E33" s="82">
        <f>IF(PRELIM!P33="","",$E$8*PRELIM!P33)</f>
        <v>8.6999999999999993</v>
      </c>
      <c r="F33" s="83">
        <f>IF(PRELIM!AB33="","",$F$8*PRELIM!AB33)</f>
        <v>29.526315789473685</v>
      </c>
      <c r="G33" s="83">
        <f>IF(PRELIM!AD33="","",$G$8*PRELIM!AD33)</f>
        <v>23.12</v>
      </c>
      <c r="H33" s="84">
        <f t="shared" si="0"/>
        <v>61.346315789473692</v>
      </c>
      <c r="I33" s="85">
        <f>IF(H33="","",VLOOKUP(H33,'INITIAL INPUT'!$P$4:$R$34,3))</f>
        <v>81</v>
      </c>
      <c r="J33" s="83">
        <f>IF(MIDTERM!P33="","",$J$8*MIDTERM!P33)</f>
        <v>26.400000000000002</v>
      </c>
      <c r="K33" s="83">
        <f>IF(MIDTERM!AB33="","",$K$8*MIDTERM!AB33)</f>
        <v>21.45</v>
      </c>
      <c r="L33" s="83">
        <f>IF(MIDTERM!AD33="","",$L$8*MIDTERM!AD33)</f>
        <v>25.16</v>
      </c>
      <c r="M33" s="86">
        <f t="shared" si="2"/>
        <v>73.010000000000005</v>
      </c>
      <c r="N33" s="87">
        <f>IF(M33="","",('INITIAL INPUT'!$J$25*CRS!H33+'INITIAL INPUT'!$K$25*CRS!M33))</f>
        <v>67.178157894736842</v>
      </c>
      <c r="O33" s="85">
        <f>IF(N33="","",VLOOKUP(N33,'INITIAL INPUT'!$P$4:$R$34,3))</f>
        <v>84</v>
      </c>
      <c r="P33" s="83">
        <f>IF(FINAL!P33="","",CRS!$P$8*FINAL!P33)</f>
        <v>26.400000000000002</v>
      </c>
      <c r="Q33" s="83">
        <f>IF(FINAL!AB33="","",CRS!$Q$8*FINAL!AB33)</f>
        <v>27.39</v>
      </c>
      <c r="R33" s="83">
        <f>IF(FINAL!AD33="","",CRS!$R$8*FINAL!AD33)</f>
        <v>22.44</v>
      </c>
      <c r="S33" s="86">
        <f t="shared" si="5"/>
        <v>76.23</v>
      </c>
      <c r="T33" s="87">
        <f>IF(S33="","",'INITIAL INPUT'!$J$26*CRS!H33+'INITIAL INPUT'!$K$26*CRS!M33+'INITIAL INPUT'!$L$26*CRS!S33)</f>
        <v>71.70407894736843</v>
      </c>
      <c r="U33" s="85">
        <f>IF(T33="","",VLOOKUP(T33,'INITIAL INPUT'!$P$4:$R$34,3))</f>
        <v>86</v>
      </c>
      <c r="V33" s="107">
        <f t="shared" si="3"/>
        <v>86</v>
      </c>
      <c r="W33" s="166" t="str">
        <f t="shared" si="4"/>
        <v>PASSED</v>
      </c>
      <c r="X33" s="234"/>
      <c r="Y33" s="236"/>
    </row>
    <row r="34" spans="1:25" x14ac:dyDescent="0.2">
      <c r="A34" s="90" t="s">
        <v>59</v>
      </c>
      <c r="B34" s="79" t="str">
        <f>IF(NAMES!B27="","",NAMES!B27)</f>
        <v xml:space="preserve">RAYRAY, RUDULPH ACE M. </v>
      </c>
      <c r="C34" s="104" t="str">
        <f>IF(NAMES!C27="","",NAMES!C27)</f>
        <v>M</v>
      </c>
      <c r="D34" s="81" t="str">
        <f>IF(NAMES!D27="","",NAMES!D27)</f>
        <v>BSIT-NET SEC TRACK-2</v>
      </c>
      <c r="E34" s="82">
        <f>IF(PRELIM!P34="","",$E$8*PRELIM!P34)</f>
        <v>23.1</v>
      </c>
      <c r="F34" s="83">
        <f>IF(PRELIM!AB34="","",$F$8*PRELIM!AB34)</f>
        <v>13.894736842105262</v>
      </c>
      <c r="G34" s="83">
        <f>IF(PRELIM!AD34="","",$G$8*PRELIM!AD34)</f>
        <v>23.12</v>
      </c>
      <c r="H34" s="84">
        <f t="shared" si="0"/>
        <v>60.114736842105259</v>
      </c>
      <c r="I34" s="85">
        <f>IF(H34="","",VLOOKUP(H34,'INITIAL INPUT'!$P$4:$R$34,3))</f>
        <v>80</v>
      </c>
      <c r="J34" s="83">
        <f>IF(MIDTERM!P34="","",$J$8*MIDTERM!P34)</f>
        <v>26.400000000000002</v>
      </c>
      <c r="K34" s="83">
        <f>IF(MIDTERM!AB34="","",$K$8*MIDTERM!AB34)</f>
        <v>24.75</v>
      </c>
      <c r="L34" s="83">
        <f>IF(MIDTERM!AD34="","",$L$8*MIDTERM!AD34)</f>
        <v>22.44</v>
      </c>
      <c r="M34" s="86">
        <f t="shared" si="2"/>
        <v>73.59</v>
      </c>
      <c r="N34" s="87">
        <f>IF(M34="","",('INITIAL INPUT'!$J$25*CRS!H34+'INITIAL INPUT'!$K$25*CRS!M34))</f>
        <v>66.852368421052631</v>
      </c>
      <c r="O34" s="85">
        <f>IF(N34="","",VLOOKUP(N34,'INITIAL INPUT'!$P$4:$R$34,3))</f>
        <v>83</v>
      </c>
      <c r="P34" s="83">
        <f>IF(FINAL!P34="","",CRS!$P$8*FINAL!P34)</f>
        <v>26.400000000000002</v>
      </c>
      <c r="Q34" s="83">
        <f>IF(FINAL!AB34="","",CRS!$Q$8*FINAL!AB34)</f>
        <v>29.700000000000003</v>
      </c>
      <c r="R34" s="83">
        <f>IF(FINAL!AD34="","",CRS!$R$8*FINAL!AD34)</f>
        <v>24.48</v>
      </c>
      <c r="S34" s="86">
        <f t="shared" si="5"/>
        <v>80.580000000000013</v>
      </c>
      <c r="T34" s="87">
        <f>IF(S34="","",'INITIAL INPUT'!$J$26*CRS!H34+'INITIAL INPUT'!$K$26*CRS!M34+'INITIAL INPUT'!$L$26*CRS!S34)</f>
        <v>73.716184210526322</v>
      </c>
      <c r="U34" s="85">
        <f>IF(T34="","",VLOOKUP(T34,'INITIAL INPUT'!$P$4:$R$34,3))</f>
        <v>87</v>
      </c>
      <c r="V34" s="107">
        <f t="shared" si="3"/>
        <v>87</v>
      </c>
      <c r="W34" s="166" t="str">
        <f t="shared" si="4"/>
        <v>PASSED</v>
      </c>
      <c r="X34" s="234"/>
      <c r="Y34" s="236"/>
    </row>
    <row r="35" spans="1:25" x14ac:dyDescent="0.2">
      <c r="A35" s="90" t="s">
        <v>60</v>
      </c>
      <c r="B35" s="79" t="str">
        <f>IF(NAMES!B28="","",NAMES!B28)</f>
        <v xml:space="preserve">ROQUE, MELODY B. </v>
      </c>
      <c r="C35" s="104" t="str">
        <f>IF(NAMES!C28="","",NAMES!C28)</f>
        <v>F</v>
      </c>
      <c r="D35" s="81" t="str">
        <f>IF(NAMES!D28="","",NAMES!D28)</f>
        <v>BSIT-NET SEC TRACK-2</v>
      </c>
      <c r="E35" s="82">
        <f>IF(PRELIM!P35="","",$E$8*PRELIM!P35)</f>
        <v>25.200000000000003</v>
      </c>
      <c r="F35" s="83">
        <f>IF(PRELIM!AB35="","",$F$8*PRELIM!AB35)</f>
        <v>13.894736842105262</v>
      </c>
      <c r="G35" s="83">
        <f>IF(PRELIM!AD35="","",$G$8*PRELIM!AD35)</f>
        <v>26.520000000000003</v>
      </c>
      <c r="H35" s="84">
        <f t="shared" si="0"/>
        <v>65.614736842105259</v>
      </c>
      <c r="I35" s="85">
        <f>IF(H35="","",VLOOKUP(H35,'INITIAL INPUT'!$P$4:$R$34,3))</f>
        <v>83</v>
      </c>
      <c r="J35" s="83">
        <f>IF(MIDTERM!P35="","",$J$8*MIDTERM!P35)</f>
        <v>26.400000000000002</v>
      </c>
      <c r="K35" s="83">
        <f>IF(MIDTERM!AB35="","",$K$8*MIDTERM!AB35)</f>
        <v>26.400000000000002</v>
      </c>
      <c r="L35" s="83">
        <f>IF(MIDTERM!AD35="","",$L$8*MIDTERM!AD35)</f>
        <v>23.12</v>
      </c>
      <c r="M35" s="86">
        <f t="shared" si="2"/>
        <v>75.92</v>
      </c>
      <c r="N35" s="87">
        <f>IF(M35="","",('INITIAL INPUT'!$J$25*CRS!H35+'INITIAL INPUT'!$K$25*CRS!M35))</f>
        <v>70.767368421052623</v>
      </c>
      <c r="O35" s="85">
        <f>IF(N35="","",VLOOKUP(N35,'INITIAL INPUT'!$P$4:$R$34,3))</f>
        <v>85</v>
      </c>
      <c r="P35" s="83">
        <f>IF(FINAL!P35="","",CRS!$P$8*FINAL!P35)</f>
        <v>33</v>
      </c>
      <c r="Q35" s="83">
        <f>IF(FINAL!AB35="","",CRS!$Q$8*FINAL!AB35)</f>
        <v>30.360000000000003</v>
      </c>
      <c r="R35" s="83">
        <f>IF(FINAL!AD35="","",CRS!$R$8*FINAL!AD35)</f>
        <v>21.080000000000002</v>
      </c>
      <c r="S35" s="86">
        <f t="shared" si="5"/>
        <v>84.44</v>
      </c>
      <c r="T35" s="87">
        <f>IF(S35="","",'INITIAL INPUT'!$J$26*CRS!H35+'INITIAL INPUT'!$K$26*CRS!M35+'INITIAL INPUT'!$L$26*CRS!S35)</f>
        <v>77.60368421052631</v>
      </c>
      <c r="U35" s="85">
        <f>IF(T35="","",VLOOKUP(T35,'INITIAL INPUT'!$P$4:$R$34,3))</f>
        <v>89</v>
      </c>
      <c r="V35" s="107">
        <f t="shared" si="3"/>
        <v>89</v>
      </c>
      <c r="W35" s="166" t="str">
        <f t="shared" si="4"/>
        <v>PASSED</v>
      </c>
      <c r="X35" s="234"/>
      <c r="Y35" s="236"/>
    </row>
    <row r="36" spans="1:25" x14ac:dyDescent="0.2">
      <c r="A36" s="90" t="s">
        <v>61</v>
      </c>
      <c r="B36" s="79" t="str">
        <f>IF(NAMES!B29="","",NAMES!B29)</f>
        <v xml:space="preserve">SAGAOINIT, KEITH DARIAN D. </v>
      </c>
      <c r="C36" s="104" t="str">
        <f>IF(NAMES!C29="","",NAMES!C29)</f>
        <v>M</v>
      </c>
      <c r="D36" s="81" t="str">
        <f>IF(NAMES!D29="","",NAMES!D29)</f>
        <v>BSIT-WEB TRACK-2</v>
      </c>
      <c r="E36" s="82">
        <f>IF(PRELIM!P36="","",$E$8*PRELIM!P36)</f>
        <v>22.2</v>
      </c>
      <c r="F36" s="83">
        <f>IF(PRELIM!AB36="","",$F$8*PRELIM!AB36)</f>
        <v>29.526315789473685</v>
      </c>
      <c r="G36" s="83">
        <f>IF(PRELIM!AD36="","",$G$8*PRELIM!AD36)</f>
        <v>17.68</v>
      </c>
      <c r="H36" s="84">
        <f t="shared" si="0"/>
        <v>69.406315789473695</v>
      </c>
      <c r="I36" s="85">
        <f>IF(H36="","",VLOOKUP(H36,'INITIAL INPUT'!$P$4:$R$34,3))</f>
        <v>85</v>
      </c>
      <c r="J36" s="83">
        <f>IF(MIDTERM!P36="","",$J$8*MIDTERM!P36)</f>
        <v>26.400000000000002</v>
      </c>
      <c r="K36" s="83">
        <f>IF(MIDTERM!AB36="","",$K$8*MIDTERM!AB36)</f>
        <v>16.5</v>
      </c>
      <c r="L36" s="83">
        <f>IF(MIDTERM!AD36="","",$L$8*MIDTERM!AD36)</f>
        <v>16.32</v>
      </c>
      <c r="M36" s="86">
        <f t="shared" si="2"/>
        <v>59.220000000000006</v>
      </c>
      <c r="N36" s="87">
        <f>IF(M36="","",('INITIAL INPUT'!$J$25*CRS!H36+'INITIAL INPUT'!$K$25*CRS!M36))</f>
        <v>64.313157894736847</v>
      </c>
      <c r="O36" s="85">
        <f>IF(N36="","",VLOOKUP(N36,'INITIAL INPUT'!$P$4:$R$34,3))</f>
        <v>82</v>
      </c>
      <c r="P36" s="83">
        <f>IF(FINAL!P36="","",CRS!$P$8*FINAL!P36)</f>
        <v>26.400000000000002</v>
      </c>
      <c r="Q36" s="83">
        <f>IF(FINAL!AB36="","",CRS!$Q$8*FINAL!AB36)</f>
        <v>27.39</v>
      </c>
      <c r="R36" s="83">
        <f>IF(FINAL!AD36="","",CRS!$R$8*FINAL!AD36)</f>
        <v>23.12</v>
      </c>
      <c r="S36" s="86">
        <f t="shared" si="5"/>
        <v>76.910000000000011</v>
      </c>
      <c r="T36" s="87">
        <f>IF(S36="","",'INITIAL INPUT'!$J$26*CRS!H36+'INITIAL INPUT'!$K$26*CRS!M36+'INITIAL INPUT'!$L$26*CRS!S36)</f>
        <v>70.611578947368429</v>
      </c>
      <c r="U36" s="85">
        <f>IF(T36="","",VLOOKUP(T36,'INITIAL INPUT'!$P$4:$R$34,3))</f>
        <v>85</v>
      </c>
      <c r="V36" s="107">
        <f t="shared" si="3"/>
        <v>85</v>
      </c>
      <c r="W36" s="166" t="str">
        <f t="shared" si="4"/>
        <v>PASSED</v>
      </c>
      <c r="X36" s="234"/>
      <c r="Y36" s="236"/>
    </row>
    <row r="37" spans="1:25" x14ac:dyDescent="0.2">
      <c r="A37" s="90" t="s">
        <v>62</v>
      </c>
      <c r="B37" s="79" t="str">
        <f>IF(NAMES!B30="","",NAMES!B30)</f>
        <v xml:space="preserve">UMINGA, JOHN VEE L.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30.300000000000004</v>
      </c>
      <c r="F37" s="83">
        <f>IF(PRELIM!AB37="","",$F$8*PRELIM!AB37)</f>
        <v>29.526315789473685</v>
      </c>
      <c r="G37" s="83">
        <f>IF(PRELIM!AD37="","",$G$8*PRELIM!AD37)</f>
        <v>28.560000000000002</v>
      </c>
      <c r="H37" s="84">
        <f t="shared" si="0"/>
        <v>88.386315789473684</v>
      </c>
      <c r="I37" s="85">
        <f>IF(H37="","",VLOOKUP(H37,'INITIAL INPUT'!$P$4:$R$34,3))</f>
        <v>94</v>
      </c>
      <c r="J37" s="83">
        <f>IF(MIDTERM!P37="","",$J$8*MIDTERM!P37)</f>
        <v>16.5</v>
      </c>
      <c r="K37" s="83">
        <f>IF(MIDTERM!AB37="","",$K$8*MIDTERM!AB37)</f>
        <v>16.5</v>
      </c>
      <c r="L37" s="83">
        <f>IF(MIDTERM!AD37="","",$L$8*MIDTERM!AD37)</f>
        <v>26.520000000000003</v>
      </c>
      <c r="M37" s="86">
        <f t="shared" si="2"/>
        <v>59.52</v>
      </c>
      <c r="N37" s="87">
        <f>IF(M37="","",('INITIAL INPUT'!$J$25*CRS!H37+'INITIAL INPUT'!$K$25*CRS!M37))</f>
        <v>73.953157894736847</v>
      </c>
      <c r="O37" s="85">
        <f>IF(N37="","",VLOOKUP(N37,'INITIAL INPUT'!$P$4:$R$34,3))</f>
        <v>87</v>
      </c>
      <c r="P37" s="83">
        <f>IF(FINAL!P37="","",CRS!$P$8*FINAL!P37)</f>
        <v>26.400000000000002</v>
      </c>
      <c r="Q37" s="83">
        <f>IF(FINAL!AB37="","",CRS!$Q$8*FINAL!AB37)</f>
        <v>26.400000000000002</v>
      </c>
      <c r="R37" s="83">
        <f>IF(FINAL!AD37="","",CRS!$R$8*FINAL!AD37)</f>
        <v>26.520000000000003</v>
      </c>
      <c r="S37" s="86">
        <f t="shared" si="5"/>
        <v>79.320000000000007</v>
      </c>
      <c r="T37" s="87">
        <f>IF(S37="","",'INITIAL INPUT'!$J$26*CRS!H37+'INITIAL INPUT'!$K$26*CRS!M37+'INITIAL INPUT'!$L$26*CRS!S37)</f>
        <v>76.636578947368434</v>
      </c>
      <c r="U37" s="85">
        <f>IF(T37="","",VLOOKUP(T37,'INITIAL INPUT'!$P$4:$R$34,3))</f>
        <v>88</v>
      </c>
      <c r="V37" s="107">
        <f t="shared" si="3"/>
        <v>88</v>
      </c>
      <c r="W37" s="166" t="str">
        <f t="shared" si="4"/>
        <v>PASSED</v>
      </c>
      <c r="X37" s="234"/>
      <c r="Y37" s="236"/>
    </row>
    <row r="38" spans="1:25" x14ac:dyDescent="0.2">
      <c r="A38" s="90" t="s">
        <v>63</v>
      </c>
      <c r="B38" s="79" t="str">
        <f>IF(NAMES!B31="","",NAMES!B31)</f>
        <v xml:space="preserve">VIERNES, ROY JAN LESTER C. </v>
      </c>
      <c r="C38" s="104" t="str">
        <f>IF(NAMES!C31="","",NAMES!C31)</f>
        <v>M</v>
      </c>
      <c r="D38" s="81" t="str">
        <f>IF(NAMES!D31="","",NAMES!D31)</f>
        <v>BSIT-NET SEC TRACK-2</v>
      </c>
      <c r="E38" s="82">
        <f>IF(PRELIM!P38="","",$E$8*PRELIM!P38)</f>
        <v>22.499999999999996</v>
      </c>
      <c r="F38" s="83">
        <f>IF(PRELIM!AB38="","",$F$8*PRELIM!AB38)</f>
        <v>13.894736842105262</v>
      </c>
      <c r="G38" s="83">
        <f>IF(PRELIM!AD38="","",$G$8*PRELIM!AD38)</f>
        <v>20.400000000000002</v>
      </c>
      <c r="H38" s="84">
        <f t="shared" si="0"/>
        <v>56.794736842105266</v>
      </c>
      <c r="I38" s="85">
        <f>IF(H38="","",VLOOKUP(H38,'INITIAL INPUT'!$P$4:$R$34,3))</f>
        <v>78</v>
      </c>
      <c r="J38" s="83">
        <f>IF(MIDTERM!P38="","",$J$8*MIDTERM!P38)</f>
        <v>26.400000000000002</v>
      </c>
      <c r="K38" s="83">
        <f>IF(MIDTERM!AB38="","",$K$8*MIDTERM!AB38)</f>
        <v>21.45</v>
      </c>
      <c r="L38" s="83">
        <f>IF(MIDTERM!AD38="","",$L$8*MIDTERM!AD38)</f>
        <v>23.12</v>
      </c>
      <c r="M38" s="86">
        <f t="shared" si="2"/>
        <v>70.97</v>
      </c>
      <c r="N38" s="87">
        <f>IF(M38="","",('INITIAL INPUT'!$J$25*CRS!H38+'INITIAL INPUT'!$K$25*CRS!M38))</f>
        <v>63.882368421052632</v>
      </c>
      <c r="O38" s="85">
        <f>IF(N38="","",VLOOKUP(N38,'INITIAL INPUT'!$P$4:$R$34,3))</f>
        <v>82</v>
      </c>
      <c r="P38" s="83">
        <f>IF(FINAL!P38="","",CRS!$P$8*FINAL!P38)</f>
        <v>26.400000000000002</v>
      </c>
      <c r="Q38" s="83">
        <f>IF(FINAL!AB38="","",CRS!$Q$8*FINAL!AB38)</f>
        <v>22.11</v>
      </c>
      <c r="R38" s="83">
        <f>IF(FINAL!AD38="","",CRS!$R$8*FINAL!AD38)</f>
        <v>14.280000000000001</v>
      </c>
      <c r="S38" s="86">
        <f t="shared" si="5"/>
        <v>62.790000000000006</v>
      </c>
      <c r="T38" s="87">
        <f>IF(S38="","",'INITIAL INPUT'!$J$26*CRS!H38+'INITIAL INPUT'!$K$26*CRS!M38+'INITIAL INPUT'!$L$26*CRS!S38)</f>
        <v>63.336184210526319</v>
      </c>
      <c r="U38" s="85">
        <f>IF(T38="","",VLOOKUP(T38,'INITIAL INPUT'!$P$4:$R$34,3))</f>
        <v>82</v>
      </c>
      <c r="V38" s="107">
        <f t="shared" si="3"/>
        <v>82</v>
      </c>
      <c r="W38" s="166" t="str">
        <f t="shared" si="4"/>
        <v>PASSED</v>
      </c>
      <c r="X38" s="234"/>
      <c r="Y38" s="236"/>
    </row>
    <row r="39" spans="1:25" x14ac:dyDescent="0.2">
      <c r="A39" s="90" t="s">
        <v>64</v>
      </c>
      <c r="B39" s="79" t="str">
        <f>IF(NAMES!B32="","",NAMES!B32)</f>
        <v xml:space="preserve">ZUÑEGA, FIDEL VICTOR P. </v>
      </c>
      <c r="C39" s="104" t="str">
        <f>IF(NAMES!C32="","",NAMES!C32)</f>
        <v>M</v>
      </c>
      <c r="D39" s="81" t="str">
        <f>IF(NAMES!D32="","",NAMES!D32)</f>
        <v>BSIT-WEB TRACK-3</v>
      </c>
      <c r="E39" s="82">
        <f>IF(PRELIM!P39="","",$E$8*PRELIM!P39)</f>
        <v>16.200000000000003</v>
      </c>
      <c r="F39" s="83">
        <f>IF(PRELIM!AB39="","",$F$8*PRELIM!AB39)</f>
        <v>29.526315789473685</v>
      </c>
      <c r="G39" s="83">
        <f>IF(PRELIM!AD39="","",$G$8*PRELIM!AD39)</f>
        <v>21.080000000000002</v>
      </c>
      <c r="H39" s="84">
        <f t="shared" si="0"/>
        <v>66.806315789473686</v>
      </c>
      <c r="I39" s="85">
        <f>IF(H39="","",VLOOKUP(H39,'INITIAL INPUT'!$P$4:$R$34,3))</f>
        <v>83</v>
      </c>
      <c r="J39" s="83">
        <f>IF(MIDTERM!P39="","",$J$8*MIDTERM!P39)</f>
        <v>16.5</v>
      </c>
      <c r="K39" s="83">
        <f>IF(MIDTERM!AB39="","",$K$8*MIDTERM!AB39)</f>
        <v>16.5</v>
      </c>
      <c r="L39" s="83">
        <f>IF(MIDTERM!AD39="","",$L$8*MIDTERM!AD39)</f>
        <v>29.240000000000002</v>
      </c>
      <c r="M39" s="86">
        <f t="shared" si="2"/>
        <v>62.24</v>
      </c>
      <c r="N39" s="87">
        <f>IF(M39="","",('INITIAL INPUT'!$J$25*CRS!H39+'INITIAL INPUT'!$K$25*CRS!M39))</f>
        <v>64.52315789473684</v>
      </c>
      <c r="O39" s="85">
        <f>IF(N39="","",VLOOKUP(N39,'INITIAL INPUT'!$P$4:$R$34,3))</f>
        <v>82</v>
      </c>
      <c r="P39" s="83">
        <f>IF(FINAL!P39="","",CRS!$P$8*FINAL!P39)</f>
        <v>6.6000000000000005</v>
      </c>
      <c r="Q39" s="83">
        <f>IF(FINAL!AB39="","",CRS!$Q$8*FINAL!AB39)</f>
        <v>9.9</v>
      </c>
      <c r="R39" s="83">
        <f>IF(FINAL!AD39="","",CRS!$R$8*FINAL!AD39)</f>
        <v>27.880000000000003</v>
      </c>
      <c r="S39" s="86">
        <f t="shared" si="5"/>
        <v>44.38</v>
      </c>
      <c r="T39" s="87">
        <f>IF(S39="","",'INITIAL INPUT'!$J$26*CRS!H39+'INITIAL INPUT'!$K$26*CRS!M39+'INITIAL INPUT'!$L$26*CRS!S39)</f>
        <v>54.451578947368418</v>
      </c>
      <c r="U39" s="85">
        <f>IF(T39="","",VLOOKUP(T39,'INITIAL INPUT'!$P$4:$R$34,3))</f>
        <v>77</v>
      </c>
      <c r="V39" s="107">
        <f t="shared" si="3"/>
        <v>77</v>
      </c>
      <c r="W39" s="166" t="str">
        <f t="shared" si="4"/>
        <v>PASSED</v>
      </c>
      <c r="X39" s="234"/>
      <c r="Y39" s="236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53" t="str">
        <f>A1</f>
        <v>CITCS INTL 1  CCS.1132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2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25">
      <c r="A44" s="279" t="str">
        <f>A3</f>
        <v>WEB DEVELOPMENT 2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25">
      <c r="A45" s="282" t="str">
        <f>A4</f>
        <v>10:00-11:15TTH  8:45-10:00TTHS</v>
      </c>
      <c r="B45" s="283"/>
      <c r="C45" s="284"/>
      <c r="D45" s="75" t="str">
        <f>D4</f>
        <v>M301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" customHeight="1" x14ac:dyDescent="0.25">
      <c r="A46" s="282" t="str">
        <f>A5</f>
        <v>1ST Trimester SY 2015-2016</v>
      </c>
      <c r="B46" s="283"/>
      <c r="C46" s="284"/>
      <c r="D46" s="285"/>
      <c r="E46" s="288"/>
      <c r="F46" s="291"/>
      <c r="G46" s="293">
        <f>G5</f>
        <v>0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>
        <f>R5</f>
        <v>0</v>
      </c>
      <c r="S46" s="264"/>
      <c r="T46" s="239"/>
      <c r="U46" s="242"/>
      <c r="V46" s="244"/>
      <c r="W46" s="226"/>
    </row>
    <row r="47" spans="1:25" s="74" customFormat="1" ht="12.75" customHeight="1" x14ac:dyDescent="0.2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opLeftCell="A7" zoomScaleNormal="100" workbookViewId="0">
      <selection activeCell="Q27" sqref="Q27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19" t="str">
        <f>CRS!A1</f>
        <v>CITCS INTL 1  CCS.1132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45" t="str">
        <f>CRS!A3</f>
        <v>WEB DEVELOPMENT 2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25">
      <c r="A4" s="323" t="str">
        <f>CRS!A4</f>
        <v>10:00-11:15TTH  8:45-10:00TTHS</v>
      </c>
      <c r="B4" s="324"/>
      <c r="C4" s="325"/>
      <c r="D4" s="71" t="str">
        <f>CRS!D4</f>
        <v>M301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" customHeight="1" x14ac:dyDescent="0.25">
      <c r="A5" s="323" t="str">
        <f>CRS!A5</f>
        <v>1ST Trimester SY 2015-2016</v>
      </c>
      <c r="B5" s="324"/>
      <c r="C5" s="325"/>
      <c r="D5" s="325"/>
      <c r="E5" s="108">
        <v>25</v>
      </c>
      <c r="F5" s="108">
        <v>25</v>
      </c>
      <c r="G5" s="108">
        <v>25</v>
      </c>
      <c r="H5" s="108">
        <v>20</v>
      </c>
      <c r="I5" s="108">
        <v>15</v>
      </c>
      <c r="J5" s="108"/>
      <c r="K5" s="108"/>
      <c r="L5" s="108"/>
      <c r="M5" s="108"/>
      <c r="N5" s="108"/>
      <c r="O5" s="341"/>
      <c r="P5" s="312"/>
      <c r="Q5" s="108">
        <v>100</v>
      </c>
      <c r="R5" s="108">
        <v>40</v>
      </c>
      <c r="S5" s="108">
        <v>40</v>
      </c>
      <c r="T5" s="108">
        <v>10</v>
      </c>
      <c r="U5" s="108"/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25">
      <c r="A6" s="359" t="str">
        <f>CRS!A6</f>
        <v>Inst/Prof:LEONARD PRIM FRANCIS G. REYES</v>
      </c>
      <c r="B6" s="316"/>
      <c r="C6" s="304"/>
      <c r="D6" s="304"/>
      <c r="E6" s="305" t="s">
        <v>234</v>
      </c>
      <c r="F6" s="305" t="s">
        <v>235</v>
      </c>
      <c r="G6" s="305" t="s">
        <v>236</v>
      </c>
      <c r="H6" s="305">
        <v>42269</v>
      </c>
      <c r="I6" s="305">
        <v>42257</v>
      </c>
      <c r="J6" s="305"/>
      <c r="K6" s="305"/>
      <c r="L6" s="305"/>
      <c r="M6" s="305"/>
      <c r="N6" s="305"/>
      <c r="O6" s="366">
        <f>IF(SUM(E5:N5)=0,"",SUM(E5:N5))</f>
        <v>110</v>
      </c>
      <c r="P6" s="312"/>
      <c r="Q6" s="305" t="s">
        <v>237</v>
      </c>
      <c r="R6" s="305" t="s">
        <v>238</v>
      </c>
      <c r="S6" s="305" t="s">
        <v>238</v>
      </c>
      <c r="T6" s="305" t="s">
        <v>238</v>
      </c>
      <c r="U6" s="305"/>
      <c r="V6" s="305"/>
      <c r="W6" s="305"/>
      <c r="X6" s="305"/>
      <c r="Y6" s="305"/>
      <c r="Z6" s="305"/>
      <c r="AA6" s="342">
        <f>IF(SUM(Q5:Z5)=0,"",SUM(Q5:Z5))</f>
        <v>190</v>
      </c>
      <c r="AB6" s="312"/>
      <c r="AC6" s="356">
        <f>'INITIAL INPUT'!D20</f>
        <v>0</v>
      </c>
      <c r="AD6" s="350"/>
      <c r="AE6" s="347"/>
      <c r="AF6" s="298"/>
      <c r="AG6" s="62"/>
      <c r="AH6" s="62"/>
      <c r="AI6" s="62"/>
      <c r="AJ6" s="62"/>
      <c r="AK6" s="62"/>
    </row>
    <row r="7" spans="1:37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AHMED, BASSAM SAADELDIN A. </v>
      </c>
      <c r="C9" s="65" t="str">
        <f>CRS!C9</f>
        <v>M</v>
      </c>
      <c r="D9" s="70" t="str">
        <f>CRS!D9</f>
        <v>BSIT-NET SEC TRACK-2</v>
      </c>
      <c r="E9" s="109">
        <v>16</v>
      </c>
      <c r="F9" s="109">
        <v>16</v>
      </c>
      <c r="G9" s="109">
        <v>14</v>
      </c>
      <c r="H9" s="109">
        <v>5</v>
      </c>
      <c r="I9" s="109"/>
      <c r="J9" s="109"/>
      <c r="K9" s="109"/>
      <c r="L9" s="109"/>
      <c r="M9" s="109"/>
      <c r="N9" s="109"/>
      <c r="O9" s="60">
        <f>IF(SUM(E9:N9)=0,"",SUM(E9:N9))</f>
        <v>51</v>
      </c>
      <c r="P9" s="67">
        <f>IF(O9="","",O9/$O$6*100)</f>
        <v>46.36363636363636</v>
      </c>
      <c r="Q9" s="109">
        <v>80</v>
      </c>
      <c r="R9" s="109">
        <v>20</v>
      </c>
      <c r="S9" s="109">
        <v>20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120</v>
      </c>
      <c r="AB9" s="67">
        <f>IF(AA9="","",AA9/$AA$6*100)</f>
        <v>63.157894736842103</v>
      </c>
      <c r="AC9" s="111">
        <v>58</v>
      </c>
      <c r="AD9" s="67">
        <f>IF(AC9="","",AC9/$AC$5*100)</f>
        <v>57.999999999999993</v>
      </c>
      <c r="AE9" s="66">
        <f>CRS!H9</f>
        <v>55.862105263157893</v>
      </c>
      <c r="AF9" s="64">
        <f>CRS!I9</f>
        <v>78</v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AL-NAGGAR, ZAKARYA A. </v>
      </c>
      <c r="C10" s="65" t="str">
        <f>CRS!C10</f>
        <v>M</v>
      </c>
      <c r="D10" s="70" t="str">
        <f>CRS!D10</f>
        <v>BSIT-NET SEC TRACK-3</v>
      </c>
      <c r="E10" s="109">
        <v>18</v>
      </c>
      <c r="F10" s="109">
        <v>16</v>
      </c>
      <c r="G10" s="109">
        <v>22</v>
      </c>
      <c r="H10" s="109">
        <v>13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69</v>
      </c>
      <c r="P10" s="67">
        <f t="shared" ref="P10:P40" si="1">IF(O10="","",O10/$O$6*100)</f>
        <v>62.727272727272734</v>
      </c>
      <c r="Q10" s="109">
        <v>80</v>
      </c>
      <c r="R10" s="109">
        <v>40</v>
      </c>
      <c r="S10" s="109">
        <v>40</v>
      </c>
      <c r="T10" s="109">
        <v>10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170</v>
      </c>
      <c r="AB10" s="67">
        <f t="shared" ref="AB10:AB40" si="3">IF(AA10="","",AA10/$AA$6*100)</f>
        <v>89.473684210526315</v>
      </c>
      <c r="AC10" s="111">
        <v>52</v>
      </c>
      <c r="AD10" s="67">
        <f t="shared" ref="AD10:AD40" si="4">IF(AC10="","",AC10/$AC$5*100)</f>
        <v>52</v>
      </c>
      <c r="AE10" s="66">
        <f>CRS!H10</f>
        <v>67.906315789473695</v>
      </c>
      <c r="AF10" s="64">
        <f>CRS!I10</f>
        <v>84</v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ALNATHARI, MOUSA T. </v>
      </c>
      <c r="C11" s="65" t="str">
        <f>CRS!C11</f>
        <v>M</v>
      </c>
      <c r="D11" s="70" t="str">
        <f>CRS!D11</f>
        <v>BSIT-NET SEC TRACK-3</v>
      </c>
      <c r="E11" s="109"/>
      <c r="F11" s="109"/>
      <c r="G11" s="109"/>
      <c r="H11" s="109">
        <v>13</v>
      </c>
      <c r="I11" s="109">
        <v>8</v>
      </c>
      <c r="J11" s="109"/>
      <c r="K11" s="109"/>
      <c r="L11" s="109"/>
      <c r="M11" s="109"/>
      <c r="N11" s="109"/>
      <c r="O11" s="60">
        <f t="shared" si="0"/>
        <v>21</v>
      </c>
      <c r="P11" s="67">
        <f t="shared" si="1"/>
        <v>19.090909090909093</v>
      </c>
      <c r="Q11" s="109">
        <v>80</v>
      </c>
      <c r="R11" s="109">
        <v>40</v>
      </c>
      <c r="S11" s="109">
        <v>40</v>
      </c>
      <c r="T11" s="109">
        <v>10</v>
      </c>
      <c r="U11" s="109"/>
      <c r="V11" s="109"/>
      <c r="W11" s="109"/>
      <c r="X11" s="109"/>
      <c r="Y11" s="109"/>
      <c r="Z11" s="109"/>
      <c r="AA11" s="60">
        <f t="shared" si="2"/>
        <v>170</v>
      </c>
      <c r="AB11" s="67">
        <f t="shared" si="3"/>
        <v>89.473684210526315</v>
      </c>
      <c r="AC11" s="111">
        <v>44</v>
      </c>
      <c r="AD11" s="67">
        <f t="shared" si="4"/>
        <v>44</v>
      </c>
      <c r="AE11" s="66">
        <f>CRS!H11</f>
        <v>50.786315789473683</v>
      </c>
      <c r="AF11" s="64">
        <f>CRS!I11</f>
        <v>75</v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ARCIAGA, MARC DAVID R. </v>
      </c>
      <c r="C12" s="65" t="str">
        <f>CRS!C12</f>
        <v>M</v>
      </c>
      <c r="D12" s="70" t="str">
        <f>CRS!D12</f>
        <v>BSIT-NET SEC TRACK-2</v>
      </c>
      <c r="E12" s="109">
        <v>16</v>
      </c>
      <c r="F12" s="109">
        <v>7</v>
      </c>
      <c r="G12" s="109">
        <v>11</v>
      </c>
      <c r="H12" s="109">
        <v>14</v>
      </c>
      <c r="I12" s="109"/>
      <c r="J12" s="109"/>
      <c r="K12" s="109"/>
      <c r="L12" s="109"/>
      <c r="M12" s="109"/>
      <c r="N12" s="109"/>
      <c r="O12" s="60">
        <f t="shared" si="0"/>
        <v>48</v>
      </c>
      <c r="P12" s="67">
        <f t="shared" si="1"/>
        <v>43.636363636363633</v>
      </c>
      <c r="Q12" s="109">
        <v>80</v>
      </c>
      <c r="R12" s="109"/>
      <c r="S12" s="109"/>
      <c r="T12" s="109"/>
      <c r="U12" s="109"/>
      <c r="V12" s="109"/>
      <c r="W12" s="109"/>
      <c r="X12" s="109"/>
      <c r="Y12" s="109"/>
      <c r="Z12" s="109"/>
      <c r="AA12" s="60">
        <f t="shared" si="2"/>
        <v>80</v>
      </c>
      <c r="AB12" s="67">
        <f t="shared" si="3"/>
        <v>42.105263157894733</v>
      </c>
      <c r="AC12" s="111">
        <v>52</v>
      </c>
      <c r="AD12" s="67">
        <f t="shared" si="4"/>
        <v>52</v>
      </c>
      <c r="AE12" s="66">
        <f>CRS!H12</f>
        <v>45.974736842105258</v>
      </c>
      <c r="AF12" s="64">
        <f>CRS!I12</f>
        <v>74</v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BAQUIRIN, REY BENJAMIN M. </v>
      </c>
      <c r="C13" s="65" t="str">
        <f>CRS!C13</f>
        <v>M</v>
      </c>
      <c r="D13" s="70" t="str">
        <f>CRS!D13</f>
        <v>BSIT-ERP TRACK-2</v>
      </c>
      <c r="E13" s="109">
        <v>23</v>
      </c>
      <c r="F13" s="109">
        <v>20</v>
      </c>
      <c r="G13" s="109">
        <v>21</v>
      </c>
      <c r="H13" s="109">
        <v>20</v>
      </c>
      <c r="I13" s="109">
        <v>15</v>
      </c>
      <c r="J13" s="109"/>
      <c r="K13" s="109"/>
      <c r="L13" s="109"/>
      <c r="M13" s="109"/>
      <c r="N13" s="109"/>
      <c r="O13" s="60">
        <f t="shared" si="0"/>
        <v>99</v>
      </c>
      <c r="P13" s="67">
        <f t="shared" si="1"/>
        <v>90</v>
      </c>
      <c r="Q13" s="109">
        <v>80</v>
      </c>
      <c r="R13" s="109">
        <v>40</v>
      </c>
      <c r="S13" s="109">
        <v>40</v>
      </c>
      <c r="T13" s="109">
        <v>10</v>
      </c>
      <c r="U13" s="109"/>
      <c r="V13" s="109"/>
      <c r="W13" s="109"/>
      <c r="X13" s="109"/>
      <c r="Y13" s="109"/>
      <c r="Z13" s="109"/>
      <c r="AA13" s="60">
        <f t="shared" si="2"/>
        <v>170</v>
      </c>
      <c r="AB13" s="67">
        <f t="shared" si="3"/>
        <v>89.473684210526315</v>
      </c>
      <c r="AC13" s="111">
        <v>74</v>
      </c>
      <c r="AD13" s="67">
        <f t="shared" si="4"/>
        <v>74</v>
      </c>
      <c r="AE13" s="66">
        <f>CRS!H13</f>
        <v>84.386315789473684</v>
      </c>
      <c r="AF13" s="64">
        <f>CRS!I13</f>
        <v>92</v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BARUELA, JHAROLD BRYLLE B. </v>
      </c>
      <c r="C14" s="65" t="str">
        <f>CRS!C14</f>
        <v>M</v>
      </c>
      <c r="D14" s="70" t="str">
        <f>CRS!D14</f>
        <v>BSIT-ERP TRACK-3</v>
      </c>
      <c r="E14" s="109">
        <v>15</v>
      </c>
      <c r="F14" s="109">
        <v>16</v>
      </c>
      <c r="G14" s="109">
        <v>17</v>
      </c>
      <c r="H14" s="109">
        <v>17</v>
      </c>
      <c r="I14" s="109">
        <v>12</v>
      </c>
      <c r="J14" s="109"/>
      <c r="K14" s="109"/>
      <c r="L14" s="109"/>
      <c r="M14" s="109"/>
      <c r="N14" s="109"/>
      <c r="O14" s="60">
        <f t="shared" si="0"/>
        <v>77</v>
      </c>
      <c r="P14" s="67">
        <f t="shared" si="1"/>
        <v>70</v>
      </c>
      <c r="Q14" s="109">
        <v>80</v>
      </c>
      <c r="R14" s="109">
        <v>40</v>
      </c>
      <c r="S14" s="109">
        <v>40</v>
      </c>
      <c r="T14" s="109">
        <v>10</v>
      </c>
      <c r="U14" s="109"/>
      <c r="V14" s="109"/>
      <c r="W14" s="109"/>
      <c r="X14" s="109"/>
      <c r="Y14" s="109"/>
      <c r="Z14" s="109"/>
      <c r="AA14" s="60">
        <f t="shared" si="2"/>
        <v>170</v>
      </c>
      <c r="AB14" s="67">
        <f t="shared" si="3"/>
        <v>89.473684210526315</v>
      </c>
      <c r="AC14" s="111">
        <v>64</v>
      </c>
      <c r="AD14" s="67">
        <f t="shared" si="4"/>
        <v>64</v>
      </c>
      <c r="AE14" s="66">
        <f>CRS!H14</f>
        <v>74.386315789473684</v>
      </c>
      <c r="AF14" s="64">
        <f>CRS!I14</f>
        <v>87</v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BRONCANO, KEVIN S. </v>
      </c>
      <c r="C15" s="65" t="str">
        <f>CRS!C15</f>
        <v>M</v>
      </c>
      <c r="D15" s="70" t="str">
        <f>CRS!D15</f>
        <v>BSIT-WEB TRACK-2</v>
      </c>
      <c r="E15" s="109">
        <v>12</v>
      </c>
      <c r="F15" s="109">
        <v>17</v>
      </c>
      <c r="G15" s="109">
        <v>18</v>
      </c>
      <c r="H15" s="109">
        <v>19</v>
      </c>
      <c r="I15" s="109">
        <v>12</v>
      </c>
      <c r="J15" s="109"/>
      <c r="K15" s="109"/>
      <c r="L15" s="109"/>
      <c r="M15" s="109"/>
      <c r="N15" s="109"/>
      <c r="O15" s="60">
        <f t="shared" si="0"/>
        <v>78</v>
      </c>
      <c r="P15" s="67">
        <f t="shared" si="1"/>
        <v>70.909090909090907</v>
      </c>
      <c r="Q15" s="109">
        <v>80</v>
      </c>
      <c r="R15" s="109">
        <v>40</v>
      </c>
      <c r="S15" s="109">
        <v>40</v>
      </c>
      <c r="T15" s="109">
        <v>10</v>
      </c>
      <c r="U15" s="109"/>
      <c r="V15" s="109"/>
      <c r="W15" s="109"/>
      <c r="X15" s="109"/>
      <c r="Y15" s="109"/>
      <c r="Z15" s="109"/>
      <c r="AA15" s="60">
        <f t="shared" si="2"/>
        <v>170</v>
      </c>
      <c r="AB15" s="67">
        <f t="shared" si="3"/>
        <v>89.473684210526315</v>
      </c>
      <c r="AC15" s="111">
        <v>64</v>
      </c>
      <c r="AD15" s="67">
        <f t="shared" si="4"/>
        <v>64</v>
      </c>
      <c r="AE15" s="66">
        <f>CRS!H15</f>
        <v>74.686315789473682</v>
      </c>
      <c r="AF15" s="64">
        <f>CRS!I15</f>
        <v>87</v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BUENAVISTA, HAROLD G. </v>
      </c>
      <c r="C16" s="65" t="str">
        <f>CRS!C16</f>
        <v>M</v>
      </c>
      <c r="D16" s="70" t="str">
        <f>CRS!D16</f>
        <v>BSIT-NET SEC TRACK-3</v>
      </c>
      <c r="E16" s="109">
        <v>20</v>
      </c>
      <c r="F16" s="109">
        <v>18</v>
      </c>
      <c r="G16" s="109">
        <v>20</v>
      </c>
      <c r="H16" s="109">
        <v>17</v>
      </c>
      <c r="I16" s="109">
        <v>15</v>
      </c>
      <c r="J16" s="109"/>
      <c r="K16" s="109"/>
      <c r="L16" s="109"/>
      <c r="M16" s="109"/>
      <c r="N16" s="109"/>
      <c r="O16" s="60">
        <f t="shared" si="0"/>
        <v>90</v>
      </c>
      <c r="P16" s="67">
        <f t="shared" si="1"/>
        <v>81.818181818181827</v>
      </c>
      <c r="Q16" s="109">
        <v>80</v>
      </c>
      <c r="R16" s="109">
        <v>40</v>
      </c>
      <c r="S16" s="109">
        <v>40</v>
      </c>
      <c r="T16" s="109">
        <v>10</v>
      </c>
      <c r="U16" s="109"/>
      <c r="V16" s="109"/>
      <c r="W16" s="109"/>
      <c r="X16" s="109"/>
      <c r="Y16" s="109"/>
      <c r="Z16" s="109"/>
      <c r="AA16" s="60">
        <f t="shared" si="2"/>
        <v>170</v>
      </c>
      <c r="AB16" s="67">
        <f t="shared" si="3"/>
        <v>89.473684210526315</v>
      </c>
      <c r="AC16" s="111" t="s">
        <v>95</v>
      </c>
      <c r="AD16" s="67">
        <f t="shared" si="4"/>
        <v>62</v>
      </c>
      <c r="AE16" s="66">
        <f>CRS!H16</f>
        <v>77.606315789473683</v>
      </c>
      <c r="AF16" s="64">
        <f>CRS!I16</f>
        <v>89</v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CALPO, JEFFLER BOY C. </v>
      </c>
      <c r="C17" s="65" t="str">
        <f>CRS!C17</f>
        <v>M</v>
      </c>
      <c r="D17" s="70" t="str">
        <f>CRS!D17</f>
        <v>BSIT-NET SEC TRACK-2</v>
      </c>
      <c r="E17" s="109">
        <v>17</v>
      </c>
      <c r="F17" s="109">
        <v>14</v>
      </c>
      <c r="G17" s="109">
        <v>14</v>
      </c>
      <c r="H17" s="109">
        <v>13</v>
      </c>
      <c r="I17" s="109">
        <v>12</v>
      </c>
      <c r="J17" s="109"/>
      <c r="K17" s="109"/>
      <c r="L17" s="109"/>
      <c r="M17" s="109"/>
      <c r="N17" s="109"/>
      <c r="O17" s="60">
        <f t="shared" si="0"/>
        <v>70</v>
      </c>
      <c r="P17" s="67">
        <f t="shared" si="1"/>
        <v>63.636363636363633</v>
      </c>
      <c r="Q17" s="109">
        <v>80</v>
      </c>
      <c r="R17" s="109">
        <v>40</v>
      </c>
      <c r="S17" s="109">
        <v>40</v>
      </c>
      <c r="T17" s="109">
        <v>10</v>
      </c>
      <c r="U17" s="109"/>
      <c r="V17" s="109"/>
      <c r="W17" s="109"/>
      <c r="X17" s="109"/>
      <c r="Y17" s="109"/>
      <c r="Z17" s="109"/>
      <c r="AA17" s="60">
        <f t="shared" si="2"/>
        <v>170</v>
      </c>
      <c r="AB17" s="67">
        <f t="shared" si="3"/>
        <v>89.473684210526315</v>
      </c>
      <c r="AC17" s="111">
        <v>72</v>
      </c>
      <c r="AD17" s="67">
        <f t="shared" si="4"/>
        <v>72</v>
      </c>
      <c r="AE17" s="66">
        <f>CRS!H17</f>
        <v>75.006315789473689</v>
      </c>
      <c r="AF17" s="64">
        <f>CRS!I17</f>
        <v>88</v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CAMACHO, VERONICA D. </v>
      </c>
      <c r="C18" s="65" t="str">
        <f>CRS!C18</f>
        <v>F</v>
      </c>
      <c r="D18" s="70" t="str">
        <f>CRS!D18</f>
        <v>BSIT-NET SEC TRACK-2</v>
      </c>
      <c r="E18" s="109"/>
      <c r="F18" s="109"/>
      <c r="G18" s="109">
        <v>16</v>
      </c>
      <c r="H18" s="109">
        <v>17</v>
      </c>
      <c r="I18" s="109"/>
      <c r="J18" s="109"/>
      <c r="K18" s="109"/>
      <c r="L18" s="109"/>
      <c r="M18" s="109"/>
      <c r="N18" s="109"/>
      <c r="O18" s="60">
        <f t="shared" si="0"/>
        <v>33</v>
      </c>
      <c r="P18" s="67">
        <f t="shared" si="1"/>
        <v>30</v>
      </c>
      <c r="Q18" s="109">
        <v>80</v>
      </c>
      <c r="R18" s="109">
        <v>40</v>
      </c>
      <c r="S18" s="109">
        <v>40</v>
      </c>
      <c r="T18" s="109">
        <v>10</v>
      </c>
      <c r="U18" s="109"/>
      <c r="V18" s="109"/>
      <c r="W18" s="109"/>
      <c r="X18" s="109"/>
      <c r="Y18" s="109"/>
      <c r="Z18" s="109"/>
      <c r="AA18" s="60">
        <f t="shared" si="2"/>
        <v>170</v>
      </c>
      <c r="AB18" s="67">
        <f t="shared" si="3"/>
        <v>89.473684210526315</v>
      </c>
      <c r="AC18" s="111">
        <v>66</v>
      </c>
      <c r="AD18" s="67">
        <f t="shared" si="4"/>
        <v>66</v>
      </c>
      <c r="AE18" s="66">
        <f>CRS!H18</f>
        <v>61.866315789473688</v>
      </c>
      <c r="AF18" s="64">
        <f>CRS!I18</f>
        <v>81</v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CARREON, JUNE </v>
      </c>
      <c r="C19" s="65" t="str">
        <f>CRS!C19</f>
        <v>M</v>
      </c>
      <c r="D19" s="70" t="str">
        <f>CRS!D19</f>
        <v>BSIT-ERP TRACK-3</v>
      </c>
      <c r="E19" s="109"/>
      <c r="F19" s="109"/>
      <c r="G19" s="109"/>
      <c r="H19" s="109">
        <v>17</v>
      </c>
      <c r="I19" s="109">
        <v>15</v>
      </c>
      <c r="J19" s="109"/>
      <c r="K19" s="109"/>
      <c r="L19" s="109"/>
      <c r="M19" s="109"/>
      <c r="N19" s="109"/>
      <c r="O19" s="60">
        <f t="shared" si="0"/>
        <v>32</v>
      </c>
      <c r="P19" s="67">
        <f t="shared" si="1"/>
        <v>29.09090909090909</v>
      </c>
      <c r="Q19" s="109">
        <v>80</v>
      </c>
      <c r="R19" s="109">
        <v>40</v>
      </c>
      <c r="S19" s="109">
        <v>40</v>
      </c>
      <c r="T19" s="109">
        <v>10</v>
      </c>
      <c r="U19" s="109"/>
      <c r="V19" s="109"/>
      <c r="W19" s="109"/>
      <c r="X19" s="109"/>
      <c r="Y19" s="109"/>
      <c r="Z19" s="109"/>
      <c r="AA19" s="60">
        <f t="shared" si="2"/>
        <v>170</v>
      </c>
      <c r="AB19" s="67">
        <f t="shared" si="3"/>
        <v>89.473684210526315</v>
      </c>
      <c r="AC19" s="111">
        <v>80</v>
      </c>
      <c r="AD19" s="67">
        <f t="shared" si="4"/>
        <v>80</v>
      </c>
      <c r="AE19" s="66">
        <f>CRS!H19</f>
        <v>66.326315789473682</v>
      </c>
      <c r="AF19" s="64">
        <f>CRS!I19</f>
        <v>83</v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CASTILLO, ADRIAN PAUL A. </v>
      </c>
      <c r="C20" s="65" t="str">
        <f>CRS!C20</f>
        <v>M</v>
      </c>
      <c r="D20" s="70" t="str">
        <f>CRS!D20</f>
        <v>BSIT-ERP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>
        <v>80</v>
      </c>
      <c r="R20" s="109">
        <v>40</v>
      </c>
      <c r="S20" s="109">
        <v>40</v>
      </c>
      <c r="T20" s="109">
        <v>10</v>
      </c>
      <c r="U20" s="109"/>
      <c r="V20" s="109"/>
      <c r="W20" s="109"/>
      <c r="X20" s="109"/>
      <c r="Y20" s="109"/>
      <c r="Z20" s="109"/>
      <c r="AA20" s="60">
        <f t="shared" si="2"/>
        <v>170</v>
      </c>
      <c r="AB20" s="67">
        <f t="shared" si="3"/>
        <v>89.473684210526315</v>
      </c>
      <c r="AC20" s="111">
        <v>50</v>
      </c>
      <c r="AD20" s="67">
        <f t="shared" si="4"/>
        <v>50</v>
      </c>
      <c r="AE20" s="66">
        <f>CRS!H20</f>
        <v>46.526315789473685</v>
      </c>
      <c r="AF20" s="64">
        <f>CRS!I20</f>
        <v>74</v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CONSUL, REGGIE D.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CUARESMA, JENNIFER B. </v>
      </c>
      <c r="C22" s="65" t="str">
        <f>CRS!C22</f>
        <v>F</v>
      </c>
      <c r="D22" s="70" t="str">
        <f>CRS!D22</f>
        <v>BSIT-ERP TRACK-3</v>
      </c>
      <c r="E22" s="109"/>
      <c r="F22" s="109"/>
      <c r="G22" s="109"/>
      <c r="H22" s="109">
        <v>16</v>
      </c>
      <c r="I22" s="109"/>
      <c r="J22" s="109"/>
      <c r="K22" s="109"/>
      <c r="L22" s="109"/>
      <c r="M22" s="109"/>
      <c r="N22" s="109"/>
      <c r="O22" s="60">
        <f t="shared" si="0"/>
        <v>16</v>
      </c>
      <c r="P22" s="67">
        <f t="shared" si="1"/>
        <v>14.545454545454545</v>
      </c>
      <c r="Q22" s="109">
        <v>80</v>
      </c>
      <c r="R22" s="109">
        <v>40</v>
      </c>
      <c r="S22" s="109">
        <v>40</v>
      </c>
      <c r="T22" s="109">
        <v>10</v>
      </c>
      <c r="U22" s="109"/>
      <c r="V22" s="109"/>
      <c r="W22" s="109"/>
      <c r="X22" s="109"/>
      <c r="Y22" s="109"/>
      <c r="Z22" s="109"/>
      <c r="AA22" s="60">
        <f t="shared" si="2"/>
        <v>170</v>
      </c>
      <c r="AB22" s="67">
        <f t="shared" si="3"/>
        <v>89.473684210526315</v>
      </c>
      <c r="AC22" s="111">
        <v>72</v>
      </c>
      <c r="AD22" s="67">
        <f t="shared" si="4"/>
        <v>72</v>
      </c>
      <c r="AE22" s="66">
        <f>CRS!H22</f>
        <v>58.806315789473686</v>
      </c>
      <c r="AF22" s="64">
        <f>CRS!I22</f>
        <v>79</v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DELOS SANTOS, PROSPER G. </v>
      </c>
      <c r="C23" s="65" t="str">
        <f>CRS!C23</f>
        <v>M</v>
      </c>
      <c r="D23" s="70" t="str">
        <f>CRS!D23</f>
        <v>BSIT-NET SEC TRACK-3</v>
      </c>
      <c r="E23" s="109">
        <v>22</v>
      </c>
      <c r="F23" s="109">
        <v>16</v>
      </c>
      <c r="G23" s="109">
        <v>18</v>
      </c>
      <c r="H23" s="109">
        <v>14</v>
      </c>
      <c r="I23" s="109">
        <v>13</v>
      </c>
      <c r="J23" s="109"/>
      <c r="K23" s="109"/>
      <c r="L23" s="109"/>
      <c r="M23" s="109"/>
      <c r="N23" s="109"/>
      <c r="O23" s="60">
        <f t="shared" si="0"/>
        <v>83</v>
      </c>
      <c r="P23" s="67">
        <f t="shared" si="1"/>
        <v>75.454545454545453</v>
      </c>
      <c r="Q23" s="109">
        <v>80</v>
      </c>
      <c r="R23" s="109">
        <v>40</v>
      </c>
      <c r="S23" s="109">
        <v>40</v>
      </c>
      <c r="T23" s="109">
        <v>10</v>
      </c>
      <c r="U23" s="109"/>
      <c r="V23" s="109"/>
      <c r="W23" s="109"/>
      <c r="X23" s="109"/>
      <c r="Y23" s="109"/>
      <c r="Z23" s="109"/>
      <c r="AA23" s="60">
        <f t="shared" si="2"/>
        <v>170</v>
      </c>
      <c r="AB23" s="67">
        <f t="shared" si="3"/>
        <v>89.473684210526315</v>
      </c>
      <c r="AC23" s="111">
        <v>68</v>
      </c>
      <c r="AD23" s="67">
        <f t="shared" si="4"/>
        <v>68</v>
      </c>
      <c r="AE23" s="66">
        <f>CRS!H23</f>
        <v>77.546315789473695</v>
      </c>
      <c r="AF23" s="64">
        <f>CRS!I23</f>
        <v>89</v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DUNUAN, MARK JR. B. </v>
      </c>
      <c r="C24" s="65" t="str">
        <f>CRS!C24</f>
        <v>M</v>
      </c>
      <c r="D24" s="70" t="str">
        <f>CRS!D24</f>
        <v>BSIT-WEB TRACK-2</v>
      </c>
      <c r="E24" s="109"/>
      <c r="F24" s="109"/>
      <c r="G24" s="109">
        <v>17</v>
      </c>
      <c r="H24" s="109"/>
      <c r="I24" s="109"/>
      <c r="J24" s="109"/>
      <c r="K24" s="109"/>
      <c r="L24" s="109"/>
      <c r="M24" s="109"/>
      <c r="N24" s="109"/>
      <c r="O24" s="60">
        <f t="shared" si="0"/>
        <v>17</v>
      </c>
      <c r="P24" s="67">
        <f t="shared" si="1"/>
        <v>15.454545454545453</v>
      </c>
      <c r="Q24" s="109">
        <v>80</v>
      </c>
      <c r="R24" s="109">
        <v>40</v>
      </c>
      <c r="S24" s="109">
        <v>40</v>
      </c>
      <c r="T24" s="109">
        <v>10</v>
      </c>
      <c r="U24" s="109"/>
      <c r="V24" s="109"/>
      <c r="W24" s="109"/>
      <c r="X24" s="109"/>
      <c r="Y24" s="109"/>
      <c r="Z24" s="109"/>
      <c r="AA24" s="60">
        <f t="shared" si="2"/>
        <v>170</v>
      </c>
      <c r="AB24" s="67">
        <f t="shared" si="3"/>
        <v>89.473684210526315</v>
      </c>
      <c r="AC24" s="111">
        <v>66</v>
      </c>
      <c r="AD24" s="67">
        <f t="shared" si="4"/>
        <v>66</v>
      </c>
      <c r="AE24" s="66">
        <f>CRS!H24</f>
        <v>57.066315789473691</v>
      </c>
      <c r="AF24" s="64">
        <f>CRS!I24</f>
        <v>79</v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GALIBUT, BRAILLE L. </v>
      </c>
      <c r="C25" s="65" t="str">
        <f>CRS!C25</f>
        <v>M</v>
      </c>
      <c r="D25" s="70" t="str">
        <f>CRS!D25</f>
        <v>BSIT-NET SEC TRACK-1</v>
      </c>
      <c r="E25" s="109"/>
      <c r="F25" s="109"/>
      <c r="G25" s="109"/>
      <c r="H25" s="109">
        <v>19</v>
      </c>
      <c r="I25" s="109"/>
      <c r="J25" s="109"/>
      <c r="K25" s="109"/>
      <c r="L25" s="109"/>
      <c r="M25" s="109"/>
      <c r="N25" s="109"/>
      <c r="O25" s="60">
        <f t="shared" si="0"/>
        <v>19</v>
      </c>
      <c r="P25" s="67">
        <f t="shared" si="1"/>
        <v>17.272727272727273</v>
      </c>
      <c r="Q25" s="109">
        <v>80</v>
      </c>
      <c r="R25" s="109"/>
      <c r="S25" s="109"/>
      <c r="T25" s="109"/>
      <c r="U25" s="109"/>
      <c r="V25" s="109"/>
      <c r="W25" s="109"/>
      <c r="X25" s="109"/>
      <c r="Y25" s="109"/>
      <c r="Z25" s="109"/>
      <c r="AA25" s="60">
        <f t="shared" si="2"/>
        <v>80</v>
      </c>
      <c r="AB25" s="67">
        <f t="shared" si="3"/>
        <v>42.105263157894733</v>
      </c>
      <c r="AC25" s="111">
        <v>68</v>
      </c>
      <c r="AD25" s="67">
        <f t="shared" si="4"/>
        <v>68</v>
      </c>
      <c r="AE25" s="66">
        <f>CRS!H25</f>
        <v>42.714736842105268</v>
      </c>
      <c r="AF25" s="64">
        <f>CRS!I25</f>
        <v>73</v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GARAÑO, IAN JAMES S. </v>
      </c>
      <c r="C26" s="65" t="str">
        <f>CRS!C26</f>
        <v>M</v>
      </c>
      <c r="D26" s="70" t="str">
        <f>CRS!D26</f>
        <v>BSCS-DIGITAL ARTS TRACK-3</v>
      </c>
      <c r="E26" s="109"/>
      <c r="F26" s="109"/>
      <c r="G26" s="109"/>
      <c r="H26" s="109">
        <v>17</v>
      </c>
      <c r="I26" s="109"/>
      <c r="J26" s="109"/>
      <c r="K26" s="109"/>
      <c r="L26" s="109"/>
      <c r="M26" s="109"/>
      <c r="N26" s="109"/>
      <c r="O26" s="60">
        <f t="shared" si="0"/>
        <v>17</v>
      </c>
      <c r="P26" s="67">
        <f t="shared" si="1"/>
        <v>15.454545454545453</v>
      </c>
      <c r="Q26" s="109">
        <v>80</v>
      </c>
      <c r="R26" s="109">
        <v>20</v>
      </c>
      <c r="S26" s="109">
        <v>20</v>
      </c>
      <c r="T26" s="109">
        <v>10</v>
      </c>
      <c r="U26" s="109"/>
      <c r="V26" s="109"/>
      <c r="W26" s="109"/>
      <c r="X26" s="109"/>
      <c r="Y26" s="109"/>
      <c r="Z26" s="109"/>
      <c r="AA26" s="60">
        <f t="shared" si="2"/>
        <v>130</v>
      </c>
      <c r="AB26" s="67">
        <f t="shared" si="3"/>
        <v>68.421052631578945</v>
      </c>
      <c r="AC26" s="111">
        <v>50</v>
      </c>
      <c r="AD26" s="67">
        <f t="shared" si="4"/>
        <v>50</v>
      </c>
      <c r="AE26" s="66">
        <f>CRS!H26</f>
        <v>44.678947368421049</v>
      </c>
      <c r="AF26" s="64">
        <f>CRS!I26</f>
        <v>74</v>
      </c>
      <c r="AG26" s="373"/>
      <c r="AH26" s="371" t="s">
        <v>127</v>
      </c>
    </row>
    <row r="27" spans="1:34" ht="12.75" customHeight="1" x14ac:dyDescent="0.25">
      <c r="A27" s="56" t="s">
        <v>52</v>
      </c>
      <c r="B27" s="59" t="str">
        <f>CRS!B27</f>
        <v xml:space="preserve">KUN, GREGORY T.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74"/>
      <c r="AH27" s="372"/>
    </row>
    <row r="28" spans="1:34" ht="12.75" customHeight="1" x14ac:dyDescent="0.25">
      <c r="A28" s="56" t="s">
        <v>53</v>
      </c>
      <c r="B28" s="59" t="str">
        <f>CRS!B28</f>
        <v xml:space="preserve">LUZANO, KAROL M. </v>
      </c>
      <c r="C28" s="65" t="str">
        <f>CRS!C28</f>
        <v>F</v>
      </c>
      <c r="D28" s="70" t="str">
        <f>CRS!D28</f>
        <v>BSIT-WEB TRACK-2</v>
      </c>
      <c r="E28" s="109">
        <v>20</v>
      </c>
      <c r="F28" s="109">
        <v>20</v>
      </c>
      <c r="G28" s="109">
        <v>17</v>
      </c>
      <c r="H28" s="109">
        <v>9</v>
      </c>
      <c r="I28" s="109">
        <v>13</v>
      </c>
      <c r="J28" s="109"/>
      <c r="K28" s="109"/>
      <c r="L28" s="109"/>
      <c r="M28" s="109"/>
      <c r="N28" s="109"/>
      <c r="O28" s="60">
        <f t="shared" si="0"/>
        <v>79</v>
      </c>
      <c r="P28" s="67">
        <f t="shared" si="1"/>
        <v>71.818181818181813</v>
      </c>
      <c r="Q28" s="109">
        <v>80</v>
      </c>
      <c r="R28" s="109">
        <v>40</v>
      </c>
      <c r="S28" s="109">
        <v>40</v>
      </c>
      <c r="T28" s="109">
        <v>10</v>
      </c>
      <c r="U28" s="109"/>
      <c r="V28" s="109"/>
      <c r="W28" s="109"/>
      <c r="X28" s="109"/>
      <c r="Y28" s="109"/>
      <c r="Z28" s="109"/>
      <c r="AA28" s="60">
        <f t="shared" si="2"/>
        <v>170</v>
      </c>
      <c r="AB28" s="67">
        <f t="shared" si="3"/>
        <v>89.473684210526315</v>
      </c>
      <c r="AC28" s="111">
        <v>62</v>
      </c>
      <c r="AD28" s="67">
        <f t="shared" si="4"/>
        <v>62</v>
      </c>
      <c r="AE28" s="66">
        <f>CRS!H28</f>
        <v>74.306315789473686</v>
      </c>
      <c r="AF28" s="64">
        <f>CRS!I28</f>
        <v>87</v>
      </c>
      <c r="AG28" s="374"/>
      <c r="AH28" s="372"/>
    </row>
    <row r="29" spans="1:34" ht="12.75" customHeight="1" x14ac:dyDescent="0.25">
      <c r="A29" s="56" t="s">
        <v>54</v>
      </c>
      <c r="B29" s="59" t="str">
        <f>CRS!B29</f>
        <v xml:space="preserve">LY, SABADA </v>
      </c>
      <c r="C29" s="65" t="str">
        <f>CRS!C29</f>
        <v>M</v>
      </c>
      <c r="D29" s="70" t="str">
        <f>CRS!D29</f>
        <v>BSIT-NET SEC TRACK-2</v>
      </c>
      <c r="E29" s="109">
        <v>22</v>
      </c>
      <c r="F29" s="109">
        <v>14</v>
      </c>
      <c r="G29" s="109">
        <v>11</v>
      </c>
      <c r="H29" s="109"/>
      <c r="I29" s="109">
        <v>13</v>
      </c>
      <c r="J29" s="109"/>
      <c r="K29" s="109"/>
      <c r="L29" s="109"/>
      <c r="M29" s="109"/>
      <c r="N29" s="109"/>
      <c r="O29" s="60">
        <f t="shared" si="0"/>
        <v>60</v>
      </c>
      <c r="P29" s="67">
        <f t="shared" si="1"/>
        <v>54.54545454545454</v>
      </c>
      <c r="Q29" s="109">
        <v>80</v>
      </c>
      <c r="R29" s="109">
        <v>40</v>
      </c>
      <c r="S29" s="109">
        <v>40</v>
      </c>
      <c r="T29" s="109">
        <v>10</v>
      </c>
      <c r="U29" s="109"/>
      <c r="V29" s="109"/>
      <c r="W29" s="109"/>
      <c r="X29" s="109"/>
      <c r="Y29" s="109"/>
      <c r="Z29" s="109"/>
      <c r="AA29" s="60">
        <f t="shared" si="2"/>
        <v>170</v>
      </c>
      <c r="AB29" s="67">
        <f t="shared" si="3"/>
        <v>89.473684210526315</v>
      </c>
      <c r="AC29" s="111">
        <v>58</v>
      </c>
      <c r="AD29" s="67">
        <f t="shared" si="4"/>
        <v>57.999999999999993</v>
      </c>
      <c r="AE29" s="66">
        <f>CRS!H29</f>
        <v>67.246315789473684</v>
      </c>
      <c r="AF29" s="64">
        <f>CRS!I29</f>
        <v>84</v>
      </c>
      <c r="AG29" s="374"/>
      <c r="AH29" s="372"/>
    </row>
    <row r="30" spans="1:34" ht="12.75" customHeight="1" x14ac:dyDescent="0.25">
      <c r="A30" s="56" t="s">
        <v>55</v>
      </c>
      <c r="B30" s="59" t="str">
        <f>CRS!B30</f>
        <v xml:space="preserve">MINONG, ROSELLER KYLE II G. </v>
      </c>
      <c r="C30" s="65" t="str">
        <f>CRS!C30</f>
        <v>M</v>
      </c>
      <c r="D30" s="70" t="str">
        <f>CRS!D30</f>
        <v>BSIT-WEB TRACK-1</v>
      </c>
      <c r="E30" s="109">
        <v>17</v>
      </c>
      <c r="F30" s="109">
        <v>16</v>
      </c>
      <c r="G30" s="109">
        <v>15</v>
      </c>
      <c r="H30" s="109">
        <v>19</v>
      </c>
      <c r="I30" s="109">
        <v>13</v>
      </c>
      <c r="J30" s="109"/>
      <c r="K30" s="109"/>
      <c r="L30" s="109"/>
      <c r="M30" s="109"/>
      <c r="N30" s="109"/>
      <c r="O30" s="60">
        <f t="shared" si="0"/>
        <v>80</v>
      </c>
      <c r="P30" s="67">
        <f t="shared" si="1"/>
        <v>72.727272727272734</v>
      </c>
      <c r="Q30" s="109">
        <v>80</v>
      </c>
      <c r="R30" s="109">
        <v>40</v>
      </c>
      <c r="S30" s="109">
        <v>40</v>
      </c>
      <c r="T30" s="109">
        <v>10</v>
      </c>
      <c r="U30" s="109"/>
      <c r="V30" s="109"/>
      <c r="W30" s="109"/>
      <c r="X30" s="109"/>
      <c r="Y30" s="109"/>
      <c r="Z30" s="109"/>
      <c r="AA30" s="60">
        <f t="shared" si="2"/>
        <v>170</v>
      </c>
      <c r="AB30" s="67">
        <f t="shared" si="3"/>
        <v>89.473684210526315</v>
      </c>
      <c r="AC30" s="111">
        <v>74</v>
      </c>
      <c r="AD30" s="67">
        <f t="shared" si="4"/>
        <v>74</v>
      </c>
      <c r="AE30" s="66">
        <f>CRS!H30</f>
        <v>78.686315789473682</v>
      </c>
      <c r="AF30" s="64">
        <f>CRS!I30</f>
        <v>89</v>
      </c>
      <c r="AG30" s="374"/>
      <c r="AH30" s="372"/>
    </row>
    <row r="31" spans="1:34" ht="12.75" customHeight="1" x14ac:dyDescent="0.25">
      <c r="A31" s="56" t="s">
        <v>56</v>
      </c>
      <c r="B31" s="59" t="str">
        <f>CRS!B31</f>
        <v xml:space="preserve">ORIBELLO, ALAIA MARIE T. </v>
      </c>
      <c r="C31" s="65" t="str">
        <f>CRS!C31</f>
        <v>F</v>
      </c>
      <c r="D31" s="70" t="str">
        <f>CRS!D31</f>
        <v>BSIT-ERP TRACK-3</v>
      </c>
      <c r="E31" s="109">
        <v>19</v>
      </c>
      <c r="F31" s="109">
        <v>15</v>
      </c>
      <c r="G31" s="109">
        <v>15</v>
      </c>
      <c r="H31" s="109">
        <v>17</v>
      </c>
      <c r="I31" s="109">
        <v>15</v>
      </c>
      <c r="J31" s="109"/>
      <c r="K31" s="109"/>
      <c r="L31" s="109"/>
      <c r="M31" s="109"/>
      <c r="N31" s="109"/>
      <c r="O31" s="60">
        <f t="shared" si="0"/>
        <v>81</v>
      </c>
      <c r="P31" s="67">
        <f t="shared" si="1"/>
        <v>73.636363636363626</v>
      </c>
      <c r="Q31" s="109">
        <v>80</v>
      </c>
      <c r="R31" s="109"/>
      <c r="S31" s="109"/>
      <c r="T31" s="109"/>
      <c r="U31" s="109"/>
      <c r="V31" s="109"/>
      <c r="W31" s="109"/>
      <c r="X31" s="109"/>
      <c r="Y31" s="109"/>
      <c r="Z31" s="109"/>
      <c r="AA31" s="60">
        <f t="shared" si="2"/>
        <v>80</v>
      </c>
      <c r="AB31" s="67">
        <f t="shared" si="3"/>
        <v>42.105263157894733</v>
      </c>
      <c r="AC31" s="111">
        <v>60</v>
      </c>
      <c r="AD31" s="67">
        <f t="shared" si="4"/>
        <v>60</v>
      </c>
      <c r="AE31" s="66">
        <f>CRS!H31</f>
        <v>58.594736842105263</v>
      </c>
      <c r="AF31" s="64">
        <f>CRS!I31</f>
        <v>79</v>
      </c>
      <c r="AG31" s="374"/>
      <c r="AH31" s="372"/>
    </row>
    <row r="32" spans="1:34" ht="12.75" customHeight="1" x14ac:dyDescent="0.25">
      <c r="A32" s="56" t="s">
        <v>57</v>
      </c>
      <c r="B32" s="59" t="str">
        <f>CRS!B32</f>
        <v xml:space="preserve">PARARUAN, JIMUEL P. </v>
      </c>
      <c r="C32" s="65" t="str">
        <f>CRS!C32</f>
        <v>M</v>
      </c>
      <c r="D32" s="70" t="str">
        <f>CRS!D32</f>
        <v>BSIT-NET SEC TRACK-3</v>
      </c>
      <c r="E32" s="109">
        <v>20</v>
      </c>
      <c r="F32" s="109">
        <v>13</v>
      </c>
      <c r="G32" s="109">
        <v>14</v>
      </c>
      <c r="H32" s="109">
        <v>16</v>
      </c>
      <c r="I32" s="109">
        <v>15</v>
      </c>
      <c r="J32" s="109"/>
      <c r="K32" s="109"/>
      <c r="L32" s="109"/>
      <c r="M32" s="109"/>
      <c r="N32" s="109"/>
      <c r="O32" s="60">
        <f t="shared" si="0"/>
        <v>78</v>
      </c>
      <c r="P32" s="67">
        <f t="shared" si="1"/>
        <v>70.909090909090907</v>
      </c>
      <c r="Q32" s="109">
        <v>80</v>
      </c>
      <c r="R32" s="109">
        <v>40</v>
      </c>
      <c r="S32" s="109">
        <v>40</v>
      </c>
      <c r="T32" s="109">
        <v>10</v>
      </c>
      <c r="U32" s="109"/>
      <c r="V32" s="109"/>
      <c r="W32" s="109"/>
      <c r="X32" s="109"/>
      <c r="Y32" s="109"/>
      <c r="Z32" s="109"/>
      <c r="AA32" s="60">
        <f t="shared" si="2"/>
        <v>170</v>
      </c>
      <c r="AB32" s="67">
        <f t="shared" si="3"/>
        <v>89.473684210526315</v>
      </c>
      <c r="AC32" s="111">
        <v>56</v>
      </c>
      <c r="AD32" s="67">
        <f t="shared" si="4"/>
        <v>56.000000000000007</v>
      </c>
      <c r="AE32" s="66">
        <f>CRS!H32</f>
        <v>71.966315789473683</v>
      </c>
      <c r="AF32" s="64">
        <f>CRS!I32</f>
        <v>86</v>
      </c>
      <c r="AG32" s="374"/>
      <c r="AH32" s="372"/>
    </row>
    <row r="33" spans="1:37" ht="12.75" customHeight="1" x14ac:dyDescent="0.25">
      <c r="A33" s="56" t="s">
        <v>58</v>
      </c>
      <c r="B33" s="59" t="str">
        <f>CRS!B33</f>
        <v xml:space="preserve">RABANAL, REDEN C.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>
        <v>14</v>
      </c>
      <c r="I33" s="109">
        <v>15</v>
      </c>
      <c r="J33" s="109"/>
      <c r="K33" s="109"/>
      <c r="L33" s="109"/>
      <c r="M33" s="109"/>
      <c r="N33" s="109"/>
      <c r="O33" s="60">
        <f t="shared" si="0"/>
        <v>29</v>
      </c>
      <c r="P33" s="67">
        <f t="shared" si="1"/>
        <v>26.36363636363636</v>
      </c>
      <c r="Q33" s="109">
        <v>80</v>
      </c>
      <c r="R33" s="109">
        <v>40</v>
      </c>
      <c r="S33" s="109">
        <v>40</v>
      </c>
      <c r="T33" s="109">
        <v>10</v>
      </c>
      <c r="U33" s="109"/>
      <c r="V33" s="109"/>
      <c r="W33" s="109"/>
      <c r="X33" s="109"/>
      <c r="Y33" s="109"/>
      <c r="Z33" s="109"/>
      <c r="AA33" s="60">
        <f t="shared" si="2"/>
        <v>170</v>
      </c>
      <c r="AB33" s="67">
        <f t="shared" si="3"/>
        <v>89.473684210526315</v>
      </c>
      <c r="AC33" s="111">
        <v>68</v>
      </c>
      <c r="AD33" s="67">
        <f t="shared" si="4"/>
        <v>68</v>
      </c>
      <c r="AE33" s="66">
        <f>CRS!H33</f>
        <v>61.346315789473692</v>
      </c>
      <c r="AF33" s="64">
        <f>CRS!I33</f>
        <v>81</v>
      </c>
      <c r="AG33" s="374"/>
      <c r="AH33" s="372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 xml:space="preserve">RAYRAY, RUDULPH ACE M. </v>
      </c>
      <c r="C34" s="65" t="str">
        <f>CRS!C34</f>
        <v>M</v>
      </c>
      <c r="D34" s="70" t="str">
        <f>CRS!D34</f>
        <v>BSIT-NET SEC TRACK-2</v>
      </c>
      <c r="E34" s="109">
        <v>17</v>
      </c>
      <c r="F34" s="109">
        <v>16</v>
      </c>
      <c r="G34" s="109">
        <v>17</v>
      </c>
      <c r="H34" s="109">
        <v>14</v>
      </c>
      <c r="I34" s="109">
        <v>13</v>
      </c>
      <c r="J34" s="109"/>
      <c r="K34" s="109"/>
      <c r="L34" s="109"/>
      <c r="M34" s="109"/>
      <c r="N34" s="109"/>
      <c r="O34" s="60">
        <f t="shared" si="0"/>
        <v>77</v>
      </c>
      <c r="P34" s="67">
        <f t="shared" si="1"/>
        <v>70</v>
      </c>
      <c r="Q34" s="109">
        <v>80</v>
      </c>
      <c r="R34" s="109" t="s">
        <v>239</v>
      </c>
      <c r="S34" s="109"/>
      <c r="T34" s="109"/>
      <c r="U34" s="109"/>
      <c r="V34" s="109"/>
      <c r="W34" s="109"/>
      <c r="X34" s="109"/>
      <c r="Y34" s="109"/>
      <c r="Z34" s="109"/>
      <c r="AA34" s="60">
        <f t="shared" si="2"/>
        <v>80</v>
      </c>
      <c r="AB34" s="67">
        <f t="shared" si="3"/>
        <v>42.105263157894733</v>
      </c>
      <c r="AC34" s="111">
        <v>68</v>
      </c>
      <c r="AD34" s="67">
        <f t="shared" si="4"/>
        <v>68</v>
      </c>
      <c r="AE34" s="66">
        <f>CRS!H34</f>
        <v>60.114736842105259</v>
      </c>
      <c r="AF34" s="64">
        <f>CRS!I34</f>
        <v>80</v>
      </c>
      <c r="AG34" s="374"/>
      <c r="AH34" s="372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 xml:space="preserve">ROQUE, MELODY B. </v>
      </c>
      <c r="C35" s="65" t="str">
        <f>CRS!C35</f>
        <v>F</v>
      </c>
      <c r="D35" s="70" t="str">
        <f>CRS!D35</f>
        <v>BSIT-NET SEC TRACK-2</v>
      </c>
      <c r="E35" s="109">
        <v>20</v>
      </c>
      <c r="F35" s="109">
        <v>15</v>
      </c>
      <c r="G35" s="109">
        <v>17</v>
      </c>
      <c r="H35" s="109">
        <v>17</v>
      </c>
      <c r="I35" s="109">
        <v>15</v>
      </c>
      <c r="J35" s="109"/>
      <c r="K35" s="109"/>
      <c r="L35" s="109"/>
      <c r="M35" s="109"/>
      <c r="N35" s="109"/>
      <c r="O35" s="60">
        <f t="shared" si="0"/>
        <v>84</v>
      </c>
      <c r="P35" s="67">
        <f t="shared" si="1"/>
        <v>76.363636363636374</v>
      </c>
      <c r="Q35" s="109">
        <v>80</v>
      </c>
      <c r="R35" s="109" t="s">
        <v>239</v>
      </c>
      <c r="S35" s="109"/>
      <c r="T35" s="109"/>
      <c r="U35" s="109"/>
      <c r="V35" s="109"/>
      <c r="W35" s="109"/>
      <c r="X35" s="109"/>
      <c r="Y35" s="109"/>
      <c r="Z35" s="109"/>
      <c r="AA35" s="60">
        <f t="shared" si="2"/>
        <v>80</v>
      </c>
      <c r="AB35" s="67">
        <f t="shared" si="3"/>
        <v>42.105263157894733</v>
      </c>
      <c r="AC35" s="111">
        <v>78</v>
      </c>
      <c r="AD35" s="67">
        <f t="shared" si="4"/>
        <v>78</v>
      </c>
      <c r="AE35" s="66">
        <f>CRS!H35</f>
        <v>65.614736842105259</v>
      </c>
      <c r="AF35" s="64">
        <f>CRS!I35</f>
        <v>83</v>
      </c>
      <c r="AG35" s="374"/>
      <c r="AH35" s="372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 xml:space="preserve">SAGAOINIT, KEITH DARIAN D. </v>
      </c>
      <c r="C36" s="65" t="str">
        <f>CRS!C36</f>
        <v>M</v>
      </c>
      <c r="D36" s="70" t="str">
        <f>CRS!D36</f>
        <v>BSIT-WEB TRACK-2</v>
      </c>
      <c r="E36" s="109">
        <v>15</v>
      </c>
      <c r="F36" s="109">
        <v>16</v>
      </c>
      <c r="G36" s="109">
        <v>13</v>
      </c>
      <c r="H36" s="109">
        <v>17</v>
      </c>
      <c r="I36" s="109">
        <v>13</v>
      </c>
      <c r="J36" s="109"/>
      <c r="K36" s="109"/>
      <c r="L36" s="109"/>
      <c r="M36" s="109"/>
      <c r="N36" s="109"/>
      <c r="O36" s="60">
        <f t="shared" si="0"/>
        <v>74</v>
      </c>
      <c r="P36" s="67">
        <f t="shared" si="1"/>
        <v>67.272727272727266</v>
      </c>
      <c r="Q36" s="109">
        <v>80</v>
      </c>
      <c r="R36" s="109">
        <v>40</v>
      </c>
      <c r="S36" s="109">
        <v>40</v>
      </c>
      <c r="T36" s="109">
        <v>10</v>
      </c>
      <c r="U36" s="109"/>
      <c r="V36" s="109"/>
      <c r="W36" s="109"/>
      <c r="X36" s="109"/>
      <c r="Y36" s="109"/>
      <c r="Z36" s="109"/>
      <c r="AA36" s="60">
        <f t="shared" si="2"/>
        <v>170</v>
      </c>
      <c r="AB36" s="67">
        <f t="shared" si="3"/>
        <v>89.473684210526315</v>
      </c>
      <c r="AC36" s="111">
        <v>52</v>
      </c>
      <c r="AD36" s="67">
        <f t="shared" si="4"/>
        <v>52</v>
      </c>
      <c r="AE36" s="66">
        <f>CRS!H36</f>
        <v>69.406315789473695</v>
      </c>
      <c r="AF36" s="64">
        <f>CRS!I36</f>
        <v>85</v>
      </c>
      <c r="AG36" s="374"/>
      <c r="AH36" s="372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 xml:space="preserve">UMINGA, JOHN VEE L. </v>
      </c>
      <c r="C37" s="65" t="str">
        <f>CRS!C37</f>
        <v>M</v>
      </c>
      <c r="D37" s="70" t="str">
        <f>CRS!D37</f>
        <v>BSIT-WEB TRACK-2</v>
      </c>
      <c r="E37" s="109">
        <v>22</v>
      </c>
      <c r="F37" s="109">
        <v>24</v>
      </c>
      <c r="G37" s="109">
        <v>23</v>
      </c>
      <c r="H37" s="109">
        <v>20</v>
      </c>
      <c r="I37" s="109">
        <v>12</v>
      </c>
      <c r="J37" s="109"/>
      <c r="K37" s="109"/>
      <c r="L37" s="109"/>
      <c r="M37" s="109"/>
      <c r="N37" s="109"/>
      <c r="O37" s="60">
        <f t="shared" si="0"/>
        <v>101</v>
      </c>
      <c r="P37" s="67">
        <f t="shared" si="1"/>
        <v>91.818181818181827</v>
      </c>
      <c r="Q37" s="109">
        <v>80</v>
      </c>
      <c r="R37" s="109">
        <v>40</v>
      </c>
      <c r="S37" s="109">
        <v>40</v>
      </c>
      <c r="T37" s="109">
        <v>10</v>
      </c>
      <c r="U37" s="109"/>
      <c r="V37" s="109"/>
      <c r="W37" s="109"/>
      <c r="X37" s="109"/>
      <c r="Y37" s="109"/>
      <c r="Z37" s="109"/>
      <c r="AA37" s="60">
        <f t="shared" si="2"/>
        <v>170</v>
      </c>
      <c r="AB37" s="67">
        <f t="shared" si="3"/>
        <v>89.473684210526315</v>
      </c>
      <c r="AC37" s="111">
        <v>84</v>
      </c>
      <c r="AD37" s="67">
        <f t="shared" si="4"/>
        <v>84</v>
      </c>
      <c r="AE37" s="66">
        <f>CRS!H37</f>
        <v>88.386315789473684</v>
      </c>
      <c r="AF37" s="64">
        <f>CRS!I37</f>
        <v>94</v>
      </c>
      <c r="AG37" s="374"/>
      <c r="AH37" s="372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 xml:space="preserve">VIERNES, ROY JAN LESTER C. </v>
      </c>
      <c r="C38" s="65" t="str">
        <f>CRS!C38</f>
        <v>M</v>
      </c>
      <c r="D38" s="70" t="str">
        <f>CRS!D38</f>
        <v>BSIT-NET SEC TRACK-2</v>
      </c>
      <c r="E38" s="109">
        <v>20</v>
      </c>
      <c r="F38" s="109">
        <v>14</v>
      </c>
      <c r="G38" s="109">
        <v>16</v>
      </c>
      <c r="H38" s="109">
        <v>13</v>
      </c>
      <c r="I38" s="109">
        <v>12</v>
      </c>
      <c r="J38" s="109"/>
      <c r="K38" s="109"/>
      <c r="L38" s="109"/>
      <c r="M38" s="109"/>
      <c r="N38" s="109"/>
      <c r="O38" s="60">
        <f t="shared" si="0"/>
        <v>75</v>
      </c>
      <c r="P38" s="67">
        <f t="shared" si="1"/>
        <v>68.181818181818173</v>
      </c>
      <c r="Q38" s="109">
        <v>80</v>
      </c>
      <c r="R38" s="109" t="s">
        <v>239</v>
      </c>
      <c r="S38" s="109"/>
      <c r="T38" s="109"/>
      <c r="U38" s="109"/>
      <c r="V38" s="109"/>
      <c r="W38" s="109"/>
      <c r="X38" s="109"/>
      <c r="Y38" s="109"/>
      <c r="Z38" s="109"/>
      <c r="AA38" s="60">
        <f t="shared" si="2"/>
        <v>80</v>
      </c>
      <c r="AB38" s="67">
        <f t="shared" si="3"/>
        <v>42.105263157894733</v>
      </c>
      <c r="AC38" s="111">
        <v>60</v>
      </c>
      <c r="AD38" s="67">
        <f t="shared" si="4"/>
        <v>60</v>
      </c>
      <c r="AE38" s="66">
        <f>CRS!H38</f>
        <v>56.794736842105266</v>
      </c>
      <c r="AF38" s="64">
        <f>CRS!I38</f>
        <v>78</v>
      </c>
      <c r="AG38" s="374"/>
      <c r="AH38" s="372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 xml:space="preserve">ZUÑEGA, FIDEL VICTOR P. </v>
      </c>
      <c r="C39" s="65" t="str">
        <f>CRS!C39</f>
        <v>M</v>
      </c>
      <c r="D39" s="70" t="str">
        <f>CRS!D39</f>
        <v>BSIT-WEB TRACK-3</v>
      </c>
      <c r="E39" s="109"/>
      <c r="F39" s="109"/>
      <c r="G39" s="109">
        <v>22</v>
      </c>
      <c r="H39" s="109">
        <v>18</v>
      </c>
      <c r="I39" s="109">
        <v>14</v>
      </c>
      <c r="J39" s="109"/>
      <c r="K39" s="109"/>
      <c r="L39" s="109"/>
      <c r="M39" s="109"/>
      <c r="N39" s="109"/>
      <c r="O39" s="60">
        <f t="shared" si="0"/>
        <v>54</v>
      </c>
      <c r="P39" s="67">
        <f t="shared" si="1"/>
        <v>49.090909090909093</v>
      </c>
      <c r="Q39" s="109">
        <v>80</v>
      </c>
      <c r="R39" s="109">
        <v>40</v>
      </c>
      <c r="S39" s="109">
        <v>40</v>
      </c>
      <c r="T39" s="109">
        <v>10</v>
      </c>
      <c r="U39" s="109"/>
      <c r="V39" s="109"/>
      <c r="W39" s="109"/>
      <c r="X39" s="109"/>
      <c r="Y39" s="109"/>
      <c r="Z39" s="109"/>
      <c r="AA39" s="60">
        <f t="shared" si="2"/>
        <v>170</v>
      </c>
      <c r="AB39" s="67">
        <f t="shared" si="3"/>
        <v>89.473684210526315</v>
      </c>
      <c r="AC39" s="111">
        <v>62</v>
      </c>
      <c r="AD39" s="67">
        <f t="shared" si="4"/>
        <v>62</v>
      </c>
      <c r="AE39" s="66">
        <f>CRS!H39</f>
        <v>66.806315789473686</v>
      </c>
      <c r="AF39" s="64">
        <f>CRS!I39</f>
        <v>83</v>
      </c>
      <c r="AG39" s="374"/>
      <c r="AH39" s="372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74"/>
      <c r="AH40" s="372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32" t="str">
        <f>A1</f>
        <v>CITCS INTL 1  CCS.1132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45" t="str">
        <f>A3</f>
        <v>WEB DEVELOPMENT 2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25">
      <c r="A45" s="323" t="str">
        <f>A4</f>
        <v>10:00-11:15TTH  8:45-10:00TTHS</v>
      </c>
      <c r="B45" s="324"/>
      <c r="C45" s="325"/>
      <c r="D45" s="71" t="str">
        <f>D4</f>
        <v>M301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25">
      <c r="A46" s="323" t="str">
        <f>A5</f>
        <v>1ST Trimester SY 2015-2016</v>
      </c>
      <c r="B46" s="324"/>
      <c r="C46" s="325"/>
      <c r="D46" s="325"/>
      <c r="E46" s="57">
        <f t="shared" ref="E46:N46" si="5">IF(E5="","",E5)</f>
        <v>25</v>
      </c>
      <c r="F46" s="57">
        <f t="shared" si="5"/>
        <v>25</v>
      </c>
      <c r="G46" s="57">
        <f t="shared" si="5"/>
        <v>25</v>
      </c>
      <c r="H46" s="57">
        <f t="shared" si="5"/>
        <v>20</v>
      </c>
      <c r="I46" s="57">
        <f t="shared" si="5"/>
        <v>15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100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10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>HTML</v>
      </c>
      <c r="F47" s="317" t="str">
        <f t="shared" ref="F47:N47" si="7">IF(F6="","",F6)</f>
        <v>CSS</v>
      </c>
      <c r="G47" s="317" t="str">
        <f t="shared" si="7"/>
        <v>BOOSTSTRAP</v>
      </c>
      <c r="H47" s="317">
        <f t="shared" si="7"/>
        <v>42269</v>
      </c>
      <c r="I47" s="317">
        <f t="shared" si="7"/>
        <v>42257</v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110</v>
      </c>
      <c r="P47" s="311"/>
      <c r="Q47" s="317" t="str">
        <f t="shared" ref="Q47:Z47" si="8">IF(Q6="","",Q6)</f>
        <v>CODECADEMY</v>
      </c>
      <c r="R47" s="317" t="str">
        <f t="shared" si="8"/>
        <v>BOOTSTRAP</v>
      </c>
      <c r="S47" s="317" t="str">
        <f t="shared" si="8"/>
        <v>BOOTSTRAP</v>
      </c>
      <c r="T47" s="317" t="str">
        <f t="shared" si="8"/>
        <v>BOOTSTRAP</v>
      </c>
      <c r="U47" s="317" t="str">
        <f t="shared" si="8"/>
        <v/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190</v>
      </c>
      <c r="AB47" s="312"/>
      <c r="AC47" s="308">
        <f>AC6</f>
        <v>0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zoomScaleNormal="100" workbookViewId="0">
      <selection activeCell="H50" sqref="H50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INTL 1  CCS.1132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WEB DEVELOPMENT 2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10:00-11:15TTH  8:45-10:00TTHS</v>
      </c>
      <c r="B4" s="324"/>
      <c r="C4" s="325"/>
      <c r="D4" s="71" t="str">
        <f>CRS!D4</f>
        <v>M301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1ST Trimester SY 2015-2016</v>
      </c>
      <c r="B5" s="324"/>
      <c r="C5" s="325"/>
      <c r="D5" s="325"/>
      <c r="E5" s="108">
        <v>20</v>
      </c>
      <c r="F5" s="108">
        <v>10</v>
      </c>
      <c r="G5" s="108">
        <v>10</v>
      </c>
      <c r="H5" s="108">
        <v>10</v>
      </c>
      <c r="I5" s="108"/>
      <c r="J5" s="108"/>
      <c r="K5" s="108"/>
      <c r="L5" s="108"/>
      <c r="M5" s="108"/>
      <c r="N5" s="108"/>
      <c r="O5" s="341"/>
      <c r="P5" s="312"/>
      <c r="Q5" s="108">
        <v>50</v>
      </c>
      <c r="R5" s="108">
        <v>20</v>
      </c>
      <c r="S5" s="108">
        <v>20</v>
      </c>
      <c r="T5" s="108">
        <v>10</v>
      </c>
      <c r="U5" s="108"/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50</v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>
        <f>IF(SUM(Q5:Z5)=0,"",SUM(Q5:Z5))</f>
        <v>100</v>
      </c>
      <c r="AB6" s="312"/>
      <c r="AC6" s="356">
        <f>'INITIAL INPUT'!D22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AHMED, BASSAM SAADELDIN A. </v>
      </c>
      <c r="C9" s="65" t="str">
        <f>CRS!C9</f>
        <v>M</v>
      </c>
      <c r="D9" s="70" t="str">
        <f>CRS!D9</f>
        <v>BSIT-NET SEC TRACK-2</v>
      </c>
      <c r="E9" s="109">
        <v>10</v>
      </c>
      <c r="F9" s="109">
        <v>5</v>
      </c>
      <c r="G9" s="109">
        <v>5</v>
      </c>
      <c r="H9" s="109">
        <v>5</v>
      </c>
      <c r="I9" s="109"/>
      <c r="J9" s="109"/>
      <c r="K9" s="109"/>
      <c r="L9" s="109"/>
      <c r="M9" s="109"/>
      <c r="N9" s="109"/>
      <c r="O9" s="60">
        <f>IF(SUM(E9:N9)=0,"",SUM(E9:N9))</f>
        <v>25</v>
      </c>
      <c r="P9" s="67">
        <f>IF(O9="","",O9/$O$6*100)</f>
        <v>50</v>
      </c>
      <c r="Q9" s="109">
        <v>10</v>
      </c>
      <c r="R9" s="109">
        <v>10</v>
      </c>
      <c r="S9" s="109">
        <v>20</v>
      </c>
      <c r="T9" s="109">
        <v>10</v>
      </c>
      <c r="U9" s="109"/>
      <c r="V9" s="109"/>
      <c r="W9" s="109"/>
      <c r="X9" s="109"/>
      <c r="Y9" s="109"/>
      <c r="Z9" s="109"/>
      <c r="AA9" s="60">
        <f>IF(SUM(Q9:Z9)=0,"",SUM(Q9:Z9))</f>
        <v>50</v>
      </c>
      <c r="AB9" s="67">
        <f>IF(AA9="","",AA9/$AA$6*100)</f>
        <v>50</v>
      </c>
      <c r="AC9" s="111">
        <v>52</v>
      </c>
      <c r="AD9" s="67">
        <f>IF(AC9="","",AC9/$AC$5*100)</f>
        <v>52</v>
      </c>
      <c r="AE9" s="112">
        <f>CRS!M9</f>
        <v>50.68</v>
      </c>
      <c r="AF9" s="66">
        <f>CRS!N9</f>
        <v>53.271052631578947</v>
      </c>
      <c r="AG9" s="64">
        <f>CRS!O9</f>
        <v>77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AL-NAGGAR, ZAKARYA A. </v>
      </c>
      <c r="C10" s="65" t="str">
        <f>CRS!C10</f>
        <v>M</v>
      </c>
      <c r="D10" s="70" t="str">
        <f>CRS!D10</f>
        <v>BSIT-NET SEC TRACK-3</v>
      </c>
      <c r="E10" s="109">
        <v>10</v>
      </c>
      <c r="F10" s="109">
        <v>5</v>
      </c>
      <c r="G10" s="109">
        <v>5</v>
      </c>
      <c r="H10" s="109">
        <v>5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25</v>
      </c>
      <c r="P10" s="67">
        <f t="shared" ref="P10:P40" si="1">IF(O10="","",O10/$O$6*100)</f>
        <v>50</v>
      </c>
      <c r="Q10" s="109">
        <v>10</v>
      </c>
      <c r="R10" s="109">
        <v>10</v>
      </c>
      <c r="S10" s="109">
        <v>20</v>
      </c>
      <c r="T10" s="109">
        <v>10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50</v>
      </c>
      <c r="AB10" s="67">
        <f t="shared" ref="AB10:AB40" si="3">IF(AA10="","",AA10/$AA$6*100)</f>
        <v>50</v>
      </c>
      <c r="AC10" s="111">
        <v>58</v>
      </c>
      <c r="AD10" s="67">
        <f t="shared" ref="AD10:AD40" si="4">IF(AC10="","",AC10/$AC$5*100)</f>
        <v>57.999999999999993</v>
      </c>
      <c r="AE10" s="112">
        <f>CRS!M10</f>
        <v>52.72</v>
      </c>
      <c r="AF10" s="66">
        <f>CRS!N10</f>
        <v>60.313157894736847</v>
      </c>
      <c r="AG10" s="64">
        <f>CRS!O10</f>
        <v>80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ALNATHARI, MOUSA T. </v>
      </c>
      <c r="C11" s="65" t="str">
        <f>CRS!C11</f>
        <v>M</v>
      </c>
      <c r="D11" s="70" t="str">
        <f>CRS!D11</f>
        <v>BSIT-NET SEC TRACK-3</v>
      </c>
      <c r="E11" s="109">
        <v>10</v>
      </c>
      <c r="F11" s="109">
        <v>5</v>
      </c>
      <c r="G11" s="109">
        <v>5</v>
      </c>
      <c r="H11" s="109">
        <v>5</v>
      </c>
      <c r="I11" s="109"/>
      <c r="J11" s="109"/>
      <c r="K11" s="109"/>
      <c r="L11" s="109"/>
      <c r="M11" s="109"/>
      <c r="N11" s="109"/>
      <c r="O11" s="60">
        <f t="shared" si="0"/>
        <v>25</v>
      </c>
      <c r="P11" s="67">
        <f t="shared" si="1"/>
        <v>50</v>
      </c>
      <c r="Q11" s="109">
        <v>5</v>
      </c>
      <c r="R11" s="109">
        <v>5</v>
      </c>
      <c r="S11" s="109">
        <v>10</v>
      </c>
      <c r="T11" s="109">
        <v>5</v>
      </c>
      <c r="U11" s="109"/>
      <c r="V11" s="109"/>
      <c r="W11" s="109"/>
      <c r="X11" s="109"/>
      <c r="Y11" s="109"/>
      <c r="Z11" s="109"/>
      <c r="AA11" s="60">
        <f t="shared" si="2"/>
        <v>25</v>
      </c>
      <c r="AB11" s="67">
        <f t="shared" si="3"/>
        <v>25</v>
      </c>
      <c r="AC11" s="111">
        <v>52</v>
      </c>
      <c r="AD11" s="67">
        <f t="shared" si="4"/>
        <v>52</v>
      </c>
      <c r="AE11" s="112">
        <f>CRS!M11</f>
        <v>42.43</v>
      </c>
      <c r="AF11" s="66">
        <f>CRS!N11</f>
        <v>46.608157894736841</v>
      </c>
      <c r="AG11" s="64">
        <f>CRS!O11</f>
        <v>74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ARCIAGA, MARC DAVID R. </v>
      </c>
      <c r="C12" s="65" t="str">
        <f>CRS!C12</f>
        <v>M</v>
      </c>
      <c r="D12" s="70" t="str">
        <f>CRS!D12</f>
        <v>BSIT-NET SEC TRACK-2</v>
      </c>
      <c r="E12" s="109">
        <v>10</v>
      </c>
      <c r="F12" s="109">
        <v>5</v>
      </c>
      <c r="G12" s="109">
        <v>5</v>
      </c>
      <c r="H12" s="109">
        <v>5</v>
      </c>
      <c r="I12" s="109"/>
      <c r="J12" s="109"/>
      <c r="K12" s="109"/>
      <c r="L12" s="109"/>
      <c r="M12" s="109"/>
      <c r="N12" s="109"/>
      <c r="O12" s="60">
        <f t="shared" si="0"/>
        <v>25</v>
      </c>
      <c r="P12" s="67">
        <f t="shared" si="1"/>
        <v>50</v>
      </c>
      <c r="Q12" s="109">
        <v>10</v>
      </c>
      <c r="R12" s="109">
        <v>10</v>
      </c>
      <c r="S12" s="109">
        <v>20</v>
      </c>
      <c r="T12" s="109">
        <v>10</v>
      </c>
      <c r="U12" s="109"/>
      <c r="V12" s="109"/>
      <c r="W12" s="109"/>
      <c r="X12" s="109"/>
      <c r="Y12" s="109"/>
      <c r="Z12" s="109"/>
      <c r="AA12" s="60">
        <f t="shared" si="2"/>
        <v>50</v>
      </c>
      <c r="AB12" s="67">
        <f t="shared" si="3"/>
        <v>50</v>
      </c>
      <c r="AC12" s="111">
        <v>46</v>
      </c>
      <c r="AD12" s="67">
        <f t="shared" si="4"/>
        <v>46</v>
      </c>
      <c r="AE12" s="112">
        <f>CRS!M12</f>
        <v>48.64</v>
      </c>
      <c r="AF12" s="66">
        <f>CRS!N12</f>
        <v>47.30736842105263</v>
      </c>
      <c r="AG12" s="64">
        <f>CRS!O12</f>
        <v>74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BAQUIRIN, REY BENJAMIN M. </v>
      </c>
      <c r="C13" s="65" t="str">
        <f>CRS!C13</f>
        <v>M</v>
      </c>
      <c r="D13" s="70" t="str">
        <f>CRS!D13</f>
        <v>BSIT-ERP TRACK-2</v>
      </c>
      <c r="E13" s="109">
        <v>20</v>
      </c>
      <c r="F13" s="109">
        <v>10</v>
      </c>
      <c r="G13" s="109">
        <v>10</v>
      </c>
      <c r="H13" s="109">
        <v>10</v>
      </c>
      <c r="I13" s="109"/>
      <c r="J13" s="109"/>
      <c r="K13" s="109"/>
      <c r="L13" s="109"/>
      <c r="M13" s="109"/>
      <c r="N13" s="109"/>
      <c r="O13" s="60">
        <f t="shared" si="0"/>
        <v>50</v>
      </c>
      <c r="P13" s="67">
        <f t="shared" si="1"/>
        <v>100</v>
      </c>
      <c r="Q13" s="109">
        <v>40</v>
      </c>
      <c r="R13" s="109">
        <v>20</v>
      </c>
      <c r="S13" s="109">
        <v>20</v>
      </c>
      <c r="T13" s="109">
        <v>10</v>
      </c>
      <c r="U13" s="109"/>
      <c r="V13" s="109"/>
      <c r="W13" s="109"/>
      <c r="X13" s="109"/>
      <c r="Y13" s="109"/>
      <c r="Z13" s="109"/>
      <c r="AA13" s="60">
        <f t="shared" si="2"/>
        <v>90</v>
      </c>
      <c r="AB13" s="67">
        <f t="shared" si="3"/>
        <v>90</v>
      </c>
      <c r="AC13" s="111">
        <v>82</v>
      </c>
      <c r="AD13" s="67">
        <f t="shared" si="4"/>
        <v>82</v>
      </c>
      <c r="AE13" s="112">
        <f>CRS!M13</f>
        <v>90.580000000000013</v>
      </c>
      <c r="AF13" s="66">
        <f>CRS!N13</f>
        <v>87.483157894736848</v>
      </c>
      <c r="AG13" s="64">
        <f>CRS!O13</f>
        <v>94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BARUELA, JHAROLD BRYLLE B. </v>
      </c>
      <c r="C14" s="65" t="str">
        <f>CRS!C14</f>
        <v>M</v>
      </c>
      <c r="D14" s="70" t="str">
        <f>CRS!D14</f>
        <v>BSIT-ERP TRACK-3</v>
      </c>
      <c r="E14" s="109">
        <v>20</v>
      </c>
      <c r="F14" s="109">
        <v>10</v>
      </c>
      <c r="G14" s="109">
        <v>5</v>
      </c>
      <c r="H14" s="109">
        <v>5</v>
      </c>
      <c r="I14" s="109"/>
      <c r="J14" s="109"/>
      <c r="K14" s="109"/>
      <c r="L14" s="109"/>
      <c r="M14" s="109"/>
      <c r="N14" s="109"/>
      <c r="O14" s="60">
        <f t="shared" si="0"/>
        <v>40</v>
      </c>
      <c r="P14" s="67">
        <f t="shared" si="1"/>
        <v>80</v>
      </c>
      <c r="Q14" s="109">
        <v>10</v>
      </c>
      <c r="R14" s="109">
        <v>10</v>
      </c>
      <c r="S14" s="109">
        <v>20</v>
      </c>
      <c r="T14" s="109">
        <v>10</v>
      </c>
      <c r="U14" s="109"/>
      <c r="V14" s="109"/>
      <c r="W14" s="109"/>
      <c r="X14" s="109"/>
      <c r="Y14" s="109"/>
      <c r="Z14" s="109"/>
      <c r="AA14" s="60">
        <f t="shared" si="2"/>
        <v>50</v>
      </c>
      <c r="AB14" s="67">
        <f t="shared" si="3"/>
        <v>50</v>
      </c>
      <c r="AC14" s="111">
        <v>58</v>
      </c>
      <c r="AD14" s="67">
        <f t="shared" si="4"/>
        <v>57.999999999999993</v>
      </c>
      <c r="AE14" s="112">
        <f>CRS!M14</f>
        <v>62.620000000000005</v>
      </c>
      <c r="AF14" s="66">
        <f>CRS!N14</f>
        <v>68.503157894736844</v>
      </c>
      <c r="AG14" s="64">
        <f>CRS!O14</f>
        <v>84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BRONCANO, KEVIN S. </v>
      </c>
      <c r="C15" s="65" t="str">
        <f>CRS!C15</f>
        <v>M</v>
      </c>
      <c r="D15" s="70" t="str">
        <f>CRS!D15</f>
        <v>BSIT-WEB TRACK-2</v>
      </c>
      <c r="E15" s="109">
        <v>10</v>
      </c>
      <c r="F15" s="109">
        <v>5</v>
      </c>
      <c r="G15" s="109">
        <v>5</v>
      </c>
      <c r="H15" s="109">
        <v>5</v>
      </c>
      <c r="I15" s="109"/>
      <c r="J15" s="109"/>
      <c r="K15" s="109"/>
      <c r="L15" s="109"/>
      <c r="M15" s="109"/>
      <c r="N15" s="109"/>
      <c r="O15" s="60">
        <f t="shared" si="0"/>
        <v>25</v>
      </c>
      <c r="P15" s="67">
        <f t="shared" si="1"/>
        <v>50</v>
      </c>
      <c r="Q15" s="109">
        <v>10</v>
      </c>
      <c r="R15" s="109">
        <v>10</v>
      </c>
      <c r="S15" s="109">
        <v>20</v>
      </c>
      <c r="T15" s="109">
        <v>10</v>
      </c>
      <c r="U15" s="109"/>
      <c r="V15" s="109"/>
      <c r="W15" s="109"/>
      <c r="X15" s="109"/>
      <c r="Y15" s="109"/>
      <c r="Z15" s="109"/>
      <c r="AA15" s="60">
        <f t="shared" si="2"/>
        <v>50</v>
      </c>
      <c r="AB15" s="67">
        <f t="shared" si="3"/>
        <v>50</v>
      </c>
      <c r="AC15" s="111">
        <v>76</v>
      </c>
      <c r="AD15" s="67">
        <f t="shared" si="4"/>
        <v>76</v>
      </c>
      <c r="AE15" s="112">
        <f>CRS!M15</f>
        <v>58.84</v>
      </c>
      <c r="AF15" s="66">
        <f>CRS!N15</f>
        <v>66.76315789473685</v>
      </c>
      <c r="AG15" s="64">
        <f>CRS!O15</f>
        <v>83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BUENAVISTA, HAROLD G. </v>
      </c>
      <c r="C16" s="65" t="str">
        <f>CRS!C16</f>
        <v>M</v>
      </c>
      <c r="D16" s="70" t="str">
        <f>CRS!D16</f>
        <v>BSIT-NET SEC TRACK-3</v>
      </c>
      <c r="E16" s="109">
        <v>10</v>
      </c>
      <c r="F16" s="109">
        <v>5</v>
      </c>
      <c r="G16" s="109">
        <v>5</v>
      </c>
      <c r="H16" s="109">
        <v>5</v>
      </c>
      <c r="I16" s="109"/>
      <c r="J16" s="109"/>
      <c r="K16" s="109"/>
      <c r="L16" s="109"/>
      <c r="M16" s="109"/>
      <c r="N16" s="109"/>
      <c r="O16" s="60">
        <f t="shared" si="0"/>
        <v>25</v>
      </c>
      <c r="P16" s="67">
        <f t="shared" si="1"/>
        <v>50</v>
      </c>
      <c r="Q16" s="109">
        <v>10</v>
      </c>
      <c r="R16" s="109">
        <v>10</v>
      </c>
      <c r="S16" s="109">
        <v>20</v>
      </c>
      <c r="T16" s="109">
        <v>10</v>
      </c>
      <c r="U16" s="109"/>
      <c r="V16" s="109"/>
      <c r="W16" s="109"/>
      <c r="X16" s="109"/>
      <c r="Y16" s="109"/>
      <c r="Z16" s="109"/>
      <c r="AA16" s="60">
        <f t="shared" si="2"/>
        <v>50</v>
      </c>
      <c r="AB16" s="67">
        <f t="shared" si="3"/>
        <v>50</v>
      </c>
      <c r="AC16" s="111">
        <v>58</v>
      </c>
      <c r="AD16" s="67">
        <f t="shared" si="4"/>
        <v>57.999999999999993</v>
      </c>
      <c r="AE16" s="112">
        <f>CRS!M16</f>
        <v>52.72</v>
      </c>
      <c r="AF16" s="66">
        <f>CRS!N16</f>
        <v>65.163157894736841</v>
      </c>
      <c r="AG16" s="64">
        <f>CRS!O16</f>
        <v>83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CALPO, JEFFLER BOY C. </v>
      </c>
      <c r="C17" s="65" t="str">
        <f>CRS!C17</f>
        <v>M</v>
      </c>
      <c r="D17" s="70" t="str">
        <f>CRS!D17</f>
        <v>BSIT-NET SEC TRACK-2</v>
      </c>
      <c r="E17" s="109">
        <v>20</v>
      </c>
      <c r="F17" s="109">
        <v>10</v>
      </c>
      <c r="G17" s="109">
        <v>5</v>
      </c>
      <c r="H17" s="109">
        <v>5</v>
      </c>
      <c r="I17" s="109"/>
      <c r="J17" s="109"/>
      <c r="K17" s="109"/>
      <c r="L17" s="109"/>
      <c r="M17" s="109"/>
      <c r="N17" s="109"/>
      <c r="O17" s="60">
        <f t="shared" si="0"/>
        <v>40</v>
      </c>
      <c r="P17" s="67">
        <f t="shared" si="1"/>
        <v>80</v>
      </c>
      <c r="Q17" s="109">
        <v>25</v>
      </c>
      <c r="R17" s="109">
        <v>15</v>
      </c>
      <c r="S17" s="109">
        <v>15</v>
      </c>
      <c r="T17" s="109">
        <v>10</v>
      </c>
      <c r="U17" s="109"/>
      <c r="V17" s="109"/>
      <c r="W17" s="109"/>
      <c r="X17" s="109"/>
      <c r="Y17" s="109"/>
      <c r="Z17" s="109"/>
      <c r="AA17" s="60">
        <f t="shared" si="2"/>
        <v>65</v>
      </c>
      <c r="AB17" s="67">
        <f t="shared" si="3"/>
        <v>65</v>
      </c>
      <c r="AC17" s="111">
        <v>62</v>
      </c>
      <c r="AD17" s="67">
        <f t="shared" si="4"/>
        <v>62</v>
      </c>
      <c r="AE17" s="112">
        <f>CRS!M17</f>
        <v>68.930000000000007</v>
      </c>
      <c r="AF17" s="66">
        <f>CRS!N17</f>
        <v>71.968157894736848</v>
      </c>
      <c r="AG17" s="64">
        <f>CRS!O17</f>
        <v>86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CAMACHO, VERONICA D. </v>
      </c>
      <c r="C18" s="65" t="str">
        <f>CRS!C18</f>
        <v>F</v>
      </c>
      <c r="D18" s="70" t="str">
        <f>CRS!D18</f>
        <v>BSIT-NET SEC TRACK-2</v>
      </c>
      <c r="E18" s="109">
        <v>10</v>
      </c>
      <c r="F18" s="109">
        <v>5</v>
      </c>
      <c r="G18" s="109">
        <v>5</v>
      </c>
      <c r="H18" s="109">
        <v>5</v>
      </c>
      <c r="I18" s="109"/>
      <c r="J18" s="109"/>
      <c r="K18" s="109"/>
      <c r="L18" s="109"/>
      <c r="M18" s="109"/>
      <c r="N18" s="109"/>
      <c r="O18" s="60">
        <f t="shared" si="0"/>
        <v>25</v>
      </c>
      <c r="P18" s="67">
        <f t="shared" si="1"/>
        <v>50</v>
      </c>
      <c r="Q18" s="109">
        <v>10</v>
      </c>
      <c r="R18" s="109">
        <v>15</v>
      </c>
      <c r="S18" s="109">
        <v>15</v>
      </c>
      <c r="T18" s="109">
        <v>10</v>
      </c>
      <c r="U18" s="109"/>
      <c r="V18" s="109"/>
      <c r="W18" s="109"/>
      <c r="X18" s="109"/>
      <c r="Y18" s="109"/>
      <c r="Z18" s="109"/>
      <c r="AA18" s="60">
        <f t="shared" si="2"/>
        <v>50</v>
      </c>
      <c r="AB18" s="67">
        <f t="shared" si="3"/>
        <v>50</v>
      </c>
      <c r="AC18" s="111">
        <v>74</v>
      </c>
      <c r="AD18" s="67">
        <f t="shared" si="4"/>
        <v>74</v>
      </c>
      <c r="AE18" s="112">
        <f>CRS!M18</f>
        <v>58.16</v>
      </c>
      <c r="AF18" s="66">
        <f>CRS!N18</f>
        <v>60.013157894736842</v>
      </c>
      <c r="AG18" s="64">
        <f>CRS!O18</f>
        <v>80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CARREON, JUNE </v>
      </c>
      <c r="C19" s="65" t="str">
        <f>CRS!C19</f>
        <v>M</v>
      </c>
      <c r="D19" s="70" t="str">
        <f>CRS!D19</f>
        <v>BSIT-ERP TRACK-3</v>
      </c>
      <c r="E19" s="109">
        <v>10</v>
      </c>
      <c r="F19" s="109">
        <v>5</v>
      </c>
      <c r="G19" s="109">
        <v>5</v>
      </c>
      <c r="H19" s="109">
        <v>5</v>
      </c>
      <c r="I19" s="109"/>
      <c r="J19" s="109"/>
      <c r="K19" s="109"/>
      <c r="L19" s="109"/>
      <c r="M19" s="109"/>
      <c r="N19" s="109"/>
      <c r="O19" s="60">
        <f t="shared" si="0"/>
        <v>25</v>
      </c>
      <c r="P19" s="67">
        <f t="shared" si="1"/>
        <v>50</v>
      </c>
      <c r="Q19" s="109">
        <v>10</v>
      </c>
      <c r="R19" s="109">
        <v>10</v>
      </c>
      <c r="S19" s="109">
        <v>20</v>
      </c>
      <c r="T19" s="109">
        <v>10</v>
      </c>
      <c r="U19" s="109"/>
      <c r="V19" s="109"/>
      <c r="W19" s="109"/>
      <c r="X19" s="109"/>
      <c r="Y19" s="109"/>
      <c r="Z19" s="109"/>
      <c r="AA19" s="60">
        <f t="shared" si="2"/>
        <v>50</v>
      </c>
      <c r="AB19" s="67">
        <f t="shared" si="3"/>
        <v>50</v>
      </c>
      <c r="AC19" s="111">
        <v>80</v>
      </c>
      <c r="AD19" s="67">
        <f t="shared" si="4"/>
        <v>80</v>
      </c>
      <c r="AE19" s="112">
        <f>CRS!M19</f>
        <v>60.2</v>
      </c>
      <c r="AF19" s="66">
        <f>CRS!N19</f>
        <v>63.263157894736842</v>
      </c>
      <c r="AG19" s="64">
        <f>CRS!O19</f>
        <v>82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CASTILLO, ADRIAN PAUL A. </v>
      </c>
      <c r="C20" s="65" t="str">
        <f>CRS!C20</f>
        <v>M</v>
      </c>
      <c r="D20" s="70" t="str">
        <f>CRS!D20</f>
        <v>BSIT-ERP TRACK-2</v>
      </c>
      <c r="E20" s="109">
        <v>10</v>
      </c>
      <c r="F20" s="109">
        <v>5</v>
      </c>
      <c r="G20" s="109">
        <v>5</v>
      </c>
      <c r="H20" s="109">
        <v>5</v>
      </c>
      <c r="I20" s="109"/>
      <c r="J20" s="109"/>
      <c r="K20" s="109"/>
      <c r="L20" s="109"/>
      <c r="M20" s="109"/>
      <c r="N20" s="109"/>
      <c r="O20" s="60">
        <f t="shared" si="0"/>
        <v>25</v>
      </c>
      <c r="P20" s="67">
        <f t="shared" si="1"/>
        <v>50</v>
      </c>
      <c r="Q20" s="109">
        <v>25</v>
      </c>
      <c r="R20" s="109">
        <v>15</v>
      </c>
      <c r="S20" s="109">
        <v>15</v>
      </c>
      <c r="T20" s="109">
        <v>10</v>
      </c>
      <c r="U20" s="109"/>
      <c r="V20" s="109"/>
      <c r="W20" s="109"/>
      <c r="X20" s="109"/>
      <c r="Y20" s="109"/>
      <c r="Z20" s="109"/>
      <c r="AA20" s="60">
        <f t="shared" si="2"/>
        <v>65</v>
      </c>
      <c r="AB20" s="67">
        <f t="shared" si="3"/>
        <v>65</v>
      </c>
      <c r="AC20" s="111">
        <v>60</v>
      </c>
      <c r="AD20" s="67">
        <f t="shared" si="4"/>
        <v>60</v>
      </c>
      <c r="AE20" s="112">
        <f>CRS!M20</f>
        <v>58.350000000000009</v>
      </c>
      <c r="AF20" s="66">
        <f>CRS!N20</f>
        <v>52.438157894736847</v>
      </c>
      <c r="AG20" s="64">
        <f>CRS!O20</f>
        <v>76</v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CONSUL, REGGIE D.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CUARESMA, JENNIFER B. </v>
      </c>
      <c r="C22" s="65" t="str">
        <f>CRS!C22</f>
        <v>F</v>
      </c>
      <c r="D22" s="70" t="str">
        <f>CRS!D22</f>
        <v>BSIT-ERP TRACK-3</v>
      </c>
      <c r="E22" s="109">
        <v>10</v>
      </c>
      <c r="F22" s="109">
        <v>5</v>
      </c>
      <c r="G22" s="109">
        <v>5</v>
      </c>
      <c r="H22" s="109">
        <v>5</v>
      </c>
      <c r="I22" s="109"/>
      <c r="J22" s="109"/>
      <c r="K22" s="109"/>
      <c r="L22" s="109"/>
      <c r="M22" s="109"/>
      <c r="N22" s="109"/>
      <c r="O22" s="60">
        <f t="shared" si="0"/>
        <v>25</v>
      </c>
      <c r="P22" s="67">
        <f t="shared" si="1"/>
        <v>50</v>
      </c>
      <c r="Q22" s="109">
        <v>10</v>
      </c>
      <c r="R22" s="109">
        <v>10</v>
      </c>
      <c r="S22" s="109">
        <v>20</v>
      </c>
      <c r="T22" s="109">
        <v>10</v>
      </c>
      <c r="U22" s="109"/>
      <c r="V22" s="109"/>
      <c r="W22" s="109"/>
      <c r="X22" s="109"/>
      <c r="Y22" s="109"/>
      <c r="Z22" s="109"/>
      <c r="AA22" s="60">
        <f t="shared" si="2"/>
        <v>50</v>
      </c>
      <c r="AB22" s="67">
        <f t="shared" si="3"/>
        <v>50</v>
      </c>
      <c r="AC22" s="111">
        <v>62</v>
      </c>
      <c r="AD22" s="67">
        <f t="shared" si="4"/>
        <v>62</v>
      </c>
      <c r="AE22" s="112">
        <f>CRS!M22</f>
        <v>54.08</v>
      </c>
      <c r="AF22" s="66">
        <f>CRS!N22</f>
        <v>56.443157894736842</v>
      </c>
      <c r="AG22" s="64">
        <f>CRS!O22</f>
        <v>78</v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DELOS SANTOS, PROSPER G. </v>
      </c>
      <c r="C23" s="65" t="str">
        <f>CRS!C23</f>
        <v>M</v>
      </c>
      <c r="D23" s="70" t="str">
        <f>CRS!D23</f>
        <v>BSIT-NET SEC TRACK-3</v>
      </c>
      <c r="E23" s="109">
        <v>20</v>
      </c>
      <c r="F23" s="109">
        <v>10</v>
      </c>
      <c r="G23" s="109">
        <v>5</v>
      </c>
      <c r="H23" s="109">
        <v>5</v>
      </c>
      <c r="I23" s="109"/>
      <c r="J23" s="109"/>
      <c r="K23" s="109"/>
      <c r="L23" s="109"/>
      <c r="M23" s="109"/>
      <c r="N23" s="109"/>
      <c r="O23" s="60">
        <f t="shared" si="0"/>
        <v>40</v>
      </c>
      <c r="P23" s="67">
        <f t="shared" si="1"/>
        <v>80</v>
      </c>
      <c r="Q23" s="109">
        <v>25</v>
      </c>
      <c r="R23" s="109">
        <v>15</v>
      </c>
      <c r="S23" s="109">
        <v>15</v>
      </c>
      <c r="T23" s="109">
        <v>10</v>
      </c>
      <c r="U23" s="109"/>
      <c r="V23" s="109"/>
      <c r="W23" s="109"/>
      <c r="X23" s="109"/>
      <c r="Y23" s="109"/>
      <c r="Z23" s="109"/>
      <c r="AA23" s="60">
        <f t="shared" si="2"/>
        <v>65</v>
      </c>
      <c r="AB23" s="67">
        <f t="shared" si="3"/>
        <v>65</v>
      </c>
      <c r="AC23" s="111">
        <v>68</v>
      </c>
      <c r="AD23" s="67">
        <f t="shared" si="4"/>
        <v>68</v>
      </c>
      <c r="AE23" s="112">
        <f>CRS!M23</f>
        <v>70.97</v>
      </c>
      <c r="AF23" s="66">
        <f>CRS!N23</f>
        <v>74.258157894736854</v>
      </c>
      <c r="AG23" s="64">
        <f>CRS!O23</f>
        <v>87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DUNUAN, MARK JR. B. </v>
      </c>
      <c r="C24" s="65" t="str">
        <f>CRS!C24</f>
        <v>M</v>
      </c>
      <c r="D24" s="70" t="str">
        <f>CRS!D24</f>
        <v>BSIT-WEB TRACK-2</v>
      </c>
      <c r="E24" s="109">
        <v>10</v>
      </c>
      <c r="F24" s="109">
        <v>5</v>
      </c>
      <c r="G24" s="109">
        <v>5</v>
      </c>
      <c r="H24" s="109">
        <v>5</v>
      </c>
      <c r="I24" s="109"/>
      <c r="J24" s="109"/>
      <c r="K24" s="109"/>
      <c r="L24" s="109"/>
      <c r="M24" s="109"/>
      <c r="N24" s="109"/>
      <c r="O24" s="60">
        <f t="shared" si="0"/>
        <v>25</v>
      </c>
      <c r="P24" s="67">
        <f t="shared" si="1"/>
        <v>50</v>
      </c>
      <c r="Q24" s="109">
        <v>10</v>
      </c>
      <c r="R24" s="109">
        <v>10</v>
      </c>
      <c r="S24" s="109">
        <v>20</v>
      </c>
      <c r="T24" s="109">
        <v>10</v>
      </c>
      <c r="U24" s="109"/>
      <c r="V24" s="109"/>
      <c r="W24" s="109"/>
      <c r="X24" s="109"/>
      <c r="Y24" s="109"/>
      <c r="Z24" s="109"/>
      <c r="AA24" s="60">
        <f t="shared" si="2"/>
        <v>50</v>
      </c>
      <c r="AB24" s="67">
        <f t="shared" si="3"/>
        <v>50</v>
      </c>
      <c r="AC24" s="111">
        <v>56</v>
      </c>
      <c r="AD24" s="67">
        <f t="shared" si="4"/>
        <v>56.000000000000007</v>
      </c>
      <c r="AE24" s="112">
        <f>CRS!M24</f>
        <v>52.040000000000006</v>
      </c>
      <c r="AF24" s="66">
        <f>CRS!N24</f>
        <v>54.553157894736849</v>
      </c>
      <c r="AG24" s="64">
        <f>CRS!O24</f>
        <v>77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GALIBUT, BRAILLE L. </v>
      </c>
      <c r="C25" s="65" t="str">
        <f>CRS!C25</f>
        <v>M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>
        <v>10</v>
      </c>
      <c r="R25" s="109">
        <v>10</v>
      </c>
      <c r="S25" s="109">
        <v>20</v>
      </c>
      <c r="T25" s="109">
        <v>10</v>
      </c>
      <c r="U25" s="109"/>
      <c r="V25" s="109"/>
      <c r="W25" s="109"/>
      <c r="X25" s="109"/>
      <c r="Y25" s="109"/>
      <c r="Z25" s="109"/>
      <c r="AA25" s="60">
        <f t="shared" si="2"/>
        <v>50</v>
      </c>
      <c r="AB25" s="67">
        <f t="shared" si="3"/>
        <v>50</v>
      </c>
      <c r="AC25" s="111"/>
      <c r="AD25" s="67" t="str">
        <f t="shared" si="4"/>
        <v/>
      </c>
      <c r="AE25" s="112">
        <f>CRS!M25</f>
        <v>16.5</v>
      </c>
      <c r="AF25" s="66">
        <f>CRS!N25</f>
        <v>29.607368421052634</v>
      </c>
      <c r="AG25" s="64">
        <f>CRS!O25</f>
        <v>72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GARAÑO, IAN JAMES S. </v>
      </c>
      <c r="C26" s="65" t="str">
        <f>CRS!C26</f>
        <v>M</v>
      </c>
      <c r="D26" s="70" t="str">
        <f>CRS!D26</f>
        <v>BSCS-DIGITAL ARTS TRACK-3</v>
      </c>
      <c r="E26" s="109">
        <v>10</v>
      </c>
      <c r="F26" s="109">
        <v>5</v>
      </c>
      <c r="G26" s="109">
        <v>5</v>
      </c>
      <c r="H26" s="109">
        <v>5</v>
      </c>
      <c r="I26" s="109"/>
      <c r="J26" s="109"/>
      <c r="K26" s="109"/>
      <c r="L26" s="109"/>
      <c r="M26" s="109"/>
      <c r="N26" s="109"/>
      <c r="O26" s="60">
        <f t="shared" si="0"/>
        <v>25</v>
      </c>
      <c r="P26" s="67">
        <f t="shared" si="1"/>
        <v>50</v>
      </c>
      <c r="Q26" s="109">
        <v>10</v>
      </c>
      <c r="R26" s="109">
        <v>10</v>
      </c>
      <c r="S26" s="109">
        <v>20</v>
      </c>
      <c r="T26" s="109">
        <v>10</v>
      </c>
      <c r="U26" s="109"/>
      <c r="V26" s="109"/>
      <c r="W26" s="109"/>
      <c r="X26" s="109"/>
      <c r="Y26" s="109"/>
      <c r="Z26" s="109"/>
      <c r="AA26" s="60">
        <f t="shared" si="2"/>
        <v>50</v>
      </c>
      <c r="AB26" s="67">
        <f t="shared" si="3"/>
        <v>50</v>
      </c>
      <c r="AC26" s="111">
        <v>60</v>
      </c>
      <c r="AD26" s="67">
        <f t="shared" si="4"/>
        <v>60</v>
      </c>
      <c r="AE26" s="112">
        <f>CRS!M26</f>
        <v>53.400000000000006</v>
      </c>
      <c r="AF26" s="66">
        <f>CRS!N26</f>
        <v>49.039473684210527</v>
      </c>
      <c r="AG26" s="64">
        <f>CRS!O26</f>
        <v>74</v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KUN, GREGORY T.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LUZANO, KAROL M. </v>
      </c>
      <c r="C28" s="65" t="str">
        <f>CRS!C28</f>
        <v>F</v>
      </c>
      <c r="D28" s="70" t="str">
        <f>CRS!D28</f>
        <v>BSIT-WEB TRACK-2</v>
      </c>
      <c r="E28" s="109">
        <v>10</v>
      </c>
      <c r="F28" s="109">
        <v>5</v>
      </c>
      <c r="G28" s="109">
        <v>5</v>
      </c>
      <c r="H28" s="109">
        <v>5</v>
      </c>
      <c r="I28" s="109"/>
      <c r="J28" s="109"/>
      <c r="K28" s="109"/>
      <c r="L28" s="109"/>
      <c r="M28" s="109"/>
      <c r="N28" s="109"/>
      <c r="O28" s="60">
        <f t="shared" si="0"/>
        <v>25</v>
      </c>
      <c r="P28" s="67">
        <f t="shared" si="1"/>
        <v>50</v>
      </c>
      <c r="Q28" s="109">
        <v>10</v>
      </c>
      <c r="R28" s="109">
        <v>10</v>
      </c>
      <c r="S28" s="109">
        <v>20</v>
      </c>
      <c r="T28" s="109">
        <v>10</v>
      </c>
      <c r="U28" s="109"/>
      <c r="V28" s="109"/>
      <c r="W28" s="109"/>
      <c r="X28" s="109"/>
      <c r="Y28" s="109"/>
      <c r="Z28" s="109"/>
      <c r="AA28" s="60">
        <f t="shared" si="2"/>
        <v>50</v>
      </c>
      <c r="AB28" s="67">
        <f t="shared" si="3"/>
        <v>50</v>
      </c>
      <c r="AC28" s="111">
        <v>72</v>
      </c>
      <c r="AD28" s="67">
        <f t="shared" si="4"/>
        <v>72</v>
      </c>
      <c r="AE28" s="112">
        <f>CRS!M28</f>
        <v>57.480000000000004</v>
      </c>
      <c r="AF28" s="66">
        <f>CRS!N28</f>
        <v>65.893157894736845</v>
      </c>
      <c r="AG28" s="64">
        <f>CRS!O28</f>
        <v>83</v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 xml:space="preserve">LY, SABADA </v>
      </c>
      <c r="C29" s="65" t="str">
        <f>CRS!C29</f>
        <v>M</v>
      </c>
      <c r="D29" s="70" t="str">
        <f>CRS!D29</f>
        <v>BSIT-NET SEC TRACK-2</v>
      </c>
      <c r="E29" s="109">
        <v>10</v>
      </c>
      <c r="F29" s="109">
        <v>5</v>
      </c>
      <c r="G29" s="109">
        <v>5</v>
      </c>
      <c r="H29" s="109">
        <v>5</v>
      </c>
      <c r="I29" s="109"/>
      <c r="J29" s="109"/>
      <c r="K29" s="109"/>
      <c r="L29" s="109"/>
      <c r="M29" s="109"/>
      <c r="N29" s="109"/>
      <c r="O29" s="60">
        <f t="shared" si="0"/>
        <v>25</v>
      </c>
      <c r="P29" s="67">
        <f t="shared" si="1"/>
        <v>50</v>
      </c>
      <c r="Q29" s="109">
        <v>10</v>
      </c>
      <c r="R29" s="109">
        <v>10</v>
      </c>
      <c r="S29" s="109">
        <v>20</v>
      </c>
      <c r="T29" s="109">
        <v>10</v>
      </c>
      <c r="U29" s="109"/>
      <c r="V29" s="109"/>
      <c r="W29" s="109"/>
      <c r="X29" s="109"/>
      <c r="Y29" s="109"/>
      <c r="Z29" s="109"/>
      <c r="AA29" s="60">
        <f t="shared" si="2"/>
        <v>50</v>
      </c>
      <c r="AB29" s="67">
        <f t="shared" si="3"/>
        <v>50</v>
      </c>
      <c r="AC29" s="111">
        <v>58</v>
      </c>
      <c r="AD29" s="67">
        <f t="shared" si="4"/>
        <v>57.999999999999993</v>
      </c>
      <c r="AE29" s="112">
        <f>CRS!M29</f>
        <v>52.72</v>
      </c>
      <c r="AF29" s="66">
        <f>CRS!N29</f>
        <v>59.983157894736841</v>
      </c>
      <c r="AG29" s="64">
        <f>CRS!O29</f>
        <v>80</v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 xml:space="preserve">MINONG, ROSELLER KYLE II G. </v>
      </c>
      <c r="C30" s="65" t="str">
        <f>CRS!C30</f>
        <v>M</v>
      </c>
      <c r="D30" s="70" t="str">
        <f>CRS!D30</f>
        <v>BSIT-WEB TRACK-1</v>
      </c>
      <c r="E30" s="109">
        <v>10</v>
      </c>
      <c r="F30" s="109">
        <v>5</v>
      </c>
      <c r="G30" s="109">
        <v>5</v>
      </c>
      <c r="H30" s="109">
        <v>5</v>
      </c>
      <c r="I30" s="109"/>
      <c r="J30" s="109"/>
      <c r="K30" s="109"/>
      <c r="L30" s="109"/>
      <c r="M30" s="109"/>
      <c r="N30" s="109"/>
      <c r="O30" s="60">
        <f t="shared" si="0"/>
        <v>25</v>
      </c>
      <c r="P30" s="67">
        <f t="shared" si="1"/>
        <v>50</v>
      </c>
      <c r="Q30" s="109">
        <v>25</v>
      </c>
      <c r="R30" s="109">
        <v>20</v>
      </c>
      <c r="S30" s="109">
        <v>15</v>
      </c>
      <c r="T30" s="109">
        <v>10</v>
      </c>
      <c r="U30" s="109"/>
      <c r="V30" s="109"/>
      <c r="W30" s="109"/>
      <c r="X30" s="109"/>
      <c r="Y30" s="109"/>
      <c r="Z30" s="109"/>
      <c r="AA30" s="60">
        <f t="shared" si="2"/>
        <v>70</v>
      </c>
      <c r="AB30" s="67">
        <f t="shared" si="3"/>
        <v>70</v>
      </c>
      <c r="AC30" s="111">
        <v>74</v>
      </c>
      <c r="AD30" s="67">
        <f t="shared" si="4"/>
        <v>74</v>
      </c>
      <c r="AE30" s="112">
        <f>CRS!M30</f>
        <v>64.760000000000005</v>
      </c>
      <c r="AF30" s="66">
        <f>CRS!N30</f>
        <v>71.723157894736843</v>
      </c>
      <c r="AG30" s="64">
        <f>CRS!O30</f>
        <v>86</v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 xml:space="preserve">ORIBELLO, ALAIA MARIE T. </v>
      </c>
      <c r="C31" s="65" t="str">
        <f>CRS!C31</f>
        <v>F</v>
      </c>
      <c r="D31" s="70" t="str">
        <f>CRS!D31</f>
        <v>BSIT-ERP TRACK-3</v>
      </c>
      <c r="E31" s="109">
        <v>10</v>
      </c>
      <c r="F31" s="109">
        <v>5</v>
      </c>
      <c r="G31" s="109">
        <v>5</v>
      </c>
      <c r="H31" s="109">
        <v>5</v>
      </c>
      <c r="I31" s="109"/>
      <c r="J31" s="109"/>
      <c r="K31" s="109"/>
      <c r="L31" s="109"/>
      <c r="M31" s="109"/>
      <c r="N31" s="109"/>
      <c r="O31" s="60">
        <f t="shared" si="0"/>
        <v>25</v>
      </c>
      <c r="P31" s="67">
        <f t="shared" si="1"/>
        <v>50</v>
      </c>
      <c r="Q31" s="109">
        <v>25</v>
      </c>
      <c r="R31" s="109">
        <v>10</v>
      </c>
      <c r="S31" s="109">
        <v>15</v>
      </c>
      <c r="T31" s="109">
        <v>10</v>
      </c>
      <c r="U31" s="109"/>
      <c r="V31" s="109"/>
      <c r="W31" s="109"/>
      <c r="X31" s="109"/>
      <c r="Y31" s="109"/>
      <c r="Z31" s="109"/>
      <c r="AA31" s="60">
        <f t="shared" si="2"/>
        <v>60</v>
      </c>
      <c r="AB31" s="67">
        <f t="shared" si="3"/>
        <v>60</v>
      </c>
      <c r="AC31" s="111">
        <v>62</v>
      </c>
      <c r="AD31" s="67">
        <f t="shared" si="4"/>
        <v>62</v>
      </c>
      <c r="AE31" s="112">
        <f>CRS!M31</f>
        <v>57.379999999999995</v>
      </c>
      <c r="AF31" s="66">
        <f>CRS!N31</f>
        <v>57.987368421052629</v>
      </c>
      <c r="AG31" s="64">
        <f>CRS!O31</f>
        <v>79</v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 xml:space="preserve">PARARUAN, JIMUEL P. </v>
      </c>
      <c r="C32" s="65" t="str">
        <f>CRS!C32</f>
        <v>M</v>
      </c>
      <c r="D32" s="70" t="str">
        <f>CRS!D32</f>
        <v>BSIT-NET SEC TRACK-3</v>
      </c>
      <c r="E32" s="109">
        <v>10</v>
      </c>
      <c r="F32" s="109">
        <v>5</v>
      </c>
      <c r="G32" s="109">
        <v>5</v>
      </c>
      <c r="H32" s="109">
        <v>5</v>
      </c>
      <c r="I32" s="109"/>
      <c r="J32" s="109"/>
      <c r="K32" s="109"/>
      <c r="L32" s="109"/>
      <c r="M32" s="109"/>
      <c r="N32" s="109"/>
      <c r="O32" s="60">
        <f t="shared" si="0"/>
        <v>25</v>
      </c>
      <c r="P32" s="67">
        <f t="shared" si="1"/>
        <v>50</v>
      </c>
      <c r="Q32" s="109">
        <v>10</v>
      </c>
      <c r="R32" s="109">
        <v>10</v>
      </c>
      <c r="S32" s="109">
        <v>20</v>
      </c>
      <c r="T32" s="109">
        <v>10</v>
      </c>
      <c r="U32" s="109"/>
      <c r="V32" s="109"/>
      <c r="W32" s="109"/>
      <c r="X32" s="109"/>
      <c r="Y32" s="109"/>
      <c r="Z32" s="109"/>
      <c r="AA32" s="60">
        <f t="shared" si="2"/>
        <v>50</v>
      </c>
      <c r="AB32" s="67">
        <f t="shared" si="3"/>
        <v>50</v>
      </c>
      <c r="AC32" s="111">
        <v>68</v>
      </c>
      <c r="AD32" s="67">
        <f t="shared" si="4"/>
        <v>68</v>
      </c>
      <c r="AE32" s="112">
        <f>CRS!M32</f>
        <v>56.120000000000005</v>
      </c>
      <c r="AF32" s="66">
        <f>CRS!N32</f>
        <v>64.043157894736851</v>
      </c>
      <c r="AG32" s="64">
        <f>CRS!O32</f>
        <v>82</v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 xml:space="preserve">RABANAL, REDEN C. </v>
      </c>
      <c r="C33" s="65" t="str">
        <f>CRS!C33</f>
        <v>M</v>
      </c>
      <c r="D33" s="70" t="str">
        <f>CRS!D33</f>
        <v>BSIT-WEB TRACK-2</v>
      </c>
      <c r="E33" s="109">
        <v>20</v>
      </c>
      <c r="F33" s="109">
        <v>10</v>
      </c>
      <c r="G33" s="109">
        <v>5</v>
      </c>
      <c r="H33" s="109">
        <v>5</v>
      </c>
      <c r="I33" s="109"/>
      <c r="J33" s="109"/>
      <c r="K33" s="109"/>
      <c r="L33" s="109"/>
      <c r="M33" s="109"/>
      <c r="N33" s="109"/>
      <c r="O33" s="60">
        <f t="shared" si="0"/>
        <v>40</v>
      </c>
      <c r="P33" s="67">
        <f t="shared" si="1"/>
        <v>80</v>
      </c>
      <c r="Q33" s="109">
        <v>25</v>
      </c>
      <c r="R33" s="109">
        <v>15</v>
      </c>
      <c r="S33" s="109">
        <v>15</v>
      </c>
      <c r="T33" s="109">
        <v>10</v>
      </c>
      <c r="U33" s="109"/>
      <c r="V33" s="109"/>
      <c r="W33" s="109"/>
      <c r="X33" s="109"/>
      <c r="Y33" s="109"/>
      <c r="Z33" s="109"/>
      <c r="AA33" s="60">
        <f t="shared" si="2"/>
        <v>65</v>
      </c>
      <c r="AB33" s="67">
        <f t="shared" si="3"/>
        <v>65</v>
      </c>
      <c r="AC33" s="111">
        <v>74</v>
      </c>
      <c r="AD33" s="67">
        <f t="shared" si="4"/>
        <v>74</v>
      </c>
      <c r="AE33" s="112">
        <f>CRS!M33</f>
        <v>73.010000000000005</v>
      </c>
      <c r="AF33" s="66">
        <f>CRS!N33</f>
        <v>67.178157894736842</v>
      </c>
      <c r="AG33" s="64">
        <f>CRS!O33</f>
        <v>84</v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RAYRAY, RUDULPH ACE M. </v>
      </c>
      <c r="C34" s="65" t="str">
        <f>CRS!C34</f>
        <v>M</v>
      </c>
      <c r="D34" s="70" t="str">
        <f>CRS!D34</f>
        <v>BSIT-NET SEC TRACK-2</v>
      </c>
      <c r="E34" s="109">
        <v>20</v>
      </c>
      <c r="F34" s="109">
        <v>10</v>
      </c>
      <c r="G34" s="109">
        <v>5</v>
      </c>
      <c r="H34" s="109">
        <v>5</v>
      </c>
      <c r="I34" s="109"/>
      <c r="J34" s="109"/>
      <c r="K34" s="109"/>
      <c r="L34" s="109"/>
      <c r="M34" s="109"/>
      <c r="N34" s="109"/>
      <c r="O34" s="60">
        <f t="shared" si="0"/>
        <v>40</v>
      </c>
      <c r="P34" s="67">
        <f t="shared" si="1"/>
        <v>80</v>
      </c>
      <c r="Q34" s="109">
        <v>30</v>
      </c>
      <c r="R34" s="109">
        <v>20</v>
      </c>
      <c r="S34" s="109">
        <v>15</v>
      </c>
      <c r="T34" s="109">
        <v>10</v>
      </c>
      <c r="U34" s="109"/>
      <c r="V34" s="109"/>
      <c r="W34" s="109"/>
      <c r="X34" s="109"/>
      <c r="Y34" s="109"/>
      <c r="Z34" s="109"/>
      <c r="AA34" s="60">
        <f t="shared" si="2"/>
        <v>75</v>
      </c>
      <c r="AB34" s="67">
        <f t="shared" si="3"/>
        <v>75</v>
      </c>
      <c r="AC34" s="111">
        <v>66</v>
      </c>
      <c r="AD34" s="67">
        <f t="shared" si="4"/>
        <v>66</v>
      </c>
      <c r="AE34" s="112">
        <f>CRS!M34</f>
        <v>73.59</v>
      </c>
      <c r="AF34" s="66">
        <f>CRS!N34</f>
        <v>66.852368421052631</v>
      </c>
      <c r="AG34" s="64">
        <f>CRS!O34</f>
        <v>83</v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ROQUE, MELODY B. </v>
      </c>
      <c r="C35" s="65" t="str">
        <f>CRS!C35</f>
        <v>F</v>
      </c>
      <c r="D35" s="70" t="str">
        <f>CRS!D35</f>
        <v>BSIT-NET SEC TRACK-2</v>
      </c>
      <c r="E35" s="109">
        <v>20</v>
      </c>
      <c r="F35" s="109">
        <v>10</v>
      </c>
      <c r="G35" s="109">
        <v>5</v>
      </c>
      <c r="H35" s="109">
        <v>5</v>
      </c>
      <c r="I35" s="109"/>
      <c r="J35" s="109"/>
      <c r="K35" s="109"/>
      <c r="L35" s="109"/>
      <c r="M35" s="109"/>
      <c r="N35" s="109"/>
      <c r="O35" s="60">
        <f t="shared" si="0"/>
        <v>40</v>
      </c>
      <c r="P35" s="67">
        <f t="shared" si="1"/>
        <v>80</v>
      </c>
      <c r="Q35" s="109">
        <v>40</v>
      </c>
      <c r="R35" s="109">
        <v>15</v>
      </c>
      <c r="S35" s="109">
        <v>15</v>
      </c>
      <c r="T35" s="109">
        <v>10</v>
      </c>
      <c r="U35" s="109"/>
      <c r="V35" s="109"/>
      <c r="W35" s="109"/>
      <c r="X35" s="109"/>
      <c r="Y35" s="109"/>
      <c r="Z35" s="109"/>
      <c r="AA35" s="60">
        <f t="shared" si="2"/>
        <v>80</v>
      </c>
      <c r="AB35" s="67">
        <f t="shared" si="3"/>
        <v>80</v>
      </c>
      <c r="AC35" s="111">
        <v>68</v>
      </c>
      <c r="AD35" s="67">
        <f t="shared" si="4"/>
        <v>68</v>
      </c>
      <c r="AE35" s="112">
        <f>CRS!M35</f>
        <v>75.92</v>
      </c>
      <c r="AF35" s="66">
        <f>CRS!N35</f>
        <v>70.767368421052623</v>
      </c>
      <c r="AG35" s="64">
        <f>CRS!O35</f>
        <v>85</v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SAGAOINIT, KEITH DARIAN D. </v>
      </c>
      <c r="C36" s="65" t="str">
        <f>CRS!C36</f>
        <v>M</v>
      </c>
      <c r="D36" s="70" t="str">
        <f>CRS!D36</f>
        <v>BSIT-WEB TRACK-2</v>
      </c>
      <c r="E36" s="109">
        <v>20</v>
      </c>
      <c r="F36" s="109">
        <v>10</v>
      </c>
      <c r="G36" s="109">
        <v>5</v>
      </c>
      <c r="H36" s="109">
        <v>5</v>
      </c>
      <c r="I36" s="109"/>
      <c r="J36" s="109"/>
      <c r="K36" s="109"/>
      <c r="L36" s="109"/>
      <c r="M36" s="109"/>
      <c r="N36" s="109"/>
      <c r="O36" s="60">
        <f t="shared" si="0"/>
        <v>40</v>
      </c>
      <c r="P36" s="67">
        <f t="shared" si="1"/>
        <v>80</v>
      </c>
      <c r="Q36" s="109">
        <v>10</v>
      </c>
      <c r="R36" s="109">
        <v>10</v>
      </c>
      <c r="S36" s="109">
        <v>20</v>
      </c>
      <c r="T36" s="109">
        <v>10</v>
      </c>
      <c r="U36" s="109"/>
      <c r="V36" s="109"/>
      <c r="W36" s="109"/>
      <c r="X36" s="109"/>
      <c r="Y36" s="109"/>
      <c r="Z36" s="109"/>
      <c r="AA36" s="60">
        <f t="shared" si="2"/>
        <v>50</v>
      </c>
      <c r="AB36" s="67">
        <f t="shared" si="3"/>
        <v>50</v>
      </c>
      <c r="AC36" s="111">
        <v>48</v>
      </c>
      <c r="AD36" s="67">
        <f t="shared" si="4"/>
        <v>48</v>
      </c>
      <c r="AE36" s="112">
        <f>CRS!M36</f>
        <v>59.220000000000006</v>
      </c>
      <c r="AF36" s="66">
        <f>CRS!N36</f>
        <v>64.313157894736847</v>
      </c>
      <c r="AG36" s="64">
        <f>CRS!O36</f>
        <v>82</v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UMINGA, JOHN VEE L. </v>
      </c>
      <c r="C37" s="65" t="str">
        <f>CRS!C37</f>
        <v>M</v>
      </c>
      <c r="D37" s="70" t="str">
        <f>CRS!D37</f>
        <v>BSIT-WEB TRACK-2</v>
      </c>
      <c r="E37" s="109">
        <v>10</v>
      </c>
      <c r="F37" s="109">
        <v>5</v>
      </c>
      <c r="G37" s="109">
        <v>5</v>
      </c>
      <c r="H37" s="109">
        <v>5</v>
      </c>
      <c r="I37" s="109"/>
      <c r="J37" s="109"/>
      <c r="K37" s="109"/>
      <c r="L37" s="109"/>
      <c r="M37" s="109"/>
      <c r="N37" s="109"/>
      <c r="O37" s="60">
        <f t="shared" si="0"/>
        <v>25</v>
      </c>
      <c r="P37" s="67">
        <f t="shared" si="1"/>
        <v>50</v>
      </c>
      <c r="Q37" s="109">
        <v>10</v>
      </c>
      <c r="R37" s="109">
        <v>10</v>
      </c>
      <c r="S37" s="109">
        <v>20</v>
      </c>
      <c r="T37" s="109">
        <v>10</v>
      </c>
      <c r="U37" s="109"/>
      <c r="V37" s="109"/>
      <c r="W37" s="109"/>
      <c r="X37" s="109"/>
      <c r="Y37" s="109"/>
      <c r="Z37" s="109"/>
      <c r="AA37" s="60">
        <f t="shared" si="2"/>
        <v>50</v>
      </c>
      <c r="AB37" s="67">
        <f t="shared" si="3"/>
        <v>50</v>
      </c>
      <c r="AC37" s="111">
        <v>78</v>
      </c>
      <c r="AD37" s="67">
        <f t="shared" si="4"/>
        <v>78</v>
      </c>
      <c r="AE37" s="112">
        <f>CRS!M37</f>
        <v>59.52</v>
      </c>
      <c r="AF37" s="66">
        <f>CRS!N37</f>
        <v>73.953157894736847</v>
      </c>
      <c r="AG37" s="64">
        <f>CRS!O37</f>
        <v>87</v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VIERNES, ROY JAN LESTER C. </v>
      </c>
      <c r="C38" s="65" t="str">
        <f>CRS!C38</f>
        <v>M</v>
      </c>
      <c r="D38" s="70" t="str">
        <f>CRS!D38</f>
        <v>BSIT-NET SEC TRACK-2</v>
      </c>
      <c r="E38" s="109">
        <v>20</v>
      </c>
      <c r="F38" s="109">
        <v>10</v>
      </c>
      <c r="G38" s="109">
        <v>5</v>
      </c>
      <c r="H38" s="109">
        <v>5</v>
      </c>
      <c r="I38" s="109"/>
      <c r="J38" s="109"/>
      <c r="K38" s="109"/>
      <c r="L38" s="109"/>
      <c r="M38" s="109"/>
      <c r="N38" s="109"/>
      <c r="O38" s="60">
        <f t="shared" si="0"/>
        <v>40</v>
      </c>
      <c r="P38" s="67">
        <f t="shared" si="1"/>
        <v>80</v>
      </c>
      <c r="Q38" s="109">
        <v>20</v>
      </c>
      <c r="R38" s="109">
        <v>15</v>
      </c>
      <c r="S38" s="109">
        <v>20</v>
      </c>
      <c r="T38" s="109">
        <v>10</v>
      </c>
      <c r="U38" s="109"/>
      <c r="V38" s="109"/>
      <c r="W38" s="109"/>
      <c r="X38" s="109"/>
      <c r="Y38" s="109"/>
      <c r="Z38" s="109"/>
      <c r="AA38" s="60">
        <f t="shared" si="2"/>
        <v>65</v>
      </c>
      <c r="AB38" s="67">
        <f t="shared" si="3"/>
        <v>65</v>
      </c>
      <c r="AC38" s="111">
        <v>68</v>
      </c>
      <c r="AD38" s="67">
        <f t="shared" si="4"/>
        <v>68</v>
      </c>
      <c r="AE38" s="112">
        <f>CRS!M38</f>
        <v>70.97</v>
      </c>
      <c r="AF38" s="66">
        <f>CRS!N38</f>
        <v>63.882368421052632</v>
      </c>
      <c r="AG38" s="64">
        <f>CRS!O38</f>
        <v>82</v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ZUÑEGA, FIDEL VICTOR P. </v>
      </c>
      <c r="C39" s="65" t="str">
        <f>CRS!C39</f>
        <v>M</v>
      </c>
      <c r="D39" s="70" t="str">
        <f>CRS!D39</f>
        <v>BSIT-WEB TRACK-3</v>
      </c>
      <c r="E39" s="109">
        <v>10</v>
      </c>
      <c r="F39" s="109">
        <v>5</v>
      </c>
      <c r="G39" s="109">
        <v>5</v>
      </c>
      <c r="H39" s="109">
        <v>5</v>
      </c>
      <c r="I39" s="109"/>
      <c r="J39" s="109"/>
      <c r="K39" s="109"/>
      <c r="L39" s="109"/>
      <c r="M39" s="109"/>
      <c r="N39" s="109"/>
      <c r="O39" s="60">
        <f t="shared" si="0"/>
        <v>25</v>
      </c>
      <c r="P39" s="67">
        <f t="shared" si="1"/>
        <v>50</v>
      </c>
      <c r="Q39" s="109">
        <v>10</v>
      </c>
      <c r="R39" s="109">
        <v>10</v>
      </c>
      <c r="S39" s="109">
        <v>20</v>
      </c>
      <c r="T39" s="109">
        <v>10</v>
      </c>
      <c r="U39" s="109"/>
      <c r="V39" s="109"/>
      <c r="W39" s="109"/>
      <c r="X39" s="109"/>
      <c r="Y39" s="109"/>
      <c r="Z39" s="109"/>
      <c r="AA39" s="60">
        <f t="shared" si="2"/>
        <v>50</v>
      </c>
      <c r="AB39" s="67">
        <f t="shared" si="3"/>
        <v>50</v>
      </c>
      <c r="AC39" s="111">
        <v>86</v>
      </c>
      <c r="AD39" s="67">
        <f t="shared" si="4"/>
        <v>86</v>
      </c>
      <c r="AE39" s="112">
        <f>CRS!M39</f>
        <v>62.24</v>
      </c>
      <c r="AF39" s="66">
        <f>CRS!N39</f>
        <v>64.52315789473684</v>
      </c>
      <c r="AG39" s="64">
        <f>CRS!O39</f>
        <v>82</v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INTL 1  CCS.1132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WEB DEVELOPMENT 2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10:00-11:15TTH  8:45-10:00TTHS</v>
      </c>
      <c r="B45" s="324"/>
      <c r="C45" s="325"/>
      <c r="D45" s="71" t="str">
        <f>D4</f>
        <v>M301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1ST Trimester SY 2015-2016</v>
      </c>
      <c r="B46" s="324"/>
      <c r="C46" s="325"/>
      <c r="D46" s="325"/>
      <c r="E46" s="57">
        <f t="shared" ref="E46:N47" si="5">IF(E5="","",E5)</f>
        <v>20</v>
      </c>
      <c r="F46" s="57">
        <f t="shared" si="5"/>
        <v>10</v>
      </c>
      <c r="G46" s="57">
        <f t="shared" si="5"/>
        <v>10</v>
      </c>
      <c r="H46" s="57">
        <f t="shared" si="5"/>
        <v>10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50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10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50</v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100</v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6" zoomScaleNormal="100" workbookViewId="0">
      <selection activeCell="T39" sqref="T39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INTL 1  CCS.1132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WEB DEVELOPMENT 2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10:00-11:15TTH  8:45-10:00TTHS</v>
      </c>
      <c r="B4" s="324"/>
      <c r="C4" s="325"/>
      <c r="D4" s="71" t="str">
        <f>CRS!D4</f>
        <v>M301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1ST Trimester SY 2015-2016</v>
      </c>
      <c r="B5" s="324"/>
      <c r="C5" s="325"/>
      <c r="D5" s="325"/>
      <c r="E5" s="108">
        <v>20</v>
      </c>
      <c r="F5" s="108">
        <v>30</v>
      </c>
      <c r="G5" s="108">
        <v>20</v>
      </c>
      <c r="H5" s="108">
        <v>30</v>
      </c>
      <c r="I5" s="108"/>
      <c r="J5" s="108"/>
      <c r="K5" s="108"/>
      <c r="L5" s="108"/>
      <c r="M5" s="108"/>
      <c r="N5" s="108"/>
      <c r="O5" s="341"/>
      <c r="P5" s="312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100</v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>
        <f>IF(SUM(Q5:Z5)=0,"",SUM(Q5:Z5))</f>
        <v>100</v>
      </c>
      <c r="AB6" s="312"/>
      <c r="AC6" s="356">
        <f>'INITIAL INPUT'!D24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AHMED, BASSAM SAADELDIN A. </v>
      </c>
      <c r="C9" s="65" t="str">
        <f>CRS!C9</f>
        <v>M</v>
      </c>
      <c r="D9" s="70" t="str">
        <f>CRS!D9</f>
        <v>BSIT-NET SEC TRACK-2</v>
      </c>
      <c r="E9" s="109">
        <v>10</v>
      </c>
      <c r="F9" s="109">
        <v>30</v>
      </c>
      <c r="G9" s="109">
        <v>10</v>
      </c>
      <c r="H9" s="109">
        <v>10</v>
      </c>
      <c r="I9" s="109"/>
      <c r="J9" s="109"/>
      <c r="K9" s="109"/>
      <c r="L9" s="109"/>
      <c r="M9" s="109"/>
      <c r="N9" s="109"/>
      <c r="O9" s="60">
        <f>IF(SUM(E9:N9)=0,"",SUM(E9:N9))</f>
        <v>60</v>
      </c>
      <c r="P9" s="67">
        <f>IF(O9="","",O9/$O$6*100)</f>
        <v>60</v>
      </c>
      <c r="Q9" s="109">
        <v>20</v>
      </c>
      <c r="R9" s="109">
        <v>20</v>
      </c>
      <c r="S9" s="109">
        <v>10</v>
      </c>
      <c r="T9" s="109">
        <v>10</v>
      </c>
      <c r="U9" s="109">
        <v>5</v>
      </c>
      <c r="V9" s="109"/>
      <c r="W9" s="109"/>
      <c r="X9" s="109"/>
      <c r="Y9" s="109"/>
      <c r="Z9" s="109"/>
      <c r="AA9" s="60">
        <f>IF(SUM(Q9:Z9)=0,"",SUM(Q9:Z9))</f>
        <v>65</v>
      </c>
      <c r="AB9" s="67">
        <f>IF(AA9="","",AA9/$AA$6*100)</f>
        <v>65</v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AL-NAGGAR, ZAKARYA A. </v>
      </c>
      <c r="C10" s="65" t="str">
        <f>CRS!C10</f>
        <v>M</v>
      </c>
      <c r="D10" s="70" t="str">
        <f>CRS!D10</f>
        <v>BSIT-NET SEC TRACK-3</v>
      </c>
      <c r="E10" s="109">
        <v>10</v>
      </c>
      <c r="F10" s="109">
        <v>30</v>
      </c>
      <c r="G10" s="109">
        <v>10</v>
      </c>
      <c r="H10" s="109">
        <v>10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60</v>
      </c>
      <c r="P10" s="67">
        <f t="shared" ref="P10:P40" si="1">IF(O10="","",O10/$O$6*100)</f>
        <v>60</v>
      </c>
      <c r="Q10" s="109">
        <v>10</v>
      </c>
      <c r="R10" s="109">
        <v>10</v>
      </c>
      <c r="S10" s="109">
        <v>10</v>
      </c>
      <c r="T10" s="109">
        <v>10</v>
      </c>
      <c r="U10" s="109">
        <v>18</v>
      </c>
      <c r="V10" s="109"/>
      <c r="W10" s="109"/>
      <c r="X10" s="109"/>
      <c r="Y10" s="109"/>
      <c r="Z10" s="109"/>
      <c r="AA10" s="60">
        <f t="shared" ref="AA10:AA40" si="2">IF(SUM(Q10:Z10)=0,"",SUM(Q10:Z10))</f>
        <v>58</v>
      </c>
      <c r="AB10" s="67">
        <f t="shared" ref="AB10:AB40" si="3">IF(AA10="","",AA10/$AA$6*100)</f>
        <v>57.999999999999993</v>
      </c>
      <c r="AC10" s="111">
        <v>54</v>
      </c>
      <c r="AD10" s="67">
        <f t="shared" ref="AD10:AD40" si="4">IF(AC10="","",AC10/$AC$5*100)</f>
        <v>54</v>
      </c>
      <c r="AE10" s="112">
        <f>CRS!S10</f>
        <v>57.3</v>
      </c>
      <c r="AF10" s="66">
        <f>CRS!T10</f>
        <v>58.806578947368422</v>
      </c>
      <c r="AG10" s="64">
        <f>CRS!U10</f>
        <v>79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ALNATHARI, MOUSA T. </v>
      </c>
      <c r="C11" s="65" t="str">
        <f>CRS!C11</f>
        <v>M</v>
      </c>
      <c r="D11" s="70" t="str">
        <f>CRS!D11</f>
        <v>BSIT-NET SEC TRACK-3</v>
      </c>
      <c r="E11" s="109">
        <v>10</v>
      </c>
      <c r="F11" s="109">
        <v>30</v>
      </c>
      <c r="G11" s="109">
        <v>10</v>
      </c>
      <c r="H11" s="109">
        <v>10</v>
      </c>
      <c r="I11" s="109"/>
      <c r="J11" s="109"/>
      <c r="K11" s="109"/>
      <c r="L11" s="109"/>
      <c r="M11" s="109"/>
      <c r="N11" s="109"/>
      <c r="O11" s="60">
        <f t="shared" si="0"/>
        <v>60</v>
      </c>
      <c r="P11" s="67">
        <f t="shared" si="1"/>
        <v>60</v>
      </c>
      <c r="Q11" s="109">
        <v>10</v>
      </c>
      <c r="R11" s="109">
        <v>10</v>
      </c>
      <c r="S11" s="109">
        <v>10</v>
      </c>
      <c r="T11" s="109">
        <v>10</v>
      </c>
      <c r="U11" s="109">
        <v>20</v>
      </c>
      <c r="V11" s="109"/>
      <c r="W11" s="109"/>
      <c r="X11" s="109"/>
      <c r="Y11" s="109"/>
      <c r="Z11" s="109"/>
      <c r="AA11" s="60">
        <f t="shared" si="2"/>
        <v>60</v>
      </c>
      <c r="AB11" s="67">
        <f t="shared" si="3"/>
        <v>60</v>
      </c>
      <c r="AC11" s="111">
        <v>48</v>
      </c>
      <c r="AD11" s="67">
        <f t="shared" si="4"/>
        <v>48</v>
      </c>
      <c r="AE11" s="112">
        <f>CRS!S11</f>
        <v>55.92</v>
      </c>
      <c r="AF11" s="66">
        <f>CRS!T11</f>
        <v>51.264078947368418</v>
      </c>
      <c r="AG11" s="64">
        <f>CRS!U11</f>
        <v>75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ARCIAGA, MARC DAVID R. </v>
      </c>
      <c r="C12" s="65" t="str">
        <f>CRS!C12</f>
        <v>M</v>
      </c>
      <c r="D12" s="70" t="str">
        <f>CRS!D12</f>
        <v>BSIT-NET SEC TRACK-2</v>
      </c>
      <c r="E12" s="109">
        <v>20</v>
      </c>
      <c r="F12" s="109">
        <v>30</v>
      </c>
      <c r="G12" s="109">
        <v>20</v>
      </c>
      <c r="H12" s="109">
        <v>10</v>
      </c>
      <c r="I12" s="109"/>
      <c r="J12" s="109"/>
      <c r="K12" s="109"/>
      <c r="L12" s="109"/>
      <c r="M12" s="109"/>
      <c r="N12" s="109"/>
      <c r="O12" s="60">
        <f t="shared" si="0"/>
        <v>80</v>
      </c>
      <c r="P12" s="67">
        <f t="shared" si="1"/>
        <v>80</v>
      </c>
      <c r="Q12" s="109">
        <v>10</v>
      </c>
      <c r="R12" s="109">
        <v>10</v>
      </c>
      <c r="S12" s="109">
        <v>10</v>
      </c>
      <c r="T12" s="109">
        <v>10</v>
      </c>
      <c r="U12" s="109">
        <v>10</v>
      </c>
      <c r="V12" s="109"/>
      <c r="W12" s="109"/>
      <c r="X12" s="109"/>
      <c r="Y12" s="109"/>
      <c r="Z12" s="109"/>
      <c r="AA12" s="60">
        <f t="shared" si="2"/>
        <v>50</v>
      </c>
      <c r="AB12" s="67">
        <f t="shared" si="3"/>
        <v>50</v>
      </c>
      <c r="AC12" s="111">
        <v>50</v>
      </c>
      <c r="AD12" s="67">
        <f t="shared" si="4"/>
        <v>50</v>
      </c>
      <c r="AE12" s="112">
        <f>CRS!S12</f>
        <v>59.900000000000006</v>
      </c>
      <c r="AF12" s="66">
        <f>CRS!T12</f>
        <v>53.603684210526318</v>
      </c>
      <c r="AG12" s="64">
        <f>CRS!U12</f>
        <v>77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BAQUIRIN, REY BENJAMIN M. </v>
      </c>
      <c r="C13" s="65" t="str">
        <f>CRS!C13</f>
        <v>M</v>
      </c>
      <c r="D13" s="70" t="str">
        <f>CRS!D13</f>
        <v>BSIT-ERP TRACK-2</v>
      </c>
      <c r="E13" s="109">
        <v>20</v>
      </c>
      <c r="F13" s="109">
        <v>30</v>
      </c>
      <c r="G13" s="109">
        <v>20</v>
      </c>
      <c r="H13" s="109">
        <v>30</v>
      </c>
      <c r="I13" s="109"/>
      <c r="J13" s="109"/>
      <c r="K13" s="109"/>
      <c r="L13" s="109"/>
      <c r="M13" s="109"/>
      <c r="N13" s="109"/>
      <c r="O13" s="60">
        <f t="shared" si="0"/>
        <v>100</v>
      </c>
      <c r="P13" s="67">
        <f t="shared" si="1"/>
        <v>100</v>
      </c>
      <c r="Q13" s="109">
        <v>10</v>
      </c>
      <c r="R13" s="109">
        <v>20</v>
      </c>
      <c r="S13" s="109">
        <v>20</v>
      </c>
      <c r="T13" s="109">
        <v>20</v>
      </c>
      <c r="U13" s="109">
        <v>10</v>
      </c>
      <c r="V13" s="109"/>
      <c r="W13" s="109"/>
      <c r="X13" s="109"/>
      <c r="Y13" s="109"/>
      <c r="Z13" s="109"/>
      <c r="AA13" s="60">
        <f t="shared" si="2"/>
        <v>80</v>
      </c>
      <c r="AB13" s="67">
        <f t="shared" si="3"/>
        <v>80</v>
      </c>
      <c r="AC13" s="111">
        <v>94</v>
      </c>
      <c r="AD13" s="67">
        <f t="shared" si="4"/>
        <v>94</v>
      </c>
      <c r="AE13" s="112">
        <f>CRS!S13</f>
        <v>91.360000000000014</v>
      </c>
      <c r="AF13" s="66">
        <f>CRS!T13</f>
        <v>89.421578947368431</v>
      </c>
      <c r="AG13" s="64">
        <f>CRS!U13</f>
        <v>95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BARUELA, JHAROLD BRYLLE B. </v>
      </c>
      <c r="C14" s="65" t="str">
        <f>CRS!C14</f>
        <v>M</v>
      </c>
      <c r="D14" s="70" t="str">
        <f>CRS!D14</f>
        <v>BSIT-ERP TRACK-3</v>
      </c>
      <c r="E14" s="109">
        <v>20</v>
      </c>
      <c r="F14" s="109">
        <v>30</v>
      </c>
      <c r="G14" s="109">
        <v>20</v>
      </c>
      <c r="H14" s="109">
        <v>30</v>
      </c>
      <c r="I14" s="109"/>
      <c r="J14" s="109"/>
      <c r="K14" s="109"/>
      <c r="L14" s="109"/>
      <c r="M14" s="109"/>
      <c r="N14" s="109"/>
      <c r="O14" s="60">
        <f t="shared" si="0"/>
        <v>100</v>
      </c>
      <c r="P14" s="67">
        <f t="shared" si="1"/>
        <v>100</v>
      </c>
      <c r="Q14" s="109">
        <v>20</v>
      </c>
      <c r="R14" s="109">
        <v>20</v>
      </c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100</v>
      </c>
      <c r="AB14" s="67">
        <f t="shared" si="3"/>
        <v>100</v>
      </c>
      <c r="AC14" s="111">
        <v>60</v>
      </c>
      <c r="AD14" s="67">
        <f t="shared" si="4"/>
        <v>60</v>
      </c>
      <c r="AE14" s="112">
        <f>CRS!S14</f>
        <v>86.4</v>
      </c>
      <c r="AF14" s="66">
        <f>CRS!T14</f>
        <v>77.451578947368432</v>
      </c>
      <c r="AG14" s="64">
        <f>CRS!U14</f>
        <v>89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BRONCANO, KEVIN S. </v>
      </c>
      <c r="C15" s="65" t="str">
        <f>CRS!C15</f>
        <v>M</v>
      </c>
      <c r="D15" s="70" t="str">
        <f>CRS!D15</f>
        <v>BSIT-WEB TRACK-2</v>
      </c>
      <c r="E15" s="109">
        <v>10</v>
      </c>
      <c r="F15" s="109">
        <v>10</v>
      </c>
      <c r="G15" s="109">
        <v>10</v>
      </c>
      <c r="H15" s="109">
        <v>10</v>
      </c>
      <c r="I15" s="109"/>
      <c r="J15" s="109"/>
      <c r="K15" s="109"/>
      <c r="L15" s="109"/>
      <c r="M15" s="109"/>
      <c r="N15" s="109"/>
      <c r="O15" s="60">
        <f t="shared" si="0"/>
        <v>40</v>
      </c>
      <c r="P15" s="67">
        <f t="shared" si="1"/>
        <v>40</v>
      </c>
      <c r="Q15" s="109">
        <v>17</v>
      </c>
      <c r="R15" s="109"/>
      <c r="S15" s="109"/>
      <c r="T15" s="109"/>
      <c r="U15" s="109"/>
      <c r="V15" s="109"/>
      <c r="W15" s="109"/>
      <c r="X15" s="109"/>
      <c r="Y15" s="109"/>
      <c r="Z15" s="109"/>
      <c r="AA15" s="60">
        <f t="shared" si="2"/>
        <v>17</v>
      </c>
      <c r="AB15" s="67">
        <f t="shared" si="3"/>
        <v>17</v>
      </c>
      <c r="AC15" s="111">
        <v>70</v>
      </c>
      <c r="AD15" s="67">
        <f t="shared" si="4"/>
        <v>70</v>
      </c>
      <c r="AE15" s="112">
        <f>CRS!S15</f>
        <v>42.61</v>
      </c>
      <c r="AF15" s="66">
        <f>CRS!T15</f>
        <v>54.686578947368425</v>
      </c>
      <c r="AG15" s="64">
        <f>CRS!U15</f>
        <v>77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BUENAVISTA, HAROLD G. </v>
      </c>
      <c r="C16" s="65" t="str">
        <f>CRS!C16</f>
        <v>M</v>
      </c>
      <c r="D16" s="70" t="str">
        <f>CRS!D16</f>
        <v>BSIT-NET SEC TRACK-3</v>
      </c>
      <c r="E16" s="109">
        <v>10</v>
      </c>
      <c r="F16" s="109">
        <v>10</v>
      </c>
      <c r="G16" s="109">
        <v>10</v>
      </c>
      <c r="H16" s="109">
        <v>20</v>
      </c>
      <c r="I16" s="109"/>
      <c r="J16" s="109"/>
      <c r="K16" s="109"/>
      <c r="L16" s="109"/>
      <c r="M16" s="109"/>
      <c r="N16" s="109"/>
      <c r="O16" s="60">
        <f t="shared" si="0"/>
        <v>50</v>
      </c>
      <c r="P16" s="67">
        <f t="shared" si="1"/>
        <v>50</v>
      </c>
      <c r="Q16" s="109">
        <v>10</v>
      </c>
      <c r="R16" s="109"/>
      <c r="S16" s="109"/>
      <c r="T16" s="109"/>
      <c r="U16" s="109"/>
      <c r="V16" s="109"/>
      <c r="W16" s="109"/>
      <c r="X16" s="109"/>
      <c r="Y16" s="109"/>
      <c r="Z16" s="109"/>
      <c r="AA16" s="60">
        <f t="shared" si="2"/>
        <v>10</v>
      </c>
      <c r="AB16" s="67">
        <f t="shared" si="3"/>
        <v>10</v>
      </c>
      <c r="AC16" s="111">
        <v>46</v>
      </c>
      <c r="AD16" s="67">
        <f t="shared" si="4"/>
        <v>46</v>
      </c>
      <c r="AE16" s="112">
        <f>CRS!S16</f>
        <v>35.44</v>
      </c>
      <c r="AF16" s="66">
        <f>CRS!T16</f>
        <v>50.301578947368419</v>
      </c>
      <c r="AG16" s="64">
        <f>CRS!U16</f>
        <v>75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CALPO, JEFFLER BOY C. </v>
      </c>
      <c r="C17" s="65" t="str">
        <f>CRS!C17</f>
        <v>M</v>
      </c>
      <c r="D17" s="70" t="str">
        <f>CRS!D17</f>
        <v>BSIT-NET SEC TRACK-2</v>
      </c>
      <c r="E17" s="109">
        <v>20</v>
      </c>
      <c r="F17" s="109">
        <v>30</v>
      </c>
      <c r="G17" s="109">
        <v>20</v>
      </c>
      <c r="H17" s="109">
        <v>30</v>
      </c>
      <c r="I17" s="109"/>
      <c r="J17" s="109"/>
      <c r="K17" s="109"/>
      <c r="L17" s="109"/>
      <c r="M17" s="109"/>
      <c r="N17" s="109"/>
      <c r="O17" s="60">
        <f t="shared" si="0"/>
        <v>100</v>
      </c>
      <c r="P17" s="67">
        <f t="shared" si="1"/>
        <v>100</v>
      </c>
      <c r="Q17" s="109">
        <v>10</v>
      </c>
      <c r="R17" s="109">
        <v>10</v>
      </c>
      <c r="S17" s="109">
        <v>10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70</v>
      </c>
      <c r="AB17" s="67">
        <f t="shared" si="3"/>
        <v>70</v>
      </c>
      <c r="AC17" s="111">
        <v>66</v>
      </c>
      <c r="AD17" s="67">
        <f t="shared" si="4"/>
        <v>66</v>
      </c>
      <c r="AE17" s="112">
        <f>CRS!S17</f>
        <v>78.540000000000006</v>
      </c>
      <c r="AF17" s="66">
        <f>CRS!T17</f>
        <v>75.254078947368427</v>
      </c>
      <c r="AG17" s="64">
        <f>CRS!U17</f>
        <v>88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CAMACHO, VERONICA D. </v>
      </c>
      <c r="C18" s="65" t="str">
        <f>CRS!C18</f>
        <v>F</v>
      </c>
      <c r="D18" s="70" t="str">
        <f>CRS!D18</f>
        <v>BSIT-NET SEC TRACK-2</v>
      </c>
      <c r="E18" s="109">
        <v>20</v>
      </c>
      <c r="F18" s="109">
        <v>20</v>
      </c>
      <c r="G18" s="109">
        <v>20</v>
      </c>
      <c r="H18" s="109">
        <v>20</v>
      </c>
      <c r="I18" s="109"/>
      <c r="J18" s="109"/>
      <c r="K18" s="109"/>
      <c r="L18" s="109"/>
      <c r="M18" s="109"/>
      <c r="N18" s="109"/>
      <c r="O18" s="60">
        <f t="shared" si="0"/>
        <v>80</v>
      </c>
      <c r="P18" s="67">
        <f t="shared" si="1"/>
        <v>80</v>
      </c>
      <c r="Q18" s="109">
        <v>10</v>
      </c>
      <c r="R18" s="109">
        <v>10</v>
      </c>
      <c r="S18" s="109">
        <v>10</v>
      </c>
      <c r="T18" s="109">
        <v>3</v>
      </c>
      <c r="U18" s="109"/>
      <c r="V18" s="109"/>
      <c r="W18" s="109"/>
      <c r="X18" s="109"/>
      <c r="Y18" s="109"/>
      <c r="Z18" s="109"/>
      <c r="AA18" s="60">
        <f t="shared" si="2"/>
        <v>33</v>
      </c>
      <c r="AB18" s="67">
        <f t="shared" si="3"/>
        <v>33</v>
      </c>
      <c r="AC18" s="111">
        <v>76</v>
      </c>
      <c r="AD18" s="67">
        <f t="shared" si="4"/>
        <v>76</v>
      </c>
      <c r="AE18" s="112">
        <f>CRS!S18</f>
        <v>63.13000000000001</v>
      </c>
      <c r="AF18" s="66">
        <f>CRS!T18</f>
        <v>61.571578947368423</v>
      </c>
      <c r="AG18" s="64">
        <f>CRS!U18</f>
        <v>81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CARREON, JUNE </v>
      </c>
      <c r="C19" s="65" t="str">
        <f>CRS!C19</f>
        <v>M</v>
      </c>
      <c r="D19" s="70" t="str">
        <f>CRS!D19</f>
        <v>BSIT-ERP TRACK-3</v>
      </c>
      <c r="E19" s="109">
        <v>20</v>
      </c>
      <c r="F19" s="109">
        <v>20</v>
      </c>
      <c r="G19" s="109">
        <v>20</v>
      </c>
      <c r="H19" s="109">
        <v>20</v>
      </c>
      <c r="I19" s="109"/>
      <c r="J19" s="109"/>
      <c r="K19" s="109"/>
      <c r="L19" s="109"/>
      <c r="M19" s="109"/>
      <c r="N19" s="109"/>
      <c r="O19" s="60">
        <f t="shared" si="0"/>
        <v>80</v>
      </c>
      <c r="P19" s="67">
        <f t="shared" si="1"/>
        <v>80</v>
      </c>
      <c r="Q19" s="109">
        <v>10</v>
      </c>
      <c r="R19" s="109">
        <v>10</v>
      </c>
      <c r="S19" s="109">
        <v>10</v>
      </c>
      <c r="T19" s="109">
        <v>10</v>
      </c>
      <c r="U19" s="109">
        <v>10</v>
      </c>
      <c r="V19" s="109"/>
      <c r="W19" s="109"/>
      <c r="X19" s="109"/>
      <c r="Y19" s="109"/>
      <c r="Z19" s="109"/>
      <c r="AA19" s="60">
        <f t="shared" si="2"/>
        <v>50</v>
      </c>
      <c r="AB19" s="67">
        <f t="shared" si="3"/>
        <v>50</v>
      </c>
      <c r="AC19" s="111">
        <v>78</v>
      </c>
      <c r="AD19" s="67">
        <f t="shared" si="4"/>
        <v>78</v>
      </c>
      <c r="AE19" s="112">
        <f>CRS!S19</f>
        <v>69.420000000000016</v>
      </c>
      <c r="AF19" s="66">
        <f>CRS!T19</f>
        <v>66.341578947368433</v>
      </c>
      <c r="AG19" s="64">
        <f>CRS!U19</f>
        <v>83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CASTILLO, ADRIAN PAUL A. </v>
      </c>
      <c r="C20" s="65" t="str">
        <f>CRS!C20</f>
        <v>M</v>
      </c>
      <c r="D20" s="70" t="str">
        <f>CRS!D20</f>
        <v>BSIT-ERP TRACK-2</v>
      </c>
      <c r="E20" s="109">
        <v>10</v>
      </c>
      <c r="F20" s="109">
        <v>10</v>
      </c>
      <c r="G20" s="109">
        <v>10</v>
      </c>
      <c r="H20" s="109">
        <v>20</v>
      </c>
      <c r="I20" s="109"/>
      <c r="J20" s="109"/>
      <c r="K20" s="109"/>
      <c r="L20" s="109"/>
      <c r="M20" s="109"/>
      <c r="N20" s="109"/>
      <c r="O20" s="60">
        <f t="shared" si="0"/>
        <v>50</v>
      </c>
      <c r="P20" s="67">
        <f t="shared" si="1"/>
        <v>50</v>
      </c>
      <c r="Q20" s="109">
        <v>10</v>
      </c>
      <c r="R20" s="109">
        <v>20</v>
      </c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90</v>
      </c>
      <c r="AB20" s="67">
        <f t="shared" si="3"/>
        <v>90</v>
      </c>
      <c r="AC20" s="111">
        <v>50</v>
      </c>
      <c r="AD20" s="67">
        <f t="shared" si="4"/>
        <v>50</v>
      </c>
      <c r="AE20" s="112">
        <f>CRS!S20</f>
        <v>63.2</v>
      </c>
      <c r="AF20" s="66">
        <f>CRS!T20</f>
        <v>57.819078947368425</v>
      </c>
      <c r="AG20" s="64">
        <f>CRS!U20</f>
        <v>79</v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CONSUL, REGGIE D.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CUARESMA, JENNIFER B. </v>
      </c>
      <c r="C22" s="65" t="str">
        <f>CRS!C22</f>
        <v>F</v>
      </c>
      <c r="D22" s="70" t="str">
        <f>CRS!D22</f>
        <v>BSIT-ERP TRACK-3</v>
      </c>
      <c r="E22" s="109">
        <v>20</v>
      </c>
      <c r="F22" s="109">
        <v>30</v>
      </c>
      <c r="G22" s="109">
        <v>20</v>
      </c>
      <c r="H22" s="109">
        <v>30</v>
      </c>
      <c r="I22" s="109"/>
      <c r="J22" s="109"/>
      <c r="K22" s="109"/>
      <c r="L22" s="109"/>
      <c r="M22" s="109"/>
      <c r="N22" s="109"/>
      <c r="O22" s="60">
        <f t="shared" si="0"/>
        <v>100</v>
      </c>
      <c r="P22" s="67">
        <f t="shared" si="1"/>
        <v>100</v>
      </c>
      <c r="Q22" s="109">
        <v>10</v>
      </c>
      <c r="R22" s="109">
        <v>10</v>
      </c>
      <c r="S22" s="109">
        <v>10</v>
      </c>
      <c r="T22" s="109">
        <v>20</v>
      </c>
      <c r="U22" s="109">
        <v>20</v>
      </c>
      <c r="V22" s="109"/>
      <c r="W22" s="109"/>
      <c r="X22" s="109"/>
      <c r="Y22" s="109"/>
      <c r="Z22" s="109"/>
      <c r="AA22" s="60">
        <f t="shared" si="2"/>
        <v>70</v>
      </c>
      <c r="AB22" s="67">
        <f t="shared" si="3"/>
        <v>70</v>
      </c>
      <c r="AC22" s="111">
        <v>72</v>
      </c>
      <c r="AD22" s="67">
        <f t="shared" si="4"/>
        <v>72</v>
      </c>
      <c r="AE22" s="112">
        <f>CRS!S22</f>
        <v>80.58</v>
      </c>
      <c r="AF22" s="66">
        <f>CRS!T22</f>
        <v>68.51157894736842</v>
      </c>
      <c r="AG22" s="64">
        <f>CRS!U22</f>
        <v>84</v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DELOS SANTOS, PROSPER G. </v>
      </c>
      <c r="C23" s="65" t="str">
        <f>CRS!C23</f>
        <v>M</v>
      </c>
      <c r="D23" s="70" t="str">
        <f>CRS!D23</f>
        <v>BSIT-NET SEC TRACK-3</v>
      </c>
      <c r="E23" s="109">
        <v>10</v>
      </c>
      <c r="F23" s="109">
        <v>20</v>
      </c>
      <c r="G23" s="109">
        <v>20</v>
      </c>
      <c r="H23" s="109">
        <v>30</v>
      </c>
      <c r="I23" s="109"/>
      <c r="J23" s="109"/>
      <c r="K23" s="109"/>
      <c r="L23" s="109"/>
      <c r="M23" s="109"/>
      <c r="N23" s="109"/>
      <c r="O23" s="60">
        <f t="shared" si="0"/>
        <v>80</v>
      </c>
      <c r="P23" s="67">
        <f t="shared" si="1"/>
        <v>80</v>
      </c>
      <c r="Q23" s="109">
        <v>20</v>
      </c>
      <c r="R23" s="109">
        <v>20</v>
      </c>
      <c r="S23" s="109">
        <v>10</v>
      </c>
      <c r="T23" s="109">
        <v>10</v>
      </c>
      <c r="U23" s="109">
        <v>10</v>
      </c>
      <c r="V23" s="109"/>
      <c r="W23" s="109"/>
      <c r="X23" s="109"/>
      <c r="Y23" s="109"/>
      <c r="Z23" s="109"/>
      <c r="AA23" s="60">
        <f t="shared" si="2"/>
        <v>70</v>
      </c>
      <c r="AB23" s="67">
        <f t="shared" si="3"/>
        <v>70</v>
      </c>
      <c r="AC23" s="111">
        <v>74</v>
      </c>
      <c r="AD23" s="67">
        <f t="shared" si="4"/>
        <v>74</v>
      </c>
      <c r="AE23" s="112">
        <f>CRS!S23</f>
        <v>74.66</v>
      </c>
      <c r="AF23" s="66">
        <f>CRS!T23</f>
        <v>74.459078947368425</v>
      </c>
      <c r="AG23" s="64">
        <f>CRS!U23</f>
        <v>87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DUNUAN, MARK JR. B. </v>
      </c>
      <c r="C24" s="65" t="str">
        <f>CRS!C24</f>
        <v>M</v>
      </c>
      <c r="D24" s="70" t="str">
        <f>CRS!D24</f>
        <v>BSIT-WEB TRACK-2</v>
      </c>
      <c r="E24" s="109">
        <v>20</v>
      </c>
      <c r="F24" s="109">
        <v>30</v>
      </c>
      <c r="G24" s="109">
        <v>20</v>
      </c>
      <c r="H24" s="109">
        <v>10</v>
      </c>
      <c r="I24" s="109"/>
      <c r="J24" s="109"/>
      <c r="K24" s="109"/>
      <c r="L24" s="109"/>
      <c r="M24" s="109"/>
      <c r="N24" s="109"/>
      <c r="O24" s="60">
        <f t="shared" si="0"/>
        <v>80</v>
      </c>
      <c r="P24" s="67">
        <f t="shared" si="1"/>
        <v>80</v>
      </c>
      <c r="Q24" s="109">
        <v>10</v>
      </c>
      <c r="R24" s="109">
        <v>10</v>
      </c>
      <c r="S24" s="109">
        <v>10</v>
      </c>
      <c r="T24" s="109">
        <v>10</v>
      </c>
      <c r="U24" s="109">
        <v>10</v>
      </c>
      <c r="V24" s="109"/>
      <c r="W24" s="109"/>
      <c r="X24" s="109"/>
      <c r="Y24" s="109"/>
      <c r="Z24" s="109"/>
      <c r="AA24" s="60">
        <f t="shared" si="2"/>
        <v>50</v>
      </c>
      <c r="AB24" s="67">
        <f t="shared" si="3"/>
        <v>50</v>
      </c>
      <c r="AC24" s="111">
        <v>52</v>
      </c>
      <c r="AD24" s="67">
        <f t="shared" si="4"/>
        <v>52</v>
      </c>
      <c r="AE24" s="112">
        <f>CRS!S24</f>
        <v>60.580000000000005</v>
      </c>
      <c r="AF24" s="66">
        <f>CRS!T24</f>
        <v>57.566578947368427</v>
      </c>
      <c r="AG24" s="64">
        <f>CRS!U24</f>
        <v>79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GALIBUT, BRAILLE L. </v>
      </c>
      <c r="C25" s="65" t="str">
        <f>CRS!C25</f>
        <v>M</v>
      </c>
      <c r="D25" s="70" t="str">
        <f>CRS!D25</f>
        <v>BSIT-NET SEC TRACK-1</v>
      </c>
      <c r="E25" s="109">
        <v>20</v>
      </c>
      <c r="F25" s="109">
        <v>10</v>
      </c>
      <c r="G25" s="109">
        <v>10</v>
      </c>
      <c r="H25" s="109">
        <v>10</v>
      </c>
      <c r="I25" s="109"/>
      <c r="J25" s="109"/>
      <c r="K25" s="109"/>
      <c r="L25" s="109"/>
      <c r="M25" s="109"/>
      <c r="N25" s="109"/>
      <c r="O25" s="60">
        <f t="shared" si="0"/>
        <v>50</v>
      </c>
      <c r="P25" s="67">
        <f t="shared" si="1"/>
        <v>50</v>
      </c>
      <c r="Q25" s="109">
        <v>10</v>
      </c>
      <c r="R25" s="109">
        <v>10</v>
      </c>
      <c r="S25" s="109">
        <v>10</v>
      </c>
      <c r="T25" s="109"/>
      <c r="U25" s="109"/>
      <c r="V25" s="109"/>
      <c r="W25" s="109"/>
      <c r="X25" s="109"/>
      <c r="Y25" s="109"/>
      <c r="Z25" s="109"/>
      <c r="AA25" s="60">
        <f t="shared" si="2"/>
        <v>30</v>
      </c>
      <c r="AB25" s="67">
        <f t="shared" si="3"/>
        <v>30</v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GARAÑO, IAN JAMES S. </v>
      </c>
      <c r="C26" s="65" t="str">
        <f>CRS!C26</f>
        <v>M</v>
      </c>
      <c r="D26" s="70" t="str">
        <f>CRS!D26</f>
        <v>BSCS-DIGITAL ARTS TRACK-3</v>
      </c>
      <c r="E26" s="109">
        <v>10</v>
      </c>
      <c r="F26" s="109">
        <v>10</v>
      </c>
      <c r="G26" s="109">
        <v>10</v>
      </c>
      <c r="H26" s="109">
        <v>10</v>
      </c>
      <c r="I26" s="109"/>
      <c r="J26" s="109"/>
      <c r="K26" s="109"/>
      <c r="L26" s="109"/>
      <c r="M26" s="109"/>
      <c r="N26" s="109"/>
      <c r="O26" s="60">
        <f t="shared" si="0"/>
        <v>40</v>
      </c>
      <c r="P26" s="67">
        <f t="shared" si="1"/>
        <v>40</v>
      </c>
      <c r="Q26" s="109">
        <v>10</v>
      </c>
      <c r="R26" s="109">
        <v>10</v>
      </c>
      <c r="S26" s="109">
        <v>10</v>
      </c>
      <c r="T26" s="109">
        <v>10</v>
      </c>
      <c r="U26" s="109">
        <v>20</v>
      </c>
      <c r="V26" s="109"/>
      <c r="W26" s="109"/>
      <c r="X26" s="109"/>
      <c r="Y26" s="109"/>
      <c r="Z26" s="109"/>
      <c r="AA26" s="60">
        <f t="shared" si="2"/>
        <v>60</v>
      </c>
      <c r="AB26" s="67">
        <f t="shared" si="3"/>
        <v>60</v>
      </c>
      <c r="AC26" s="111">
        <v>80</v>
      </c>
      <c r="AD26" s="67">
        <f t="shared" si="4"/>
        <v>80</v>
      </c>
      <c r="AE26" s="112">
        <f>CRS!S26</f>
        <v>60.2</v>
      </c>
      <c r="AF26" s="66">
        <f>CRS!T26</f>
        <v>54.619736842105269</v>
      </c>
      <c r="AG26" s="64">
        <f>CRS!U26</f>
        <v>77</v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KUN, GREGORY T.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LUZANO, KAROL M. </v>
      </c>
      <c r="C28" s="65" t="str">
        <f>CRS!C28</f>
        <v>F</v>
      </c>
      <c r="D28" s="70" t="str">
        <f>CRS!D28</f>
        <v>BSIT-WEB TRACK-2</v>
      </c>
      <c r="E28" s="109">
        <v>20</v>
      </c>
      <c r="F28" s="109">
        <v>30</v>
      </c>
      <c r="G28" s="109">
        <v>20</v>
      </c>
      <c r="H28" s="109">
        <v>10</v>
      </c>
      <c r="I28" s="109"/>
      <c r="J28" s="109"/>
      <c r="K28" s="109"/>
      <c r="L28" s="109"/>
      <c r="M28" s="109"/>
      <c r="N28" s="109"/>
      <c r="O28" s="60">
        <f t="shared" si="0"/>
        <v>80</v>
      </c>
      <c r="P28" s="67">
        <f t="shared" si="1"/>
        <v>80</v>
      </c>
      <c r="Q28" s="109">
        <v>20</v>
      </c>
      <c r="R28" s="109">
        <v>10</v>
      </c>
      <c r="S28" s="109">
        <v>10</v>
      </c>
      <c r="T28" s="109">
        <v>10</v>
      </c>
      <c r="U28" s="109">
        <v>7</v>
      </c>
      <c r="V28" s="109"/>
      <c r="W28" s="109"/>
      <c r="X28" s="109"/>
      <c r="Y28" s="109"/>
      <c r="Z28" s="109"/>
      <c r="AA28" s="60">
        <f t="shared" si="2"/>
        <v>57</v>
      </c>
      <c r="AB28" s="67">
        <f t="shared" si="3"/>
        <v>56.999999999999993</v>
      </c>
      <c r="AC28" s="111">
        <v>62</v>
      </c>
      <c r="AD28" s="67">
        <f t="shared" si="4"/>
        <v>62</v>
      </c>
      <c r="AE28" s="112">
        <f>CRS!S28</f>
        <v>66.290000000000006</v>
      </c>
      <c r="AF28" s="66">
        <f>CRS!T28</f>
        <v>66.091578947368419</v>
      </c>
      <c r="AG28" s="64">
        <f>CRS!U28</f>
        <v>83</v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 xml:space="preserve">LY, SABADA </v>
      </c>
      <c r="C29" s="65" t="str">
        <f>CRS!C29</f>
        <v>M</v>
      </c>
      <c r="D29" s="70" t="str">
        <f>CRS!D29</f>
        <v>BSIT-NET SEC TRACK-2</v>
      </c>
      <c r="E29" s="109">
        <v>20</v>
      </c>
      <c r="F29" s="109">
        <v>30</v>
      </c>
      <c r="G29" s="109">
        <v>20</v>
      </c>
      <c r="H29" s="109">
        <v>10</v>
      </c>
      <c r="I29" s="109"/>
      <c r="J29" s="109"/>
      <c r="K29" s="109"/>
      <c r="L29" s="109"/>
      <c r="M29" s="109"/>
      <c r="N29" s="109"/>
      <c r="O29" s="60">
        <f t="shared" si="0"/>
        <v>80</v>
      </c>
      <c r="P29" s="67">
        <f t="shared" si="1"/>
        <v>80</v>
      </c>
      <c r="Q29" s="109">
        <v>10</v>
      </c>
      <c r="R29" s="109">
        <v>10</v>
      </c>
      <c r="S29" s="109"/>
      <c r="T29" s="109"/>
      <c r="U29" s="109"/>
      <c r="V29" s="109"/>
      <c r="W29" s="109"/>
      <c r="X29" s="109"/>
      <c r="Y29" s="109"/>
      <c r="Z29" s="109"/>
      <c r="AA29" s="60">
        <f t="shared" si="2"/>
        <v>20</v>
      </c>
      <c r="AB29" s="67">
        <f t="shared" si="3"/>
        <v>20</v>
      </c>
      <c r="AC29" s="111">
        <v>22</v>
      </c>
      <c r="AD29" s="67">
        <f t="shared" si="4"/>
        <v>22</v>
      </c>
      <c r="AE29" s="112">
        <f>CRS!S29</f>
        <v>40.480000000000004</v>
      </c>
      <c r="AF29" s="66">
        <f>CRS!T29</f>
        <v>50.231578947368419</v>
      </c>
      <c r="AG29" s="64">
        <f>CRS!U29</f>
        <v>75</v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 xml:space="preserve">MINONG, ROSELLER KYLE II G. </v>
      </c>
      <c r="C30" s="65" t="str">
        <f>CRS!C30</f>
        <v>M</v>
      </c>
      <c r="D30" s="70" t="str">
        <f>CRS!D30</f>
        <v>BSIT-WEB TRACK-1</v>
      </c>
      <c r="E30" s="109">
        <v>20</v>
      </c>
      <c r="F30" s="109">
        <v>30</v>
      </c>
      <c r="G30" s="109">
        <v>20</v>
      </c>
      <c r="H30" s="109">
        <v>30</v>
      </c>
      <c r="I30" s="109"/>
      <c r="J30" s="109"/>
      <c r="K30" s="109"/>
      <c r="L30" s="109"/>
      <c r="M30" s="109"/>
      <c r="N30" s="109"/>
      <c r="O30" s="60">
        <f t="shared" si="0"/>
        <v>100</v>
      </c>
      <c r="P30" s="67">
        <f t="shared" si="1"/>
        <v>100</v>
      </c>
      <c r="Q30" s="109">
        <v>20</v>
      </c>
      <c r="R30" s="109">
        <v>20</v>
      </c>
      <c r="S30" s="109">
        <v>20</v>
      </c>
      <c r="T30" s="109">
        <v>20</v>
      </c>
      <c r="U30" s="109">
        <v>3</v>
      </c>
      <c r="V30" s="109"/>
      <c r="W30" s="109"/>
      <c r="X30" s="109"/>
      <c r="Y30" s="109"/>
      <c r="Z30" s="109"/>
      <c r="AA30" s="60">
        <f t="shared" si="2"/>
        <v>83</v>
      </c>
      <c r="AB30" s="67">
        <f t="shared" si="3"/>
        <v>83</v>
      </c>
      <c r="AC30" s="111">
        <v>42</v>
      </c>
      <c r="AD30" s="67">
        <f t="shared" si="4"/>
        <v>42</v>
      </c>
      <c r="AE30" s="112">
        <f>CRS!S30</f>
        <v>74.67</v>
      </c>
      <c r="AF30" s="66">
        <f>CRS!T30</f>
        <v>73.196578947368423</v>
      </c>
      <c r="AG30" s="64">
        <f>CRS!U30</f>
        <v>87</v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 xml:space="preserve">ORIBELLO, ALAIA MARIE T. </v>
      </c>
      <c r="C31" s="65" t="str">
        <f>CRS!C31</f>
        <v>F</v>
      </c>
      <c r="D31" s="70" t="str">
        <f>CRS!D31</f>
        <v>BSIT-ERP TRACK-3</v>
      </c>
      <c r="E31" s="109">
        <v>20</v>
      </c>
      <c r="F31" s="109">
        <v>30</v>
      </c>
      <c r="G31" s="109">
        <v>20</v>
      </c>
      <c r="H31" s="109">
        <v>10</v>
      </c>
      <c r="I31" s="109"/>
      <c r="J31" s="109"/>
      <c r="K31" s="109"/>
      <c r="L31" s="109"/>
      <c r="M31" s="109"/>
      <c r="N31" s="109"/>
      <c r="O31" s="60">
        <f t="shared" si="0"/>
        <v>80</v>
      </c>
      <c r="P31" s="67">
        <f t="shared" si="1"/>
        <v>80</v>
      </c>
      <c r="Q31" s="109">
        <v>20</v>
      </c>
      <c r="R31" s="109">
        <v>20</v>
      </c>
      <c r="S31" s="109">
        <v>20</v>
      </c>
      <c r="T31" s="109">
        <v>20</v>
      </c>
      <c r="U31" s="109">
        <v>3</v>
      </c>
      <c r="V31" s="109"/>
      <c r="W31" s="109"/>
      <c r="X31" s="109"/>
      <c r="Y31" s="109"/>
      <c r="Z31" s="109"/>
      <c r="AA31" s="60">
        <f t="shared" si="2"/>
        <v>83</v>
      </c>
      <c r="AB31" s="67">
        <f t="shared" si="3"/>
        <v>83</v>
      </c>
      <c r="AC31" s="111">
        <v>48</v>
      </c>
      <c r="AD31" s="67">
        <f t="shared" si="4"/>
        <v>48</v>
      </c>
      <c r="AE31" s="112">
        <f>CRS!S31</f>
        <v>70.110000000000014</v>
      </c>
      <c r="AF31" s="66">
        <f>CRS!T31</f>
        <v>64.048684210526318</v>
      </c>
      <c r="AG31" s="64">
        <f>CRS!U31</f>
        <v>82</v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 xml:space="preserve">PARARUAN, JIMUEL P. </v>
      </c>
      <c r="C32" s="65" t="str">
        <f>CRS!C32</f>
        <v>M</v>
      </c>
      <c r="D32" s="70" t="str">
        <f>CRS!D32</f>
        <v>BSIT-NET SEC TRACK-3</v>
      </c>
      <c r="E32" s="109">
        <v>20</v>
      </c>
      <c r="F32" s="109">
        <v>30</v>
      </c>
      <c r="G32" s="109">
        <v>20</v>
      </c>
      <c r="H32" s="109">
        <v>30</v>
      </c>
      <c r="I32" s="109"/>
      <c r="J32" s="109"/>
      <c r="K32" s="109"/>
      <c r="L32" s="109"/>
      <c r="M32" s="109"/>
      <c r="N32" s="109"/>
      <c r="O32" s="60">
        <f t="shared" si="0"/>
        <v>100</v>
      </c>
      <c r="P32" s="67">
        <f t="shared" si="1"/>
        <v>100</v>
      </c>
      <c r="Q32" s="109">
        <v>20</v>
      </c>
      <c r="R32" s="109">
        <v>20</v>
      </c>
      <c r="S32" s="109">
        <v>20</v>
      </c>
      <c r="T32" s="109">
        <v>10</v>
      </c>
      <c r="U32" s="109">
        <v>15</v>
      </c>
      <c r="V32" s="109"/>
      <c r="W32" s="109"/>
      <c r="X32" s="109"/>
      <c r="Y32" s="109"/>
      <c r="Z32" s="109"/>
      <c r="AA32" s="60">
        <f t="shared" si="2"/>
        <v>85</v>
      </c>
      <c r="AB32" s="67">
        <f t="shared" si="3"/>
        <v>85</v>
      </c>
      <c r="AC32" s="111">
        <v>76</v>
      </c>
      <c r="AD32" s="67">
        <f t="shared" si="4"/>
        <v>76</v>
      </c>
      <c r="AE32" s="112">
        <f>CRS!S32</f>
        <v>86.89</v>
      </c>
      <c r="AF32" s="66">
        <f>CRS!T32</f>
        <v>75.466578947368419</v>
      </c>
      <c r="AG32" s="64">
        <f>CRS!U32</f>
        <v>88</v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 xml:space="preserve">RABANAL, REDEN C. </v>
      </c>
      <c r="C33" s="65" t="str">
        <f>CRS!C33</f>
        <v>M</v>
      </c>
      <c r="D33" s="70" t="str">
        <f>CRS!D33</f>
        <v>BSIT-WEB TRACK-2</v>
      </c>
      <c r="E33" s="109">
        <v>20</v>
      </c>
      <c r="F33" s="109">
        <v>30</v>
      </c>
      <c r="G33" s="109">
        <v>20</v>
      </c>
      <c r="H33" s="109">
        <v>10</v>
      </c>
      <c r="I33" s="109"/>
      <c r="J33" s="109"/>
      <c r="K33" s="109"/>
      <c r="L33" s="109"/>
      <c r="M33" s="109"/>
      <c r="N33" s="109"/>
      <c r="O33" s="60">
        <f t="shared" si="0"/>
        <v>80</v>
      </c>
      <c r="P33" s="67">
        <f t="shared" si="1"/>
        <v>80</v>
      </c>
      <c r="Q33" s="109">
        <v>20</v>
      </c>
      <c r="R33" s="109">
        <v>20</v>
      </c>
      <c r="S33" s="109">
        <v>20</v>
      </c>
      <c r="T33" s="109">
        <v>20</v>
      </c>
      <c r="U33" s="109">
        <v>3</v>
      </c>
      <c r="V33" s="109"/>
      <c r="W33" s="109"/>
      <c r="X33" s="109"/>
      <c r="Y33" s="109"/>
      <c r="Z33" s="109"/>
      <c r="AA33" s="60">
        <f t="shared" si="2"/>
        <v>83</v>
      </c>
      <c r="AB33" s="67">
        <f t="shared" si="3"/>
        <v>83</v>
      </c>
      <c r="AC33" s="111">
        <v>66</v>
      </c>
      <c r="AD33" s="67">
        <f t="shared" si="4"/>
        <v>66</v>
      </c>
      <c r="AE33" s="112">
        <f>CRS!S33</f>
        <v>76.23</v>
      </c>
      <c r="AF33" s="66">
        <f>CRS!T33</f>
        <v>71.70407894736843</v>
      </c>
      <c r="AG33" s="64">
        <f>CRS!U33</f>
        <v>86</v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RAYRAY, RUDULPH ACE M. </v>
      </c>
      <c r="C34" s="65" t="str">
        <f>CRS!C34</f>
        <v>M</v>
      </c>
      <c r="D34" s="70" t="str">
        <f>CRS!D34</f>
        <v>BSIT-NET SEC TRACK-2</v>
      </c>
      <c r="E34" s="109">
        <v>20</v>
      </c>
      <c r="F34" s="109">
        <v>30</v>
      </c>
      <c r="G34" s="109">
        <v>20</v>
      </c>
      <c r="H34" s="109">
        <v>10</v>
      </c>
      <c r="I34" s="109"/>
      <c r="J34" s="109"/>
      <c r="K34" s="109"/>
      <c r="L34" s="109"/>
      <c r="M34" s="109"/>
      <c r="N34" s="109"/>
      <c r="O34" s="60">
        <f t="shared" si="0"/>
        <v>80</v>
      </c>
      <c r="P34" s="67">
        <f t="shared" si="1"/>
        <v>80</v>
      </c>
      <c r="Q34" s="109">
        <v>10</v>
      </c>
      <c r="R34" s="109">
        <v>20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90</v>
      </c>
      <c r="AB34" s="67">
        <f t="shared" si="3"/>
        <v>90</v>
      </c>
      <c r="AC34" s="111">
        <v>72</v>
      </c>
      <c r="AD34" s="67">
        <f t="shared" si="4"/>
        <v>72</v>
      </c>
      <c r="AE34" s="112">
        <f>CRS!S34</f>
        <v>80.580000000000013</v>
      </c>
      <c r="AF34" s="66">
        <f>CRS!T34</f>
        <v>73.716184210526322</v>
      </c>
      <c r="AG34" s="64">
        <f>CRS!U34</f>
        <v>87</v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ROQUE, MELODY B. </v>
      </c>
      <c r="C35" s="65" t="str">
        <f>CRS!C35</f>
        <v>F</v>
      </c>
      <c r="D35" s="70" t="str">
        <f>CRS!D35</f>
        <v>BSIT-NET SEC TRACK-2</v>
      </c>
      <c r="E35" s="109">
        <v>20</v>
      </c>
      <c r="F35" s="109">
        <v>30</v>
      </c>
      <c r="G35" s="109">
        <v>20</v>
      </c>
      <c r="H35" s="109">
        <v>30</v>
      </c>
      <c r="I35" s="109"/>
      <c r="J35" s="109"/>
      <c r="K35" s="109"/>
      <c r="L35" s="109"/>
      <c r="M35" s="109"/>
      <c r="N35" s="109"/>
      <c r="O35" s="60">
        <f t="shared" si="0"/>
        <v>100</v>
      </c>
      <c r="P35" s="67">
        <f t="shared" si="1"/>
        <v>100</v>
      </c>
      <c r="Q35" s="109">
        <v>20</v>
      </c>
      <c r="R35" s="109">
        <v>20</v>
      </c>
      <c r="S35" s="109">
        <v>20</v>
      </c>
      <c r="T35" s="109">
        <v>20</v>
      </c>
      <c r="U35" s="109">
        <v>12</v>
      </c>
      <c r="V35" s="109"/>
      <c r="W35" s="109"/>
      <c r="X35" s="109"/>
      <c r="Y35" s="109"/>
      <c r="Z35" s="109"/>
      <c r="AA35" s="60">
        <f t="shared" si="2"/>
        <v>92</v>
      </c>
      <c r="AB35" s="67">
        <f t="shared" si="3"/>
        <v>92</v>
      </c>
      <c r="AC35" s="111">
        <v>62</v>
      </c>
      <c r="AD35" s="67">
        <f t="shared" si="4"/>
        <v>62</v>
      </c>
      <c r="AE35" s="112">
        <f>CRS!S35</f>
        <v>84.44</v>
      </c>
      <c r="AF35" s="66">
        <f>CRS!T35</f>
        <v>77.60368421052631</v>
      </c>
      <c r="AG35" s="64">
        <f>CRS!U35</f>
        <v>89</v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SAGAOINIT, KEITH DARIAN D. </v>
      </c>
      <c r="C36" s="65" t="str">
        <f>CRS!C36</f>
        <v>M</v>
      </c>
      <c r="D36" s="70" t="str">
        <f>CRS!D36</f>
        <v>BSIT-WEB TRACK-2</v>
      </c>
      <c r="E36" s="109">
        <v>20</v>
      </c>
      <c r="F36" s="109">
        <v>30</v>
      </c>
      <c r="G36" s="109">
        <v>20</v>
      </c>
      <c r="H36" s="109">
        <v>10</v>
      </c>
      <c r="I36" s="109"/>
      <c r="J36" s="109"/>
      <c r="K36" s="109"/>
      <c r="L36" s="109"/>
      <c r="M36" s="109"/>
      <c r="N36" s="109"/>
      <c r="O36" s="60">
        <f t="shared" si="0"/>
        <v>80</v>
      </c>
      <c r="P36" s="67">
        <f t="shared" si="1"/>
        <v>80</v>
      </c>
      <c r="Q36" s="109">
        <v>20</v>
      </c>
      <c r="R36" s="109">
        <v>20</v>
      </c>
      <c r="S36" s="109">
        <v>20</v>
      </c>
      <c r="T36" s="109">
        <v>20</v>
      </c>
      <c r="U36" s="109">
        <v>3</v>
      </c>
      <c r="V36" s="109"/>
      <c r="W36" s="109"/>
      <c r="X36" s="109"/>
      <c r="Y36" s="109"/>
      <c r="Z36" s="109"/>
      <c r="AA36" s="60">
        <f t="shared" si="2"/>
        <v>83</v>
      </c>
      <c r="AB36" s="67">
        <f t="shared" si="3"/>
        <v>83</v>
      </c>
      <c r="AC36" s="111">
        <v>68</v>
      </c>
      <c r="AD36" s="67">
        <f t="shared" si="4"/>
        <v>68</v>
      </c>
      <c r="AE36" s="112">
        <f>CRS!S36</f>
        <v>76.910000000000011</v>
      </c>
      <c r="AF36" s="66">
        <f>CRS!T36</f>
        <v>70.611578947368429</v>
      </c>
      <c r="AG36" s="64">
        <f>CRS!U36</f>
        <v>85</v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UMINGA, JOHN VEE L. </v>
      </c>
      <c r="C37" s="65" t="str">
        <f>CRS!C37</f>
        <v>M</v>
      </c>
      <c r="D37" s="70" t="str">
        <f>CRS!D37</f>
        <v>BSIT-WEB TRACK-2</v>
      </c>
      <c r="E37" s="109">
        <v>20</v>
      </c>
      <c r="F37" s="109">
        <v>30</v>
      </c>
      <c r="G37" s="109">
        <v>20</v>
      </c>
      <c r="H37" s="109">
        <v>10</v>
      </c>
      <c r="I37" s="109"/>
      <c r="J37" s="109"/>
      <c r="K37" s="109"/>
      <c r="L37" s="109"/>
      <c r="M37" s="109"/>
      <c r="N37" s="109"/>
      <c r="O37" s="60">
        <f t="shared" si="0"/>
        <v>80</v>
      </c>
      <c r="P37" s="67">
        <f t="shared" si="1"/>
        <v>80</v>
      </c>
      <c r="Q37" s="109">
        <v>10</v>
      </c>
      <c r="R37" s="109">
        <v>10</v>
      </c>
      <c r="S37" s="109">
        <v>20</v>
      </c>
      <c r="T37" s="109">
        <v>20</v>
      </c>
      <c r="U37" s="109">
        <v>20</v>
      </c>
      <c r="V37" s="109"/>
      <c r="W37" s="109"/>
      <c r="X37" s="109"/>
      <c r="Y37" s="109"/>
      <c r="Z37" s="109"/>
      <c r="AA37" s="60">
        <f t="shared" si="2"/>
        <v>80</v>
      </c>
      <c r="AB37" s="67">
        <f t="shared" si="3"/>
        <v>80</v>
      </c>
      <c r="AC37" s="111">
        <v>78</v>
      </c>
      <c r="AD37" s="67">
        <f t="shared" si="4"/>
        <v>78</v>
      </c>
      <c r="AE37" s="112">
        <f>CRS!S37</f>
        <v>79.320000000000007</v>
      </c>
      <c r="AF37" s="66">
        <f>CRS!T37</f>
        <v>76.636578947368434</v>
      </c>
      <c r="AG37" s="64">
        <f>CRS!U37</f>
        <v>88</v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VIERNES, ROY JAN LESTER C. </v>
      </c>
      <c r="C38" s="65" t="str">
        <f>CRS!C38</f>
        <v>M</v>
      </c>
      <c r="D38" s="70" t="str">
        <f>CRS!D38</f>
        <v>BSIT-NET SEC TRACK-2</v>
      </c>
      <c r="E38" s="109">
        <v>20</v>
      </c>
      <c r="F38" s="109">
        <v>30</v>
      </c>
      <c r="G38" s="109">
        <v>20</v>
      </c>
      <c r="H38" s="109">
        <v>10</v>
      </c>
      <c r="I38" s="109"/>
      <c r="J38" s="109"/>
      <c r="K38" s="109"/>
      <c r="L38" s="109"/>
      <c r="M38" s="109"/>
      <c r="N38" s="109"/>
      <c r="O38" s="60">
        <f t="shared" si="0"/>
        <v>80</v>
      </c>
      <c r="P38" s="67">
        <f t="shared" si="1"/>
        <v>80</v>
      </c>
      <c r="Q38" s="109">
        <v>10</v>
      </c>
      <c r="R38" s="109">
        <v>20</v>
      </c>
      <c r="S38" s="109">
        <v>20</v>
      </c>
      <c r="T38" s="109">
        <v>10</v>
      </c>
      <c r="U38" s="109">
        <v>7</v>
      </c>
      <c r="V38" s="109"/>
      <c r="W38" s="109"/>
      <c r="X38" s="109"/>
      <c r="Y38" s="109"/>
      <c r="Z38" s="109"/>
      <c r="AA38" s="60">
        <f t="shared" si="2"/>
        <v>67</v>
      </c>
      <c r="AB38" s="67">
        <f t="shared" si="3"/>
        <v>67</v>
      </c>
      <c r="AC38" s="111">
        <v>42</v>
      </c>
      <c r="AD38" s="67">
        <f t="shared" si="4"/>
        <v>42</v>
      </c>
      <c r="AE38" s="112">
        <f>CRS!S38</f>
        <v>62.790000000000006</v>
      </c>
      <c r="AF38" s="66">
        <f>CRS!T38</f>
        <v>63.336184210526319</v>
      </c>
      <c r="AG38" s="64">
        <f>CRS!U38</f>
        <v>82</v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ZUÑEGA, FIDEL VICTOR P. </v>
      </c>
      <c r="C39" s="65" t="str">
        <f>CRS!C39</f>
        <v>M</v>
      </c>
      <c r="D39" s="70" t="str">
        <f>CRS!D39</f>
        <v>BSIT-WEB TRACK-3</v>
      </c>
      <c r="E39" s="109">
        <v>10</v>
      </c>
      <c r="F39" s="109">
        <v>10</v>
      </c>
      <c r="G39" s="109"/>
      <c r="H39" s="109"/>
      <c r="I39" s="109"/>
      <c r="J39" s="109"/>
      <c r="K39" s="109"/>
      <c r="L39" s="109"/>
      <c r="M39" s="109"/>
      <c r="N39" s="109"/>
      <c r="O39" s="60">
        <f t="shared" si="0"/>
        <v>20</v>
      </c>
      <c r="P39" s="67">
        <f t="shared" si="1"/>
        <v>20</v>
      </c>
      <c r="Q39" s="109">
        <v>10</v>
      </c>
      <c r="R39" s="109">
        <v>10</v>
      </c>
      <c r="S39" s="109">
        <v>10</v>
      </c>
      <c r="T39" s="109"/>
      <c r="U39" s="109"/>
      <c r="V39" s="109"/>
      <c r="W39" s="109"/>
      <c r="X39" s="109"/>
      <c r="Y39" s="109"/>
      <c r="Z39" s="109"/>
      <c r="AA39" s="60">
        <f t="shared" si="2"/>
        <v>30</v>
      </c>
      <c r="AB39" s="67">
        <f t="shared" si="3"/>
        <v>30</v>
      </c>
      <c r="AC39" s="111">
        <v>82</v>
      </c>
      <c r="AD39" s="67">
        <f t="shared" si="4"/>
        <v>82</v>
      </c>
      <c r="AE39" s="112">
        <f>CRS!S39</f>
        <v>44.38</v>
      </c>
      <c r="AF39" s="66">
        <f>CRS!T39</f>
        <v>54.451578947368418</v>
      </c>
      <c r="AG39" s="64">
        <f>CRS!U39</f>
        <v>77</v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INTL 1  CCS.1132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WEB DEVELOPMENT 2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10:00-11:15TTH  8:45-10:00TTHS</v>
      </c>
      <c r="B45" s="324"/>
      <c r="C45" s="325"/>
      <c r="D45" s="71" t="str">
        <f>D4</f>
        <v>M301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1ST Trimester SY 2015-2016</v>
      </c>
      <c r="B46" s="324"/>
      <c r="C46" s="325"/>
      <c r="D46" s="325"/>
      <c r="E46" s="57">
        <f t="shared" ref="E46:N47" si="5">IF(E5="","",E5)</f>
        <v>20</v>
      </c>
      <c r="F46" s="57">
        <f t="shared" si="5"/>
        <v>30</v>
      </c>
      <c r="G46" s="57">
        <f t="shared" si="5"/>
        <v>20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100</v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100</v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50:E80 E9:E40">
      <formula1>$E$5</formula1>
    </dataValidation>
    <dataValidation type="whole" operator="lessThanOrEqual" allowBlank="1" showErrorMessage="1" errorTitle="Data Entry Error" error="Invalid Score" sqref="F50:F80 F9:F40">
      <formula1>$F$5</formula1>
    </dataValidation>
    <dataValidation type="whole" operator="lessThanOrEqual" allowBlank="1" showErrorMessage="1" errorTitle="Data Entry Error" error="Invalid Score" sqref="G50:G80 G9:G40">
      <formula1>$G$5</formula1>
    </dataValidation>
    <dataValidation type="whole" operator="lessThanOrEqual" allowBlank="1" showErrorMessage="1" errorTitle="Data Entry Error" error="Invalid Score" sqref="H50:H80 H9:H4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50:Q80 Q9:Q40">
      <formula1>$Q$5</formula1>
    </dataValidation>
    <dataValidation type="whole" operator="lessThanOrEqual" allowBlank="1" showErrorMessage="1" errorTitle="Data Entry Error" error="Invalid Score" sqref="R50:R80 R9:R40">
      <formula1>$R$5</formula1>
    </dataValidation>
    <dataValidation type="whole" operator="lessThanOrEqual" allowBlank="1" showErrorMessage="1" errorTitle="Data Entry Error" error="Invalid Score" sqref="S50:S80 S9:S40">
      <formula1>$S$5</formula1>
    </dataValidation>
    <dataValidation type="whole" operator="lessThanOrEqual" allowBlank="1" showErrorMessage="1" errorTitle="Data Entry Error" error="Invalid Score" sqref="T50:T80 T9:T40">
      <formula1>$T$5</formula1>
    </dataValidation>
    <dataValidation type="whole" operator="lessThanOrEqual" allowBlank="1" showErrorMessage="1" errorTitle="Data Entry Error" error="Invalid Score" sqref="U50:U80 U9:U4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 1</v>
      </c>
      <c r="C11" s="385" t="str">
        <f>'INITIAL INPUT'!G12</f>
        <v>CCS.1132</v>
      </c>
      <c r="D11" s="386"/>
      <c r="E11" s="386"/>
      <c r="F11" s="163"/>
      <c r="G11" s="387" t="str">
        <f>CRS!A4</f>
        <v>10:00-11:15TTH  8:45-10:00TTHS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1ST Trimester</v>
      </c>
      <c r="P11" s="386"/>
    </row>
    <row r="12" spans="1:34" s="127" customFormat="1" ht="15" customHeight="1" x14ac:dyDescent="0.2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2015-2016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13-2091-470</v>
      </c>
      <c r="C15" s="139" t="str">
        <f>IF(NAMES!B2="","",NAMES!B2)</f>
        <v xml:space="preserve">AHMED, BASSAM SAADELDIN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78</v>
      </c>
      <c r="J15" s="145"/>
      <c r="K15" s="144">
        <f>IF(CRS!O9="","",CRS!O9)</f>
        <v>77</v>
      </c>
      <c r="L15" s="146"/>
      <c r="M15" s="144" t="str">
        <f>IF(CRS!V9="","",CRS!V9)</f>
        <v>INC</v>
      </c>
      <c r="N15" s="147"/>
      <c r="O15" s="377" t="str">
        <f>IF(CRS!W9="","",CRS!W9)</f>
        <v>NFE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12-3940-713</v>
      </c>
      <c r="C16" s="139" t="str">
        <f>IF(NAMES!B3="","",NAMES!B3)</f>
        <v xml:space="preserve">AL-NAGGAR, ZAKARYA A.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TRACK-3</v>
      </c>
      <c r="H16" s="133"/>
      <c r="I16" s="144">
        <f>IF(CRS!I10="","",CRS!I10)</f>
        <v>84</v>
      </c>
      <c r="J16" s="145"/>
      <c r="K16" s="144">
        <f>IF(CRS!O10="","",CRS!O10)</f>
        <v>80</v>
      </c>
      <c r="L16" s="146"/>
      <c r="M16" s="144">
        <f>IF(CRS!V10="","",CRS!V10)</f>
        <v>79</v>
      </c>
      <c r="N16" s="147"/>
      <c r="O16" s="377" t="str">
        <f>IF(CRS!W10="","",CRS!W10)</f>
        <v>PASSED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14-0858-424</v>
      </c>
      <c r="C17" s="139" t="str">
        <f>IF(NAMES!B4="","",NAMES!B4)</f>
        <v xml:space="preserve">ALNATHARI, MOUSA T.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TRACK-3</v>
      </c>
      <c r="H17" s="133"/>
      <c r="I17" s="144">
        <f>IF(CRS!I11="","",CRS!I11)</f>
        <v>75</v>
      </c>
      <c r="J17" s="145"/>
      <c r="K17" s="144">
        <f>IF(CRS!O11="","",CRS!O11)</f>
        <v>74</v>
      </c>
      <c r="L17" s="146"/>
      <c r="M17" s="144">
        <f>IF(CRS!V11="","",CRS!V11)</f>
        <v>75</v>
      </c>
      <c r="N17" s="147"/>
      <c r="O17" s="377" t="str">
        <f>IF(CRS!W11="","",CRS!W11)</f>
        <v>PASSED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13-1450-327</v>
      </c>
      <c r="C18" s="139" t="str">
        <f>IF(NAMES!B5="","",NAMES!B5)</f>
        <v xml:space="preserve">ARCIAGA, MARC DAVID R.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TRACK-2</v>
      </c>
      <c r="H18" s="133"/>
      <c r="I18" s="144">
        <f>IF(CRS!I12="","",CRS!I12)</f>
        <v>74</v>
      </c>
      <c r="J18" s="145"/>
      <c r="K18" s="144">
        <f>IF(CRS!O12="","",CRS!O12)</f>
        <v>74</v>
      </c>
      <c r="L18" s="146"/>
      <c r="M18" s="144">
        <f>IF(CRS!V12="","",CRS!V12)</f>
        <v>77</v>
      </c>
      <c r="N18" s="147"/>
      <c r="O18" s="377" t="str">
        <f>IF(CRS!W12="","",CRS!W12)</f>
        <v>PASSED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9001965</v>
      </c>
      <c r="C19" s="139" t="str">
        <f>IF(NAMES!B6="","",NAMES!B6)</f>
        <v xml:space="preserve">BAQUIRIN, REY BENJAMIN M. </v>
      </c>
      <c r="D19" s="140"/>
      <c r="E19" s="141" t="str">
        <f>IF(NAMES!C6="","",NAMES!C6)</f>
        <v>M</v>
      </c>
      <c r="F19" s="142"/>
      <c r="G19" s="143" t="str">
        <f>IF(NAMES!D6="","",NAMES!D6)</f>
        <v>BSIT-ERP TRACK-2</v>
      </c>
      <c r="H19" s="133"/>
      <c r="I19" s="144">
        <f>IF(CRS!I13="","",CRS!I13)</f>
        <v>92</v>
      </c>
      <c r="J19" s="145"/>
      <c r="K19" s="144">
        <f>IF(CRS!O13="","",CRS!O13)</f>
        <v>94</v>
      </c>
      <c r="L19" s="146"/>
      <c r="M19" s="144">
        <f>IF(CRS!V13="","",CRS!V13)</f>
        <v>95</v>
      </c>
      <c r="N19" s="147"/>
      <c r="O19" s="377" t="str">
        <f>IF(CRS!W13="","",CRS!W13)</f>
        <v>PASSED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13-1250-631</v>
      </c>
      <c r="C20" s="139" t="str">
        <f>IF(NAMES!B7="","",NAMES!B7)</f>
        <v xml:space="preserve">BARUELA, JHAROLD BRYLLE B. </v>
      </c>
      <c r="D20" s="140"/>
      <c r="E20" s="141" t="str">
        <f>IF(NAMES!C7="","",NAMES!C7)</f>
        <v>M</v>
      </c>
      <c r="F20" s="142"/>
      <c r="G20" s="143" t="str">
        <f>IF(NAMES!D7="","",NAMES!D7)</f>
        <v>BSIT-ERP TRACK-3</v>
      </c>
      <c r="H20" s="133"/>
      <c r="I20" s="144">
        <f>IF(CRS!I14="","",CRS!I14)</f>
        <v>87</v>
      </c>
      <c r="J20" s="145"/>
      <c r="K20" s="144">
        <f>IF(CRS!O14="","",CRS!O14)</f>
        <v>84</v>
      </c>
      <c r="L20" s="146"/>
      <c r="M20" s="144">
        <f>IF(CRS!V14="","",CRS!V14)</f>
        <v>89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13-3334-780</v>
      </c>
      <c r="C21" s="139" t="str">
        <f>IF(NAMES!B8="","",NAMES!B8)</f>
        <v xml:space="preserve">BRONCANO, KEVIN S.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87</v>
      </c>
      <c r="J21" s="145"/>
      <c r="K21" s="144">
        <f>IF(CRS!O15="","",CRS!O15)</f>
        <v>83</v>
      </c>
      <c r="L21" s="146"/>
      <c r="M21" s="144">
        <f>IF(CRS!V15="","",CRS!V15)</f>
        <v>77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12018136</v>
      </c>
      <c r="C22" s="139" t="str">
        <f>IF(NAMES!B9="","",NAMES!B9)</f>
        <v xml:space="preserve">BUENAVISTA, HAROLD G. </v>
      </c>
      <c r="D22" s="140"/>
      <c r="E22" s="141" t="str">
        <f>IF(NAMES!C9="","",NAMES!C9)</f>
        <v>M</v>
      </c>
      <c r="F22" s="142"/>
      <c r="G22" s="143" t="str">
        <f>IF(NAMES!D9="","",NAMES!D9)</f>
        <v>BSIT-NET SEC TRACK-3</v>
      </c>
      <c r="H22" s="133"/>
      <c r="I22" s="144">
        <f>IF(CRS!I16="","",CRS!I16)</f>
        <v>89</v>
      </c>
      <c r="J22" s="145"/>
      <c r="K22" s="144">
        <f>IF(CRS!O16="","",CRS!O16)</f>
        <v>83</v>
      </c>
      <c r="L22" s="146"/>
      <c r="M22" s="144">
        <f>IF(CRS!V16="","",CRS!V16)</f>
        <v>75</v>
      </c>
      <c r="N22" s="147"/>
      <c r="O22" s="377" t="str">
        <f>IF(CRS!W16="","",CRS!W16)</f>
        <v>PASSED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13-1359-893</v>
      </c>
      <c r="C23" s="139" t="str">
        <f>IF(NAMES!B10="","",NAMES!B10)</f>
        <v xml:space="preserve">CALPO, JEFFLER BOY C.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TRACK-2</v>
      </c>
      <c r="H23" s="133"/>
      <c r="I23" s="144">
        <f>IF(CRS!I17="","",CRS!I17)</f>
        <v>88</v>
      </c>
      <c r="J23" s="145"/>
      <c r="K23" s="144">
        <f>IF(CRS!O17="","",CRS!O17)</f>
        <v>86</v>
      </c>
      <c r="L23" s="146"/>
      <c r="M23" s="144">
        <f>IF(CRS!V17="","",CRS!V17)</f>
        <v>88</v>
      </c>
      <c r="N23" s="147"/>
      <c r="O23" s="377" t="str">
        <f>IF(CRS!W17="","",CRS!W17)</f>
        <v>PASSED</v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13-3038-504</v>
      </c>
      <c r="C24" s="139" t="str">
        <f>IF(NAMES!B11="","",NAMES!B11)</f>
        <v xml:space="preserve">CAMACHO, VERONICA D. </v>
      </c>
      <c r="D24" s="140"/>
      <c r="E24" s="141" t="str">
        <f>IF(NAMES!C11="","",NAMES!C11)</f>
        <v>F</v>
      </c>
      <c r="F24" s="142"/>
      <c r="G24" s="143" t="str">
        <f>IF(NAMES!D11="","",NAMES!D11)</f>
        <v>BSIT-NET SEC TRACK-2</v>
      </c>
      <c r="H24" s="133"/>
      <c r="I24" s="144">
        <f>IF(CRS!I18="","",CRS!I18)</f>
        <v>81</v>
      </c>
      <c r="J24" s="145"/>
      <c r="K24" s="144">
        <f>IF(CRS!O18="","",CRS!O18)</f>
        <v>80</v>
      </c>
      <c r="L24" s="146"/>
      <c r="M24" s="144">
        <f>IF(CRS!V18="","",CRS!V18)</f>
        <v>81</v>
      </c>
      <c r="N24" s="147"/>
      <c r="O24" s="377" t="str">
        <f>IF(CRS!W18="","",CRS!W18)</f>
        <v>PASSED</v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13-1516-354</v>
      </c>
      <c r="C25" s="139" t="str">
        <f>IF(NAMES!B12="","",NAMES!B12)</f>
        <v xml:space="preserve">CARREON, JUNE </v>
      </c>
      <c r="D25" s="140"/>
      <c r="E25" s="141" t="str">
        <f>IF(NAMES!C12="","",NAMES!C12)</f>
        <v>M</v>
      </c>
      <c r="F25" s="142"/>
      <c r="G25" s="143" t="str">
        <f>IF(NAMES!D12="","",NAMES!D12)</f>
        <v>BSIT-ERP TRACK-3</v>
      </c>
      <c r="H25" s="133"/>
      <c r="I25" s="144">
        <f>IF(CRS!I19="","",CRS!I19)</f>
        <v>83</v>
      </c>
      <c r="J25" s="145"/>
      <c r="K25" s="144">
        <f>IF(CRS!O19="","",CRS!O19)</f>
        <v>82</v>
      </c>
      <c r="L25" s="146"/>
      <c r="M25" s="144">
        <f>IF(CRS!V19="","",CRS!V19)</f>
        <v>83</v>
      </c>
      <c r="N25" s="147"/>
      <c r="O25" s="377" t="str">
        <f>IF(CRS!W19="","",CRS!W19)</f>
        <v>PASSED</v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12-0032-428</v>
      </c>
      <c r="C26" s="139" t="str">
        <f>IF(NAMES!B13="","",NAMES!B13)</f>
        <v xml:space="preserve">CASTILLO, ADRIAN PAUL A. </v>
      </c>
      <c r="D26" s="140"/>
      <c r="E26" s="141" t="str">
        <f>IF(NAMES!C13="","",NAMES!C13)</f>
        <v>M</v>
      </c>
      <c r="F26" s="142"/>
      <c r="G26" s="143" t="str">
        <f>IF(NAMES!D13="","",NAMES!D13)</f>
        <v>BSIT-ERP TRACK-2</v>
      </c>
      <c r="H26" s="133"/>
      <c r="I26" s="144">
        <f>IF(CRS!I20="","",CRS!I20)</f>
        <v>74</v>
      </c>
      <c r="J26" s="145"/>
      <c r="K26" s="144">
        <f>IF(CRS!O20="","",CRS!O20)</f>
        <v>76</v>
      </c>
      <c r="L26" s="146"/>
      <c r="M26" s="144">
        <f>IF(CRS!V20="","",CRS!V20)</f>
        <v>79</v>
      </c>
      <c r="N26" s="147"/>
      <c r="O26" s="377" t="str">
        <f>IF(CRS!W20="","",CRS!W20)</f>
        <v>PASSED</v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12020479</v>
      </c>
      <c r="C27" s="139" t="str">
        <f>IF(NAMES!B14="","",NAMES!B14)</f>
        <v xml:space="preserve">CONSUL, REGGIE D.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>UD</v>
      </c>
      <c r="N27" s="147"/>
      <c r="O27" s="377" t="str">
        <f>IF(CRS!W21="","",CRS!W21)</f>
        <v>UD</v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12024004</v>
      </c>
      <c r="C28" s="139" t="str">
        <f>IF(NAMES!B15="","",NAMES!B15)</f>
        <v xml:space="preserve">CUARESMA, JENNIFER B. </v>
      </c>
      <c r="D28" s="140"/>
      <c r="E28" s="141" t="str">
        <f>IF(NAMES!C15="","",NAMES!C15)</f>
        <v>F</v>
      </c>
      <c r="F28" s="142"/>
      <c r="G28" s="143" t="str">
        <f>IF(NAMES!D15="","",NAMES!D15)</f>
        <v>BSIT-ERP TRACK-3</v>
      </c>
      <c r="H28" s="133"/>
      <c r="I28" s="144">
        <f>IF(CRS!I22="","",CRS!I22)</f>
        <v>79</v>
      </c>
      <c r="J28" s="145"/>
      <c r="K28" s="144">
        <f>IF(CRS!O22="","",CRS!O22)</f>
        <v>78</v>
      </c>
      <c r="L28" s="146"/>
      <c r="M28" s="144">
        <f>IF(CRS!V22="","",CRS!V22)</f>
        <v>84</v>
      </c>
      <c r="N28" s="147"/>
      <c r="O28" s="377" t="str">
        <f>IF(CRS!W22="","",CRS!W22)</f>
        <v>PASSED</v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12-3560-430</v>
      </c>
      <c r="C29" s="139" t="str">
        <f>IF(NAMES!B16="","",NAMES!B16)</f>
        <v xml:space="preserve">DELOS SANTOS, PROSPER G. </v>
      </c>
      <c r="D29" s="140"/>
      <c r="E29" s="141" t="str">
        <f>IF(NAMES!C16="","",NAMES!C16)</f>
        <v>M</v>
      </c>
      <c r="F29" s="142"/>
      <c r="G29" s="143" t="str">
        <f>IF(NAMES!D16="","",NAMES!D16)</f>
        <v>BSIT-NET SEC TRACK-3</v>
      </c>
      <c r="H29" s="133"/>
      <c r="I29" s="144">
        <f>IF(CRS!I23="","",CRS!I23)</f>
        <v>89</v>
      </c>
      <c r="J29" s="145"/>
      <c r="K29" s="144">
        <f>IF(CRS!O23="","",CRS!O23)</f>
        <v>87</v>
      </c>
      <c r="L29" s="146"/>
      <c r="M29" s="144">
        <f>IF(CRS!V23="","",CRS!V23)</f>
        <v>87</v>
      </c>
      <c r="N29" s="147"/>
      <c r="O29" s="377" t="str">
        <f>IF(CRS!W23="","",CRS!W23)</f>
        <v>PASSED</v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11-0046-188</v>
      </c>
      <c r="C30" s="139" t="str">
        <f>IF(NAMES!B17="","",NAMES!B17)</f>
        <v xml:space="preserve">DUNUAN, MARK JR. B.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TRACK-2</v>
      </c>
      <c r="H30" s="133"/>
      <c r="I30" s="144">
        <f>IF(CRS!I24="","",CRS!I24)</f>
        <v>79</v>
      </c>
      <c r="J30" s="145"/>
      <c r="K30" s="144">
        <f>IF(CRS!O24="","",CRS!O24)</f>
        <v>77</v>
      </c>
      <c r="L30" s="146"/>
      <c r="M30" s="144">
        <f>IF(CRS!V24="","",CRS!V24)</f>
        <v>79</v>
      </c>
      <c r="N30" s="147"/>
      <c r="O30" s="377" t="str">
        <f>IF(CRS!W24="","",CRS!W24)</f>
        <v>PASSED</v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12-3139-980</v>
      </c>
      <c r="C31" s="139" t="str">
        <f>IF(NAMES!B18="","",NAMES!B18)</f>
        <v xml:space="preserve">GALIBUT, BRAILLE L. </v>
      </c>
      <c r="D31" s="140"/>
      <c r="E31" s="141" t="str">
        <f>IF(NAMES!C18="","",NAMES!C18)</f>
        <v>M</v>
      </c>
      <c r="F31" s="142"/>
      <c r="G31" s="143" t="str">
        <f>IF(NAMES!D18="","",NAMES!D18)</f>
        <v>BSIT-NET SEC TRACK-1</v>
      </c>
      <c r="H31" s="133"/>
      <c r="I31" s="144">
        <f>IF(CRS!I25="","",CRS!I25)</f>
        <v>73</v>
      </c>
      <c r="J31" s="145"/>
      <c r="K31" s="144">
        <f>IF(CRS!O25="","",CRS!O25)</f>
        <v>72</v>
      </c>
      <c r="L31" s="146"/>
      <c r="M31" s="144" t="str">
        <f>IF(CRS!V25="","",CRS!V25)</f>
        <v>INC</v>
      </c>
      <c r="N31" s="147"/>
      <c r="O31" s="377" t="str">
        <f>IF(CRS!W25="","",CRS!W25)</f>
        <v>NFE</v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9807338</v>
      </c>
      <c r="C32" s="139" t="str">
        <f>IF(NAMES!B19="","",NAMES!B19)</f>
        <v xml:space="preserve">GARAÑO, IAN JAMES S. </v>
      </c>
      <c r="D32" s="140"/>
      <c r="E32" s="141" t="str">
        <f>IF(NAMES!C19="","",NAMES!C19)</f>
        <v>M</v>
      </c>
      <c r="F32" s="142"/>
      <c r="G32" s="143" t="str">
        <f>IF(NAMES!D19="","",NAMES!D19)</f>
        <v>BSCS-DIGITAL ARTS TRACK-3</v>
      </c>
      <c r="H32" s="133"/>
      <c r="I32" s="144">
        <f>IF(CRS!I26="","",CRS!I26)</f>
        <v>74</v>
      </c>
      <c r="J32" s="145"/>
      <c r="K32" s="144">
        <f>IF(CRS!O26="","",CRS!O26)</f>
        <v>74</v>
      </c>
      <c r="L32" s="146"/>
      <c r="M32" s="144">
        <f>IF(CRS!V26="","",CRS!V26)</f>
        <v>77</v>
      </c>
      <c r="N32" s="147"/>
      <c r="O32" s="377" t="str">
        <f>IF(CRS!W26="","",CRS!W26)</f>
        <v>PASSED</v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13-3097-457</v>
      </c>
      <c r="C33" s="139" t="str">
        <f>IF(NAMES!B20="","",NAMES!B20)</f>
        <v xml:space="preserve">KUN, GREGORY T.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>UD</v>
      </c>
      <c r="N33" s="147"/>
      <c r="O33" s="377" t="str">
        <f>IF(CRS!W27="","",CRS!W27)</f>
        <v>UD</v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12022202</v>
      </c>
      <c r="C34" s="139" t="str">
        <f>IF(NAMES!B21="","",NAMES!B21)</f>
        <v xml:space="preserve">LUZANO, KAROL M. </v>
      </c>
      <c r="D34" s="140"/>
      <c r="E34" s="141" t="str">
        <f>IF(NAMES!C21="","",NAMES!C21)</f>
        <v>F</v>
      </c>
      <c r="F34" s="142"/>
      <c r="G34" s="143" t="str">
        <f>IF(NAMES!D21="","",NAMES!D21)</f>
        <v>BSIT-WEB TRACK-2</v>
      </c>
      <c r="H34" s="133"/>
      <c r="I34" s="144">
        <f>IF(CRS!I28="","",CRS!I28)</f>
        <v>87</v>
      </c>
      <c r="J34" s="145"/>
      <c r="K34" s="144">
        <f>IF(CRS!O28="","",CRS!O28)</f>
        <v>83</v>
      </c>
      <c r="L34" s="146"/>
      <c r="M34" s="144">
        <f>IF(CRS!V28="","",CRS!V28)</f>
        <v>83</v>
      </c>
      <c r="N34" s="147"/>
      <c r="O34" s="377" t="str">
        <f>IF(CRS!W28="","",CRS!W28)</f>
        <v>PASSED</v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13-1394-856</v>
      </c>
      <c r="C35" s="139" t="str">
        <f>IF(NAMES!B22="","",NAMES!B22)</f>
        <v xml:space="preserve">LY, SABADA </v>
      </c>
      <c r="D35" s="140"/>
      <c r="E35" s="141" t="str">
        <f>IF(NAMES!C22="","",NAMES!C22)</f>
        <v>M</v>
      </c>
      <c r="F35" s="142"/>
      <c r="G35" s="143" t="str">
        <f>IF(NAMES!D22="","",NAMES!D22)</f>
        <v>BSIT-NET SEC TRACK-2</v>
      </c>
      <c r="H35" s="133"/>
      <c r="I35" s="144">
        <f>IF(CRS!I29="","",CRS!I29)</f>
        <v>84</v>
      </c>
      <c r="J35" s="145"/>
      <c r="K35" s="144">
        <f>IF(CRS!O29="","",CRS!O29)</f>
        <v>80</v>
      </c>
      <c r="L35" s="146"/>
      <c r="M35" s="144">
        <f>IF(CRS!V29="","",CRS!V29)</f>
        <v>75</v>
      </c>
      <c r="N35" s="147"/>
      <c r="O35" s="377" t="str">
        <f>IF(CRS!W29="","",CRS!W29)</f>
        <v>PASSED</v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14-0532-846</v>
      </c>
      <c r="C36" s="139" t="str">
        <f>IF(NAMES!B23="","",NAMES!B23)</f>
        <v xml:space="preserve">MINONG, ROSELLER KYLE II G.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TRACK-1</v>
      </c>
      <c r="H36" s="133"/>
      <c r="I36" s="144">
        <f>IF(CRS!I30="","",CRS!I30)</f>
        <v>89</v>
      </c>
      <c r="J36" s="145"/>
      <c r="K36" s="144">
        <f>IF(CRS!O30="","",CRS!O30)</f>
        <v>86</v>
      </c>
      <c r="L36" s="146"/>
      <c r="M36" s="144">
        <f>IF(CRS!V30="","",CRS!V30)</f>
        <v>87</v>
      </c>
      <c r="N36" s="147"/>
      <c r="O36" s="377" t="str">
        <f>IF(CRS!W30="","",CRS!W30)</f>
        <v>PASSED</v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12-1074-939</v>
      </c>
      <c r="C37" s="139" t="str">
        <f>IF(NAMES!B24="","",NAMES!B24)</f>
        <v xml:space="preserve">ORIBELLO, ALAIA MARIE T. </v>
      </c>
      <c r="D37" s="140"/>
      <c r="E37" s="141" t="str">
        <f>IF(NAMES!C24="","",NAMES!C24)</f>
        <v>F</v>
      </c>
      <c r="F37" s="142"/>
      <c r="G37" s="143" t="str">
        <f>IF(NAMES!D24="","",NAMES!D24)</f>
        <v>BSIT-ERP TRACK-3</v>
      </c>
      <c r="H37" s="133"/>
      <c r="I37" s="144">
        <f>IF(CRS!I31="","",CRS!I31)</f>
        <v>79</v>
      </c>
      <c r="J37" s="145"/>
      <c r="K37" s="144">
        <f>IF(CRS!O31="","",CRS!O31)</f>
        <v>79</v>
      </c>
      <c r="L37" s="146"/>
      <c r="M37" s="144">
        <f>IF(CRS!V31="","",CRS!V31)</f>
        <v>82</v>
      </c>
      <c r="N37" s="147"/>
      <c r="O37" s="377" t="str">
        <f>IF(CRS!W31="","",CRS!W31)</f>
        <v>PASSED</v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13-1043-139</v>
      </c>
      <c r="C38" s="139" t="str">
        <f>IF(NAMES!B25="","",NAMES!B25)</f>
        <v xml:space="preserve">PARARUAN, JIMUEL P.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TRACK-3</v>
      </c>
      <c r="H38" s="133"/>
      <c r="I38" s="144">
        <f>IF(CRS!I32="","",CRS!I32)</f>
        <v>86</v>
      </c>
      <c r="J38" s="145"/>
      <c r="K38" s="144">
        <f>IF(CRS!O32="","",CRS!O32)</f>
        <v>82</v>
      </c>
      <c r="L38" s="146"/>
      <c r="M38" s="144">
        <f>IF(CRS!V32="","",CRS!V32)</f>
        <v>88</v>
      </c>
      <c r="N38" s="147"/>
      <c r="O38" s="377" t="str">
        <f>IF(CRS!W32="","",CRS!W32)</f>
        <v>PASSED</v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13-2087-619</v>
      </c>
      <c r="C39" s="139" t="str">
        <f>IF(NAMES!B26="","",NAMES!B26)</f>
        <v xml:space="preserve">RABANAL, REDEN C.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>
        <f>IF(CRS!I33="","",CRS!I33)</f>
        <v>81</v>
      </c>
      <c r="J39" s="145"/>
      <c r="K39" s="144">
        <f>IF(CRS!O33="","",CRS!O33)</f>
        <v>84</v>
      </c>
      <c r="L39" s="146"/>
      <c r="M39" s="144">
        <f>IF(CRS!V33="","",CRS!V33)</f>
        <v>86</v>
      </c>
      <c r="N39" s="147"/>
      <c r="O39" s="377" t="str">
        <f>IF(CRS!W33="","",CRS!W33)</f>
        <v>PASSED</v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14-4355-939</v>
      </c>
      <c r="C40" s="139" t="str">
        <f>IF(NAMES!B27="","",NAMES!B27)</f>
        <v xml:space="preserve">RAYRAY, RUDULPH ACE M. </v>
      </c>
      <c r="D40" s="140"/>
      <c r="E40" s="141" t="str">
        <f>IF(NAMES!C27="","",NAMES!C27)</f>
        <v>M</v>
      </c>
      <c r="F40" s="142"/>
      <c r="G40" s="143" t="str">
        <f>IF(NAMES!D27="","",NAMES!D27)</f>
        <v>BSIT-NET SEC TRACK-2</v>
      </c>
      <c r="H40" s="133"/>
      <c r="I40" s="144">
        <f>IF(CRS!I34="","",CRS!I34)</f>
        <v>80</v>
      </c>
      <c r="J40" s="145"/>
      <c r="K40" s="144">
        <f>IF(CRS!O34="","",CRS!O34)</f>
        <v>83</v>
      </c>
      <c r="L40" s="146"/>
      <c r="M40" s="144">
        <f>IF(CRS!V34="","",CRS!V34)</f>
        <v>87</v>
      </c>
      <c r="N40" s="147"/>
      <c r="O40" s="377" t="str">
        <f>IF(CRS!W34="","",CRS!W34)</f>
        <v>PASSED</v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12024071</v>
      </c>
      <c r="C41" s="139" t="str">
        <f>IF(NAMES!B28="","",NAMES!B28)</f>
        <v xml:space="preserve">ROQUE, MELODY B. </v>
      </c>
      <c r="D41" s="140"/>
      <c r="E41" s="141" t="str">
        <f>IF(NAMES!C28="","",NAMES!C28)</f>
        <v>F</v>
      </c>
      <c r="F41" s="142"/>
      <c r="G41" s="143" t="str">
        <f>IF(NAMES!D28="","",NAMES!D28)</f>
        <v>BSIT-NET SEC TRACK-2</v>
      </c>
      <c r="H41" s="133"/>
      <c r="I41" s="144">
        <f>IF(CRS!I35="","",CRS!I35)</f>
        <v>83</v>
      </c>
      <c r="J41" s="145"/>
      <c r="K41" s="144">
        <f>IF(CRS!O35="","",CRS!O35)</f>
        <v>85</v>
      </c>
      <c r="L41" s="146"/>
      <c r="M41" s="144">
        <f>IF(CRS!V35="","",CRS!V35)</f>
        <v>89</v>
      </c>
      <c r="N41" s="147"/>
      <c r="O41" s="377" t="str">
        <f>IF(CRS!W35="","",CRS!W35)</f>
        <v>PASSED</v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13-3001-845</v>
      </c>
      <c r="C42" s="139" t="str">
        <f>IF(NAMES!B29="","",NAMES!B29)</f>
        <v xml:space="preserve">SAGAOINIT, KEITH DARIAN D.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TRACK-2</v>
      </c>
      <c r="H42" s="133"/>
      <c r="I42" s="144">
        <f>IF(CRS!I36="","",CRS!I36)</f>
        <v>85</v>
      </c>
      <c r="J42" s="145"/>
      <c r="K42" s="144">
        <f>IF(CRS!O36="","",CRS!O36)</f>
        <v>82</v>
      </c>
      <c r="L42" s="146"/>
      <c r="M42" s="144">
        <f>IF(CRS!V36="","",CRS!V36)</f>
        <v>85</v>
      </c>
      <c r="N42" s="147"/>
      <c r="O42" s="377" t="str">
        <f>IF(CRS!W36="","",CRS!W36)</f>
        <v>PASSED</v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13-2320-240</v>
      </c>
      <c r="C43" s="139" t="str">
        <f>IF(NAMES!B30="","",NAMES!B30)</f>
        <v xml:space="preserve">UMINGA, JOHN VEE L.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94</v>
      </c>
      <c r="J43" s="145"/>
      <c r="K43" s="144">
        <f>IF(CRS!O37="","",CRS!O37)</f>
        <v>87</v>
      </c>
      <c r="L43" s="146"/>
      <c r="M43" s="144">
        <f>IF(CRS!V37="","",CRS!V37)</f>
        <v>88</v>
      </c>
      <c r="N43" s="147"/>
      <c r="O43" s="377" t="str">
        <f>IF(CRS!W37="","",CRS!W37)</f>
        <v>PASSED</v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13-1368-734</v>
      </c>
      <c r="C44" s="139" t="str">
        <f>IF(NAMES!B31="","",NAMES!B31)</f>
        <v xml:space="preserve">VIERNES, ROY JAN LESTER C. </v>
      </c>
      <c r="D44" s="140"/>
      <c r="E44" s="141" t="str">
        <f>IF(NAMES!C31="","",NAMES!C31)</f>
        <v>M</v>
      </c>
      <c r="F44" s="142"/>
      <c r="G44" s="143" t="str">
        <f>IF(NAMES!D31="","",NAMES!D31)</f>
        <v>BSIT-NET SEC TRACK-2</v>
      </c>
      <c r="H44" s="133"/>
      <c r="I44" s="144">
        <f>IF(CRS!I38="","",CRS!I38)</f>
        <v>78</v>
      </c>
      <c r="J44" s="145"/>
      <c r="K44" s="144">
        <f>IF(CRS!O38="","",CRS!O38)</f>
        <v>82</v>
      </c>
      <c r="L44" s="146"/>
      <c r="M44" s="144">
        <f>IF(CRS!V38="","",CRS!V38)</f>
        <v>82</v>
      </c>
      <c r="N44" s="147"/>
      <c r="O44" s="377" t="str">
        <f>IF(CRS!W38="","",CRS!W38)</f>
        <v>PASSED</v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13-3826-757</v>
      </c>
      <c r="C45" s="139" t="str">
        <f>IF(NAMES!B32="","",NAMES!B32)</f>
        <v xml:space="preserve">ZUÑEGA, FIDEL VICTOR P.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TRACK-3</v>
      </c>
      <c r="H45" s="133"/>
      <c r="I45" s="144">
        <f>IF(CRS!I39="","",CRS!I39)</f>
        <v>83</v>
      </c>
      <c r="J45" s="145"/>
      <c r="K45" s="144">
        <f>IF(CRS!O39="","",CRS!O39)</f>
        <v>82</v>
      </c>
      <c r="L45" s="146"/>
      <c r="M45" s="144">
        <f>IF(CRS!V39="","",CRS!V39)</f>
        <v>77</v>
      </c>
      <c r="N45" s="147"/>
      <c r="O45" s="377" t="str">
        <f>IF(CRS!W39="","",CRS!W39)</f>
        <v>PASSED</v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WEB DEVELOPMENT 2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 1</v>
      </c>
      <c r="C72" s="385" t="str">
        <f>C11</f>
        <v>CCS.1132</v>
      </c>
      <c r="D72" s="386"/>
      <c r="E72" s="386"/>
      <c r="F72" s="163"/>
      <c r="G72" s="387" t="str">
        <f>G11</f>
        <v>10:00-11:15TTH  8:45-10:00TTHS</v>
      </c>
      <c r="H72" s="388"/>
      <c r="I72" s="388"/>
      <c r="J72" s="388"/>
      <c r="K72" s="388"/>
      <c r="L72" s="388"/>
      <c r="M72" s="388"/>
      <c r="N72" s="164"/>
      <c r="O72" s="389" t="str">
        <f>O11</f>
        <v>1ST Trimester</v>
      </c>
      <c r="P72" s="386"/>
    </row>
    <row r="73" spans="1:34" s="127" customFormat="1" ht="15" customHeight="1" x14ac:dyDescent="0.2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2015-2016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WEB DEVELOPMENT 2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2015-12-19T02:22:42Z</dcterms:modified>
</cp:coreProperties>
</file>