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neDrive\CLASS RECORDS\1516-1\"/>
    </mc:Choice>
  </mc:AlternateContent>
  <bookViews>
    <workbookView xWindow="0" yWindow="0" windowWidth="20490" windowHeight="778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Q80" i="4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Q78" i="4" s="1"/>
  <c r="O78" i="7"/>
  <c r="AD77" i="7"/>
  <c r="R77" i="4" s="1"/>
  <c r="S77" i="4" s="1"/>
  <c r="AE77" i="7" s="1"/>
  <c r="AA77" i="7"/>
  <c r="AB77" i="7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/>
  <c r="AD74" i="7"/>
  <c r="R74" i="4" s="1"/>
  <c r="S74" i="4" s="1"/>
  <c r="AE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Q36" i="4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T34" i="4" s="1"/>
  <c r="U34" i="4" s="1"/>
  <c r="V34" i="4" s="1"/>
  <c r="W34" i="4" s="1"/>
  <c r="AA34" i="7"/>
  <c r="AB34" i="7" s="1"/>
  <c r="Q34" i="4" s="1"/>
  <c r="O34" i="7"/>
  <c r="AD33" i="7"/>
  <c r="R33" i="4" s="1"/>
  <c r="S33" i="4" s="1"/>
  <c r="T33" i="4" s="1"/>
  <c r="U33" i="4" s="1"/>
  <c r="W33" i="4" s="1"/>
  <c r="AA33" i="7"/>
  <c r="AB33" i="7" s="1"/>
  <c r="Q33" i="4" s="1"/>
  <c r="O33" i="7"/>
  <c r="P33" i="7" s="1"/>
  <c r="P33" i="4" s="1"/>
  <c r="AD32" i="7"/>
  <c r="R32" i="4" s="1"/>
  <c r="AA32" i="7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AA27" i="7"/>
  <c r="O27" i="7"/>
  <c r="P27" i="7" s="1"/>
  <c r="P27" i="4" s="1"/>
  <c r="AD26" i="7"/>
  <c r="R26" i="4" s="1"/>
  <c r="AA26" i="7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O24" i="7"/>
  <c r="P24" i="7" s="1"/>
  <c r="P24" i="4" s="1"/>
  <c r="AD23" i="7"/>
  <c r="R23" i="4" s="1"/>
  <c r="AA23" i="7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Q21" i="4" s="1"/>
  <c r="O21" i="7"/>
  <c r="P21" i="7" s="1"/>
  <c r="P21" i="4" s="1"/>
  <c r="AD20" i="7"/>
  <c r="R20" i="4" s="1"/>
  <c r="S20" i="4" s="1"/>
  <c r="AA20" i="7"/>
  <c r="O20" i="7"/>
  <c r="P20" i="7" s="1"/>
  <c r="P20" i="4" s="1"/>
  <c r="AD19" i="7"/>
  <c r="R19" i="4" s="1"/>
  <c r="AA19" i="7"/>
  <c r="O19" i="7"/>
  <c r="P19" i="7" s="1"/>
  <c r="P19" i="4" s="1"/>
  <c r="AD18" i="7"/>
  <c r="R18" i="4" s="1"/>
  <c r="AA18" i="7"/>
  <c r="O18" i="7"/>
  <c r="P18" i="7" s="1"/>
  <c r="P18" i="4" s="1"/>
  <c r="AD17" i="7"/>
  <c r="R17" i="4" s="1"/>
  <c r="AA17" i="7"/>
  <c r="O17" i="7"/>
  <c r="P17" i="7" s="1"/>
  <c r="P17" i="4" s="1"/>
  <c r="AD16" i="7"/>
  <c r="R16" i="4" s="1"/>
  <c r="S16" i="4" s="1"/>
  <c r="AA16" i="7"/>
  <c r="AB16" i="7" s="1"/>
  <c r="Q16" i="4" s="1"/>
  <c r="O16" i="7"/>
  <c r="P16" i="7" s="1"/>
  <c r="AD15" i="7"/>
  <c r="R15" i="4" s="1"/>
  <c r="AA15" i="7"/>
  <c r="O15" i="7"/>
  <c r="AD14" i="7"/>
  <c r="R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P12" i="7" s="1"/>
  <c r="P12" i="4" s="1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AB9" i="7" s="1"/>
  <c r="Q9" i="4" s="1"/>
  <c r="O9" i="7"/>
  <c r="AA6" i="7"/>
  <c r="AB23" i="7" s="1"/>
  <c r="Q23" i="4" s="1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 s="1"/>
  <c r="D69" i="4"/>
  <c r="D69" i="7" s="1"/>
  <c r="D68" i="4"/>
  <c r="D68" i="7" s="1"/>
  <c r="D67" i="4"/>
  <c r="D66" i="4"/>
  <c r="D66" i="6" s="1"/>
  <c r="D65" i="4"/>
  <c r="D64" i="4"/>
  <c r="D63" i="4"/>
  <c r="D63" i="6" s="1"/>
  <c r="D62" i="4"/>
  <c r="D62" i="7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70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A26" i="3"/>
  <c r="AA25" i="3"/>
  <c r="AA24" i="3"/>
  <c r="AA23" i="3"/>
  <c r="AA22" i="3"/>
  <c r="AA21" i="3"/>
  <c r="AB21" i="3" s="1"/>
  <c r="F21" i="4" s="1"/>
  <c r="AA20" i="3"/>
  <c r="AA19" i="3"/>
  <c r="AA18" i="3"/>
  <c r="AA17" i="3"/>
  <c r="AA16" i="3"/>
  <c r="AA15" i="3"/>
  <c r="AA14" i="3"/>
  <c r="AA13" i="3"/>
  <c r="AB13" i="3" s="1"/>
  <c r="F13" i="4" s="1"/>
  <c r="AA12" i="3"/>
  <c r="AA11" i="3"/>
  <c r="AB11" i="3" s="1"/>
  <c r="F11" i="4" s="1"/>
  <c r="AA10" i="3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O31" i="3"/>
  <c r="O30" i="3"/>
  <c r="O29" i="3"/>
  <c r="P29" i="3" s="1"/>
  <c r="E29" i="4" s="1"/>
  <c r="O28" i="3"/>
  <c r="P28" i="3" s="1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O17" i="3"/>
  <c r="P17" i="3" s="1"/>
  <c r="E17" i="4" s="1"/>
  <c r="O16" i="3"/>
  <c r="O15" i="3"/>
  <c r="P15" i="3" s="1"/>
  <c r="E15" i="4" s="1"/>
  <c r="O14" i="3"/>
  <c r="O13" i="3"/>
  <c r="O12" i="3"/>
  <c r="O11" i="3"/>
  <c r="P11" i="3" s="1"/>
  <c r="E11" i="4" s="1"/>
  <c r="O10" i="3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8" i="3"/>
  <c r="D77" i="3"/>
  <c r="AB10" i="7"/>
  <c r="Q10" i="4" s="1"/>
  <c r="AB25" i="7"/>
  <c r="Q25" i="4" s="1"/>
  <c r="AB29" i="7"/>
  <c r="Q29" i="4" s="1"/>
  <c r="AB39" i="7"/>
  <c r="Q39" i="4" s="1"/>
  <c r="AB17" i="7"/>
  <c r="Q17" i="4" s="1"/>
  <c r="AB22" i="7"/>
  <c r="Q22" i="4" s="1"/>
  <c r="AB37" i="7"/>
  <c r="Q37" i="4" s="1"/>
  <c r="P39" i="7"/>
  <c r="P39" i="4" s="1"/>
  <c r="P9" i="7"/>
  <c r="P9" i="4" s="1"/>
  <c r="S11" i="4"/>
  <c r="AE11" i="7" s="1"/>
  <c r="P15" i="7"/>
  <c r="P15" i="4" s="1"/>
  <c r="C19" i="6"/>
  <c r="C25" i="6"/>
  <c r="C30" i="6"/>
  <c r="C39" i="6"/>
  <c r="B51" i="6"/>
  <c r="B55" i="6"/>
  <c r="D56" i="6"/>
  <c r="D58" i="6"/>
  <c r="D61" i="6"/>
  <c r="B64" i="6"/>
  <c r="D65" i="6"/>
  <c r="D67" i="6"/>
  <c r="D68" i="6"/>
  <c r="B69" i="6"/>
  <c r="D69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D11" i="7"/>
  <c r="B18" i="7"/>
  <c r="D19" i="7"/>
  <c r="B22" i="7"/>
  <c r="C23" i="7"/>
  <c r="B31" i="7"/>
  <c r="B51" i="7"/>
  <c r="B59" i="7"/>
  <c r="C61" i="7"/>
  <c r="C64" i="7"/>
  <c r="C65" i="7"/>
  <c r="C68" i="7"/>
  <c r="C70" i="7"/>
  <c r="C72" i="7"/>
  <c r="C74" i="7"/>
  <c r="C75" i="7"/>
  <c r="C76" i="7"/>
  <c r="C77" i="7"/>
  <c r="C80" i="7"/>
  <c r="B10" i="6"/>
  <c r="D21" i="6"/>
  <c r="B26" i="6"/>
  <c r="B32" i="6"/>
  <c r="B34" i="6"/>
  <c r="D35" i="6"/>
  <c r="D39" i="6"/>
  <c r="B40" i="6"/>
  <c r="C57" i="6"/>
  <c r="C59" i="6"/>
  <c r="C64" i="6"/>
  <c r="C66" i="6"/>
  <c r="C70" i="6"/>
  <c r="C72" i="6"/>
  <c r="C75" i="6"/>
  <c r="C76" i="6"/>
  <c r="C77" i="6"/>
  <c r="C80" i="6"/>
  <c r="B26" i="7"/>
  <c r="C37" i="7"/>
  <c r="D39" i="7"/>
  <c r="B40" i="7"/>
  <c r="B55" i="7"/>
  <c r="C59" i="7"/>
  <c r="B63" i="7"/>
  <c r="B64" i="7"/>
  <c r="B67" i="7"/>
  <c r="B69" i="7"/>
  <c r="B71" i="7"/>
  <c r="B73" i="7"/>
  <c r="B74" i="7"/>
  <c r="B75" i="7"/>
  <c r="B76" i="7"/>
  <c r="B78" i="7"/>
  <c r="AA4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0" i="6"/>
  <c r="J10" i="4" s="1"/>
  <c r="P11" i="6"/>
  <c r="J11" i="4" s="1"/>
  <c r="P12" i="6"/>
  <c r="J12" i="4" s="1"/>
  <c r="P13" i="6"/>
  <c r="J13" i="4" s="1"/>
  <c r="P14" i="6"/>
  <c r="J14" i="4" s="1"/>
  <c r="P16" i="6"/>
  <c r="J16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7" i="6"/>
  <c r="J27" i="4" s="1"/>
  <c r="P28" i="6"/>
  <c r="J28" i="4" s="1"/>
  <c r="P29" i="6"/>
  <c r="J29" i="4" s="1"/>
  <c r="P30" i="6"/>
  <c r="J30" i="4" s="1"/>
  <c r="P31" i="6"/>
  <c r="J31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7" i="3"/>
  <c r="F17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28" i="3"/>
  <c r="F28" i="4" s="1"/>
  <c r="AB30" i="3"/>
  <c r="F30" i="4" s="1"/>
  <c r="AB36" i="3"/>
  <c r="F36" i="4" s="1"/>
  <c r="AB38" i="3"/>
  <c r="F38" i="4" s="1"/>
  <c r="AB40" i="3"/>
  <c r="F40" i="4" s="1"/>
  <c r="AB55" i="3"/>
  <c r="F55" i="4" s="1"/>
  <c r="AB57" i="3"/>
  <c r="F57" i="4" s="1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4" i="4"/>
  <c r="P1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P76" i="7"/>
  <c r="P76" i="4" s="1"/>
  <c r="P78" i="7"/>
  <c r="P78" i="4" s="1"/>
  <c r="P80" i="7"/>
  <c r="P80" i="4" s="1"/>
  <c r="Q2" i="4"/>
  <c r="V2" i="4"/>
  <c r="V43" i="4" s="1"/>
  <c r="U43" i="4"/>
  <c r="I2" i="4"/>
  <c r="I43" i="4" s="1"/>
  <c r="P14" i="3"/>
  <c r="E14" i="4" s="1"/>
  <c r="P20" i="3"/>
  <c r="E20" i="4" s="1"/>
  <c r="P22" i="3"/>
  <c r="E22" i="4" s="1"/>
  <c r="P24" i="3"/>
  <c r="E24" i="4" s="1"/>
  <c r="E28" i="4"/>
  <c r="P30" i="3"/>
  <c r="E30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P13" i="3"/>
  <c r="E13" i="4" s="1"/>
  <c r="P21" i="3"/>
  <c r="E21" i="4" s="1"/>
  <c r="P31" i="3"/>
  <c r="E31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AE78" i="7"/>
  <c r="T70" i="4" l="1"/>
  <c r="AF70" i="7" s="1"/>
  <c r="AE30" i="7"/>
  <c r="AE34" i="7"/>
  <c r="AB15" i="7"/>
  <c r="Q15" i="4" s="1"/>
  <c r="S15" i="4" s="1"/>
  <c r="AB18" i="7"/>
  <c r="Q18" i="4" s="1"/>
  <c r="AB20" i="7"/>
  <c r="Q20" i="4" s="1"/>
  <c r="AB24" i="7"/>
  <c r="Q24" i="4" s="1"/>
  <c r="S24" i="4" s="1"/>
  <c r="T24" i="4" s="1"/>
  <c r="U24" i="4" s="1"/>
  <c r="V24" i="4" s="1"/>
  <c r="AB26" i="7"/>
  <c r="Q26" i="4" s="1"/>
  <c r="S26" i="4" s="1"/>
  <c r="AB32" i="7"/>
  <c r="Q32" i="4" s="1"/>
  <c r="S32" i="4" s="1"/>
  <c r="T69" i="4"/>
  <c r="AF69" i="7" s="1"/>
  <c r="AB19" i="7"/>
  <c r="Q19" i="4" s="1"/>
  <c r="S19" i="4" s="1"/>
  <c r="AE19" i="7" s="1"/>
  <c r="AB27" i="7"/>
  <c r="Q27" i="4" s="1"/>
  <c r="S27" i="4" s="1"/>
  <c r="S17" i="4"/>
  <c r="T17" i="4" s="1"/>
  <c r="AF17" i="7" s="1"/>
  <c r="T58" i="4"/>
  <c r="U58" i="4" s="1"/>
  <c r="AG58" i="7" s="1"/>
  <c r="S23" i="4"/>
  <c r="AE23" i="7" s="1"/>
  <c r="S25" i="4"/>
  <c r="AE25" i="7" s="1"/>
  <c r="T65" i="4"/>
  <c r="U65" i="4" s="1"/>
  <c r="V65" i="4" s="1"/>
  <c r="W65" i="4" s="1"/>
  <c r="O91" i="8" s="1"/>
  <c r="T77" i="4"/>
  <c r="AF77" i="7" s="1"/>
  <c r="S9" i="4"/>
  <c r="S12" i="4"/>
  <c r="S18" i="4"/>
  <c r="T18" i="4" s="1"/>
  <c r="AF18" i="7" s="1"/>
  <c r="S14" i="4"/>
  <c r="AE14" i="7" s="1"/>
  <c r="AE20" i="7"/>
  <c r="T20" i="4"/>
  <c r="U20" i="4" s="1"/>
  <c r="AG20" i="7" s="1"/>
  <c r="AE29" i="7"/>
  <c r="T29" i="4"/>
  <c r="U29" i="4" s="1"/>
  <c r="AG29" i="7" s="1"/>
  <c r="T31" i="4"/>
  <c r="U31" i="4" s="1"/>
  <c r="W31" i="4" s="1"/>
  <c r="O37" i="8" s="1"/>
  <c r="AE31" i="7"/>
  <c r="AE35" i="7"/>
  <c r="T35" i="4"/>
  <c r="AF35" i="7" s="1"/>
  <c r="T37" i="4"/>
  <c r="U37" i="4" s="1"/>
  <c r="V37" i="4" s="1"/>
  <c r="W37" i="4" s="1"/>
  <c r="AE37" i="7"/>
  <c r="T57" i="4"/>
  <c r="AF57" i="7" s="1"/>
  <c r="AE57" i="7"/>
  <c r="T60" i="4"/>
  <c r="U60" i="4" s="1"/>
  <c r="V60" i="4" s="1"/>
  <c r="M86" i="8" s="1"/>
  <c r="AE60" i="7"/>
  <c r="T72" i="4"/>
  <c r="U72" i="4" s="1"/>
  <c r="AG72" i="7" s="1"/>
  <c r="AE72" i="7"/>
  <c r="AE59" i="7"/>
  <c r="T59" i="4"/>
  <c r="U59" i="4" s="1"/>
  <c r="V59" i="4" s="1"/>
  <c r="AE64" i="7"/>
  <c r="T64" i="4"/>
  <c r="AF64" i="7" s="1"/>
  <c r="AE71" i="7"/>
  <c r="T71" i="4"/>
  <c r="U71" i="4" s="1"/>
  <c r="AG71" i="7" s="1"/>
  <c r="T75" i="4"/>
  <c r="AF75" i="7" s="1"/>
  <c r="AE75" i="7"/>
  <c r="AE79" i="7"/>
  <c r="T79" i="4"/>
  <c r="U79" i="4" s="1"/>
  <c r="V79" i="4" s="1"/>
  <c r="W79" i="4" s="1"/>
  <c r="O105" i="8" s="1"/>
  <c r="T80" i="4"/>
  <c r="AF80" i="7" s="1"/>
  <c r="T74" i="4"/>
  <c r="U74" i="4" s="1"/>
  <c r="AG74" i="7" s="1"/>
  <c r="AE54" i="7"/>
  <c r="T11" i="4"/>
  <c r="U11" i="4" s="1"/>
  <c r="AG11" i="7" s="1"/>
  <c r="T10" i="4"/>
  <c r="U10" i="4" s="1"/>
  <c r="W10" i="4" s="1"/>
  <c r="O16" i="8" s="1"/>
  <c r="T40" i="4"/>
  <c r="AF40" i="7" s="1"/>
  <c r="T61" i="4"/>
  <c r="U61" i="4" s="1"/>
  <c r="AG61" i="7" s="1"/>
  <c r="T56" i="4"/>
  <c r="AF56" i="7" s="1"/>
  <c r="T62" i="4"/>
  <c r="U62" i="4" s="1"/>
  <c r="V62" i="4" s="1"/>
  <c r="W62" i="4" s="1"/>
  <c r="O88" i="8" s="1"/>
  <c r="AE53" i="7"/>
  <c r="P32" i="6"/>
  <c r="J32" i="4" s="1"/>
  <c r="P25" i="6"/>
  <c r="J25" i="4" s="1"/>
  <c r="M25" i="4" s="1"/>
  <c r="AE25" i="6" s="1"/>
  <c r="P17" i="6"/>
  <c r="J17" i="4" s="1"/>
  <c r="P15" i="6"/>
  <c r="J15" i="4" s="1"/>
  <c r="M15" i="4" s="1"/>
  <c r="N15" i="4" s="1"/>
  <c r="O15" i="4" s="1"/>
  <c r="AG15" i="6" s="1"/>
  <c r="P9" i="6"/>
  <c r="J9" i="4" s="1"/>
  <c r="M9" i="4" s="1"/>
  <c r="M39" i="4"/>
  <c r="N39" i="4" s="1"/>
  <c r="AF39" i="6" s="1"/>
  <c r="M29" i="4"/>
  <c r="N29" i="4" s="1"/>
  <c r="O29" i="4" s="1"/>
  <c r="K35" i="8" s="1"/>
  <c r="M13" i="4"/>
  <c r="N13" i="4" s="1"/>
  <c r="AF13" i="6" s="1"/>
  <c r="M72" i="4"/>
  <c r="AE72" i="6" s="1"/>
  <c r="M36" i="4"/>
  <c r="AE36" i="6" s="1"/>
  <c r="M26" i="4"/>
  <c r="N26" i="4" s="1"/>
  <c r="O26" i="4" s="1"/>
  <c r="K32" i="8" s="1"/>
  <c r="M59" i="4"/>
  <c r="N59" i="4" s="1"/>
  <c r="M61" i="4"/>
  <c r="N61" i="4" s="1"/>
  <c r="O61" i="4" s="1"/>
  <c r="K87" i="8" s="1"/>
  <c r="M77" i="4"/>
  <c r="AE77" i="6" s="1"/>
  <c r="M69" i="4"/>
  <c r="AE69" i="6" s="1"/>
  <c r="M37" i="4"/>
  <c r="N37" i="4" s="1"/>
  <c r="O37" i="4" s="1"/>
  <c r="M31" i="4"/>
  <c r="N31" i="4" s="1"/>
  <c r="O31" i="4" s="1"/>
  <c r="AG31" i="6" s="1"/>
  <c r="AB32" i="3"/>
  <c r="F32" i="4" s="1"/>
  <c r="AB16" i="3"/>
  <c r="F16" i="4" s="1"/>
  <c r="AB31" i="3"/>
  <c r="F31" i="4" s="1"/>
  <c r="AB10" i="3"/>
  <c r="F10" i="4" s="1"/>
  <c r="AB12" i="3"/>
  <c r="F12" i="4" s="1"/>
  <c r="AB18" i="3"/>
  <c r="F18" i="4" s="1"/>
  <c r="AB20" i="3"/>
  <c r="F20" i="4" s="1"/>
  <c r="H20" i="4" s="1"/>
  <c r="I20" i="4" s="1"/>
  <c r="AF20" i="3" s="1"/>
  <c r="AB26" i="3"/>
  <c r="F26" i="4" s="1"/>
  <c r="V55" i="4"/>
  <c r="W55" i="4" s="1"/>
  <c r="O81" i="8" s="1"/>
  <c r="AB24" i="3"/>
  <c r="F24" i="4" s="1"/>
  <c r="H24" i="4" s="1"/>
  <c r="I24" i="4" s="1"/>
  <c r="AB9" i="3"/>
  <c r="F9" i="4" s="1"/>
  <c r="H9" i="4" s="1"/>
  <c r="I9" i="4" s="1"/>
  <c r="AF9" i="3" s="1"/>
  <c r="AB23" i="3"/>
  <c r="F23" i="4" s="1"/>
  <c r="AB15" i="3"/>
  <c r="F15" i="4" s="1"/>
  <c r="H15" i="4" s="1"/>
  <c r="I15" i="4" s="1"/>
  <c r="AB19" i="3"/>
  <c r="F19" i="4" s="1"/>
  <c r="AB25" i="3"/>
  <c r="F25" i="4" s="1"/>
  <c r="H25" i="4" s="1"/>
  <c r="AE25" i="3" s="1"/>
  <c r="AB27" i="3"/>
  <c r="F27" i="4" s="1"/>
  <c r="P26" i="3"/>
  <c r="E26" i="4" s="1"/>
  <c r="P32" i="3"/>
  <c r="E32" i="4" s="1"/>
  <c r="P10" i="3"/>
  <c r="E10" i="4" s="1"/>
  <c r="P12" i="3"/>
  <c r="E12" i="4" s="1"/>
  <c r="P16" i="3"/>
  <c r="E16" i="4" s="1"/>
  <c r="P18" i="3"/>
  <c r="E18" i="4" s="1"/>
  <c r="H18" i="4" s="1"/>
  <c r="AE18" i="3" s="1"/>
  <c r="B68" i="7"/>
  <c r="B65" i="7"/>
  <c r="C65" i="6"/>
  <c r="C50" i="6"/>
  <c r="B60" i="7"/>
  <c r="B58" i="7"/>
  <c r="D36" i="7"/>
  <c r="D70" i="6"/>
  <c r="B68" i="6"/>
  <c r="B67" i="6"/>
  <c r="B65" i="6"/>
  <c r="D62" i="6"/>
  <c r="B60" i="6"/>
  <c r="B58" i="6"/>
  <c r="D61" i="3"/>
  <c r="D69" i="3"/>
  <c r="D66" i="3"/>
  <c r="D62" i="3"/>
  <c r="D63" i="7"/>
  <c r="D66" i="7"/>
  <c r="B29" i="7"/>
  <c r="C20" i="7"/>
  <c r="D40" i="7"/>
  <c r="C36" i="7"/>
  <c r="B33" i="6"/>
  <c r="B17" i="6"/>
  <c r="B35" i="7"/>
  <c r="C28" i="7"/>
  <c r="C36" i="6"/>
  <c r="C57" i="7"/>
  <c r="C50" i="7"/>
  <c r="C34" i="7"/>
  <c r="C51" i="6"/>
  <c r="D36" i="6"/>
  <c r="B35" i="6"/>
  <c r="B31" i="6"/>
  <c r="B23" i="6"/>
  <c r="D19" i="6"/>
  <c r="D9" i="6"/>
  <c r="D37" i="7"/>
  <c r="D35" i="7"/>
  <c r="B32" i="7"/>
  <c r="C30" i="7"/>
  <c r="C25" i="7"/>
  <c r="D51" i="6"/>
  <c r="C34" i="6"/>
  <c r="C28" i="6"/>
  <c r="C20" i="6"/>
  <c r="C23" i="3"/>
  <c r="C51" i="3"/>
  <c r="D37" i="3"/>
  <c r="D40" i="3"/>
  <c r="D51" i="3"/>
  <c r="B28" i="6"/>
  <c r="B12" i="6"/>
  <c r="B38" i="7"/>
  <c r="D16" i="7"/>
  <c r="B10" i="7"/>
  <c r="C37" i="6"/>
  <c r="G11" i="8"/>
  <c r="G72" i="8" s="1"/>
  <c r="A4" i="7"/>
  <c r="A45" i="7" s="1"/>
  <c r="D30" i="7"/>
  <c r="B28" i="7"/>
  <c r="B23" i="7"/>
  <c r="B38" i="6"/>
  <c r="D30" i="6"/>
  <c r="D12" i="6"/>
  <c r="B11" i="6"/>
  <c r="C39" i="7"/>
  <c r="B33" i="7"/>
  <c r="D20" i="7"/>
  <c r="D12" i="7"/>
  <c r="C10" i="6"/>
  <c r="C10" i="7"/>
  <c r="B27" i="6"/>
  <c r="B22" i="6"/>
  <c r="B20" i="6"/>
  <c r="B19" i="6"/>
  <c r="B18" i="6"/>
  <c r="B13" i="6"/>
  <c r="C26" i="7"/>
  <c r="D21" i="7"/>
  <c r="B20" i="7"/>
  <c r="B19" i="7"/>
  <c r="B17" i="7"/>
  <c r="B13" i="7"/>
  <c r="C26" i="6"/>
  <c r="C18" i="6"/>
  <c r="B9" i="3"/>
  <c r="B27" i="3"/>
  <c r="D16" i="3"/>
  <c r="B9" i="6"/>
  <c r="C21" i="7"/>
  <c r="C18" i="7"/>
  <c r="C12" i="7"/>
  <c r="D20" i="6"/>
  <c r="D11" i="6"/>
  <c r="B12" i="7"/>
  <c r="B11" i="7"/>
  <c r="C21" i="6"/>
  <c r="C12" i="6"/>
  <c r="A1" i="6"/>
  <c r="A42" i="6" s="1"/>
  <c r="A1" i="3"/>
  <c r="A42" i="3" s="1"/>
  <c r="A1" i="7"/>
  <c r="A42" i="7" s="1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T52" i="4"/>
  <c r="AF52" i="7" s="1"/>
  <c r="M57" i="4"/>
  <c r="N57" i="4" s="1"/>
  <c r="B50" i="7"/>
  <c r="B14" i="7"/>
  <c r="C19" i="3"/>
  <c r="C19" i="7"/>
  <c r="M11" i="4"/>
  <c r="N11" i="4" s="1"/>
  <c r="O11" i="4" s="1"/>
  <c r="K17" i="8" s="1"/>
  <c r="M35" i="4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N66" i="4" s="1"/>
  <c r="O66" i="4" s="1"/>
  <c r="AG66" i="6" s="1"/>
  <c r="M58" i="4"/>
  <c r="AE58" i="6" s="1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AE73" i="6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AE60" i="6" s="1"/>
  <c r="M64" i="4"/>
  <c r="N64" i="4" s="1"/>
  <c r="O64" i="4" s="1"/>
  <c r="K90" i="8" s="1"/>
  <c r="M68" i="4"/>
  <c r="N68" i="4" s="1"/>
  <c r="M76" i="4"/>
  <c r="AE76" i="6" s="1"/>
  <c r="M33" i="4"/>
  <c r="N33" i="4" s="1"/>
  <c r="AF33" i="6" s="1"/>
  <c r="H27" i="4"/>
  <c r="I27" i="4" s="1"/>
  <c r="H76" i="4"/>
  <c r="I76" i="4" s="1"/>
  <c r="AF76" i="3" s="1"/>
  <c r="D65" i="7"/>
  <c r="D65" i="3"/>
  <c r="AE39" i="6"/>
  <c r="N17" i="4"/>
  <c r="AF17" i="6" s="1"/>
  <c r="AE21" i="7"/>
  <c r="T21" i="4"/>
  <c r="U21" i="4" s="1"/>
  <c r="W21" i="4" s="1"/>
  <c r="O27" i="8" s="1"/>
  <c r="AE68" i="6"/>
  <c r="AE39" i="7"/>
  <c r="T39" i="4"/>
  <c r="AF39" i="7" s="1"/>
  <c r="M92" i="8"/>
  <c r="W66" i="4"/>
  <c r="O92" i="8" s="1"/>
  <c r="T16" i="4"/>
  <c r="AF16" i="7" s="1"/>
  <c r="AE16" i="7"/>
  <c r="T36" i="4"/>
  <c r="AF36" i="7" s="1"/>
  <c r="AE36" i="7"/>
  <c r="T28" i="4"/>
  <c r="U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39" i="8"/>
  <c r="A6" i="3"/>
  <c r="A47" i="3" s="1"/>
  <c r="A6" i="7"/>
  <c r="A47" i="7" s="1"/>
  <c r="A6" i="6"/>
  <c r="A47" i="6" s="1"/>
  <c r="AF62" i="7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50" i="7"/>
  <c r="H64" i="4"/>
  <c r="I64" i="4" s="1"/>
  <c r="AF64" i="3" s="1"/>
  <c r="H35" i="4"/>
  <c r="I35" i="4" s="1"/>
  <c r="V50" i="4"/>
  <c r="H34" i="4"/>
  <c r="AE34" i="3" s="1"/>
  <c r="M88" i="8"/>
  <c r="H51" i="4"/>
  <c r="AE51" i="3" s="1"/>
  <c r="AF54" i="7"/>
  <c r="AF53" i="7"/>
  <c r="U38" i="4"/>
  <c r="V38" i="4" s="1"/>
  <c r="U78" i="4"/>
  <c r="AF33" i="7"/>
  <c r="V53" i="4"/>
  <c r="AG53" i="7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H17" i="4"/>
  <c r="I17" i="4" s="1"/>
  <c r="H33" i="4"/>
  <c r="H50" i="4"/>
  <c r="H57" i="4"/>
  <c r="I57" i="4" s="1"/>
  <c r="H63" i="4"/>
  <c r="H70" i="4"/>
  <c r="AE70" i="3" s="1"/>
  <c r="H77" i="4"/>
  <c r="AE77" i="3" s="1"/>
  <c r="AG37" i="7"/>
  <c r="AG34" i="7"/>
  <c r="U70" i="4"/>
  <c r="AF34" i="7"/>
  <c r="AG62" i="7"/>
  <c r="M40" i="8"/>
  <c r="O40" i="8"/>
  <c r="M39" i="8"/>
  <c r="AF66" i="7"/>
  <c r="AF30" i="7"/>
  <c r="U30" i="4"/>
  <c r="AG66" i="7"/>
  <c r="T9" i="4" l="1"/>
  <c r="AF9" i="7" s="1"/>
  <c r="T26" i="4"/>
  <c r="U26" i="4" s="1"/>
  <c r="AG26" i="7" s="1"/>
  <c r="AE26" i="7"/>
  <c r="U69" i="4"/>
  <c r="AG60" i="7"/>
  <c r="U80" i="4"/>
  <c r="V80" i="4" s="1"/>
  <c r="W80" i="4" s="1"/>
  <c r="V72" i="4"/>
  <c r="W72" i="4" s="1"/>
  <c r="V58" i="4"/>
  <c r="W58" i="4" s="1"/>
  <c r="O84" i="8" s="1"/>
  <c r="U75" i="4"/>
  <c r="V75" i="4" s="1"/>
  <c r="W75" i="4" s="1"/>
  <c r="W60" i="4"/>
  <c r="O86" i="8" s="1"/>
  <c r="T32" i="4"/>
  <c r="AF32" i="7" s="1"/>
  <c r="AE32" i="7"/>
  <c r="W24" i="4"/>
  <c r="O30" i="8" s="1"/>
  <c r="M30" i="8"/>
  <c r="AF71" i="7"/>
  <c r="AF29" i="7"/>
  <c r="T19" i="4"/>
  <c r="U19" i="4" s="1"/>
  <c r="V19" i="4" s="1"/>
  <c r="M25" i="8" s="1"/>
  <c r="AE17" i="7"/>
  <c r="AE9" i="7"/>
  <c r="AG24" i="7"/>
  <c r="T23" i="4"/>
  <c r="U23" i="4" s="1"/>
  <c r="V23" i="4" s="1"/>
  <c r="W23" i="4" s="1"/>
  <c r="O29" i="8" s="1"/>
  <c r="AG79" i="7"/>
  <c r="U64" i="4"/>
  <c r="V64" i="4" s="1"/>
  <c r="W64" i="4" s="1"/>
  <c r="O90" i="8" s="1"/>
  <c r="AG59" i="7"/>
  <c r="AG65" i="7"/>
  <c r="AF59" i="7"/>
  <c r="AF79" i="7"/>
  <c r="AE18" i="7"/>
  <c r="T25" i="4"/>
  <c r="U25" i="4" s="1"/>
  <c r="V25" i="4" s="1"/>
  <c r="W25" i="4" s="1"/>
  <c r="O31" i="8" s="1"/>
  <c r="M91" i="8"/>
  <c r="M35" i="8"/>
  <c r="V71" i="4"/>
  <c r="W71" i="4" s="1"/>
  <c r="O97" i="8" s="1"/>
  <c r="W20" i="4"/>
  <c r="V74" i="4"/>
  <c r="W74" i="4" s="1"/>
  <c r="O100" i="8" s="1"/>
  <c r="AF65" i="7"/>
  <c r="T14" i="4"/>
  <c r="AF14" i="7" s="1"/>
  <c r="AE12" i="7"/>
  <c r="T12" i="4"/>
  <c r="AE27" i="7"/>
  <c r="T27" i="4"/>
  <c r="AF60" i="7"/>
  <c r="V61" i="4"/>
  <c r="W61" i="4" s="1"/>
  <c r="O87" i="8" s="1"/>
  <c r="AF72" i="7"/>
  <c r="AF24" i="7"/>
  <c r="U57" i="4"/>
  <c r="V57" i="4" s="1"/>
  <c r="W57" i="4" s="1"/>
  <c r="AF37" i="7"/>
  <c r="U77" i="4"/>
  <c r="V77" i="4" s="1"/>
  <c r="W77" i="4" s="1"/>
  <c r="O103" i="8" s="1"/>
  <c r="AF61" i="7"/>
  <c r="AE24" i="7"/>
  <c r="AE15" i="7"/>
  <c r="T15" i="4"/>
  <c r="M37" i="8"/>
  <c r="AG31" i="7"/>
  <c r="AF10" i="7"/>
  <c r="AG10" i="7"/>
  <c r="M16" i="8"/>
  <c r="AF31" i="7"/>
  <c r="AG63" i="7"/>
  <c r="AF63" i="7"/>
  <c r="M105" i="8"/>
  <c r="U35" i="4"/>
  <c r="V35" i="4" s="1"/>
  <c r="M41" i="8" s="1"/>
  <c r="AF74" i="7"/>
  <c r="U40" i="4"/>
  <c r="V40" i="4" s="1"/>
  <c r="W40" i="4" s="1"/>
  <c r="O46" i="8" s="1"/>
  <c r="U56" i="4"/>
  <c r="V56" i="4" s="1"/>
  <c r="W56" i="4" s="1"/>
  <c r="AF20" i="7"/>
  <c r="W11" i="4"/>
  <c r="O17" i="8" s="1"/>
  <c r="AF11" i="7"/>
  <c r="AE64" i="6"/>
  <c r="N36" i="4"/>
  <c r="AF36" i="6" s="1"/>
  <c r="AE13" i="6"/>
  <c r="AE59" i="6"/>
  <c r="N79" i="4"/>
  <c r="AF79" i="6" s="1"/>
  <c r="N38" i="4"/>
  <c r="O38" i="4" s="1"/>
  <c r="AG38" i="6" s="1"/>
  <c r="AE15" i="6"/>
  <c r="N63" i="4"/>
  <c r="O63" i="4" s="1"/>
  <c r="AG63" i="6" s="1"/>
  <c r="AG29" i="6"/>
  <c r="AE20" i="6"/>
  <c r="AE29" i="6"/>
  <c r="AF29" i="6"/>
  <c r="AE65" i="6"/>
  <c r="AE71" i="6"/>
  <c r="N69" i="4"/>
  <c r="O69" i="4" s="1"/>
  <c r="K95" i="8" s="1"/>
  <c r="AE26" i="6"/>
  <c r="AE61" i="6"/>
  <c r="N76" i="4"/>
  <c r="AF76" i="6" s="1"/>
  <c r="AE56" i="6"/>
  <c r="AE66" i="6"/>
  <c r="AE40" i="6"/>
  <c r="N10" i="4"/>
  <c r="O10" i="4" s="1"/>
  <c r="K16" i="8" s="1"/>
  <c r="N55" i="4"/>
  <c r="O55" i="4" s="1"/>
  <c r="AG55" i="6" s="1"/>
  <c r="AE33" i="6"/>
  <c r="N27" i="4"/>
  <c r="AF27" i="6" s="1"/>
  <c r="AE57" i="6"/>
  <c r="N18" i="4"/>
  <c r="AF18" i="6" s="1"/>
  <c r="AE24" i="6"/>
  <c r="N25" i="4"/>
  <c r="O25" i="4" s="1"/>
  <c r="AG25" i="6" s="1"/>
  <c r="N73" i="4"/>
  <c r="AF73" i="6" s="1"/>
  <c r="N58" i="4"/>
  <c r="O58" i="4" s="1"/>
  <c r="K84" i="8" s="1"/>
  <c r="N60" i="4"/>
  <c r="O60" i="4" s="1"/>
  <c r="AG60" i="6" s="1"/>
  <c r="AF61" i="6"/>
  <c r="AF13" i="7"/>
  <c r="U22" i="4"/>
  <c r="W22" i="4" s="1"/>
  <c r="O39" i="4"/>
  <c r="K45" i="8" s="1"/>
  <c r="N14" i="4"/>
  <c r="AF14" i="6" s="1"/>
  <c r="N77" i="4"/>
  <c r="AF77" i="6" s="1"/>
  <c r="N52" i="4"/>
  <c r="O52" i="4" s="1"/>
  <c r="K78" i="8" s="1"/>
  <c r="AE21" i="6"/>
  <c r="N30" i="4"/>
  <c r="O30" i="4" s="1"/>
  <c r="K36" i="8" s="1"/>
  <c r="AE37" i="6"/>
  <c r="AE11" i="6"/>
  <c r="K43" i="8"/>
  <c r="AG37" i="6"/>
  <c r="N12" i="4"/>
  <c r="O12" i="4" s="1"/>
  <c r="K18" i="8" s="1"/>
  <c r="AE23" i="6"/>
  <c r="AE31" i="6"/>
  <c r="N80" i="4"/>
  <c r="O80" i="4" s="1"/>
  <c r="K106" i="8" s="1"/>
  <c r="AE16" i="6"/>
  <c r="AG69" i="6"/>
  <c r="AG28" i="7"/>
  <c r="U39" i="4"/>
  <c r="V39" i="4" s="1"/>
  <c r="W39" i="4" s="1"/>
  <c r="AG61" i="6"/>
  <c r="M89" i="8"/>
  <c r="O56" i="4"/>
  <c r="K82" i="8" s="1"/>
  <c r="U51" i="4"/>
  <c r="AG51" i="7" s="1"/>
  <c r="O24" i="4"/>
  <c r="K30" i="8" s="1"/>
  <c r="K37" i="8"/>
  <c r="I90" i="8"/>
  <c r="U67" i="4"/>
  <c r="V67" i="4" s="1"/>
  <c r="W67" i="4" s="1"/>
  <c r="O93" i="8" s="1"/>
  <c r="AF21" i="6"/>
  <c r="H16" i="4"/>
  <c r="AE16" i="3" s="1"/>
  <c r="AF31" i="6"/>
  <c r="M19" i="8"/>
  <c r="AF37" i="6"/>
  <c r="M34" i="8"/>
  <c r="AF52" i="3"/>
  <c r="O20" i="4"/>
  <c r="K26" i="8" s="1"/>
  <c r="I31" i="4"/>
  <c r="I37" i="8" s="1"/>
  <c r="M81" i="8"/>
  <c r="AE11" i="3"/>
  <c r="AG13" i="7"/>
  <c r="H12" i="4"/>
  <c r="AE12" i="3" s="1"/>
  <c r="H32" i="4"/>
  <c r="I32" i="4" s="1"/>
  <c r="AF32" i="3" s="1"/>
  <c r="H10" i="4"/>
  <c r="I10" i="4" s="1"/>
  <c r="AF10" i="3" s="1"/>
  <c r="H26" i="4"/>
  <c r="AE26" i="3" s="1"/>
  <c r="AG19" i="7"/>
  <c r="AG25" i="7"/>
  <c r="AG26" i="6"/>
  <c r="K89" i="8"/>
  <c r="AF11" i="3"/>
  <c r="O13" i="4"/>
  <c r="AG13" i="6" s="1"/>
  <c r="U52" i="4"/>
  <c r="V52" i="4" s="1"/>
  <c r="W52" i="4" s="1"/>
  <c r="AE27" i="3"/>
  <c r="AF26" i="7"/>
  <c r="V26" i="4"/>
  <c r="W26" i="4" s="1"/>
  <c r="O32" i="8" s="1"/>
  <c r="AG52" i="6"/>
  <c r="O33" i="4"/>
  <c r="K39" i="8" s="1"/>
  <c r="I19" i="4"/>
  <c r="I25" i="8" s="1"/>
  <c r="K27" i="8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58" i="6"/>
  <c r="O17" i="4"/>
  <c r="AG17" i="6" s="1"/>
  <c r="AE9" i="6"/>
  <c r="N9" i="4"/>
  <c r="K21" i="8"/>
  <c r="AG72" i="6"/>
  <c r="M99" i="8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U16" i="4"/>
  <c r="W16" i="4" s="1"/>
  <c r="AF80" i="6"/>
  <c r="AF21" i="7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AG11" i="6"/>
  <c r="M80" i="8"/>
  <c r="W54" i="4"/>
  <c r="O80" i="8" s="1"/>
  <c r="O23" i="4"/>
  <c r="K29" i="8" s="1"/>
  <c r="W76" i="4"/>
  <c r="O102" i="8" s="1"/>
  <c r="U36" i="4"/>
  <c r="AG36" i="7" s="1"/>
  <c r="W53" i="4"/>
  <c r="O79" i="8" s="1"/>
  <c r="AF64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U18" i="4"/>
  <c r="V18" i="4" s="1"/>
  <c r="W18" i="4" s="1"/>
  <c r="AG65" i="6"/>
  <c r="O79" i="4"/>
  <c r="K105" i="8" s="1"/>
  <c r="AF11" i="6"/>
  <c r="M44" i="8"/>
  <c r="W38" i="4"/>
  <c r="O44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G76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AG38" i="7"/>
  <c r="AE64" i="3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V78" i="4"/>
  <c r="W78" i="4" s="1"/>
  <c r="AG78" i="7"/>
  <c r="I18" i="4"/>
  <c r="I24" i="8" s="1"/>
  <c r="I62" i="4"/>
  <c r="I88" i="8" s="1"/>
  <c r="AE74" i="3"/>
  <c r="I74" i="4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O98" i="8"/>
  <c r="AF69" i="3"/>
  <c r="I87" i="8"/>
  <c r="AF61" i="3"/>
  <c r="O26" i="8"/>
  <c r="V70" i="4"/>
  <c r="W70" i="4" s="1"/>
  <c r="AG70" i="7"/>
  <c r="V69" i="4"/>
  <c r="W69" i="4" s="1"/>
  <c r="AG69" i="7"/>
  <c r="O43" i="8"/>
  <c r="M43" i="8"/>
  <c r="I80" i="8"/>
  <c r="AF54" i="3"/>
  <c r="AF17" i="3"/>
  <c r="I23" i="8"/>
  <c r="AF13" i="3"/>
  <c r="I19" i="8"/>
  <c r="AF23" i="3"/>
  <c r="I29" i="8"/>
  <c r="AG80" i="7"/>
  <c r="AF35" i="3"/>
  <c r="I41" i="8"/>
  <c r="AG71" i="6"/>
  <c r="K97" i="8"/>
  <c r="W30" i="4"/>
  <c r="AG30" i="7"/>
  <c r="AF56" i="3"/>
  <c r="I82" i="8"/>
  <c r="AF79" i="3"/>
  <c r="I105" i="8"/>
  <c r="M15" i="8"/>
  <c r="I33" i="8"/>
  <c r="AF27" i="3"/>
  <c r="AF15" i="3"/>
  <c r="I21" i="8"/>
  <c r="AF23" i="7" l="1"/>
  <c r="U9" i="4"/>
  <c r="W9" i="4" s="1"/>
  <c r="O15" i="8" s="1"/>
  <c r="M98" i="8"/>
  <c r="M100" i="8"/>
  <c r="W19" i="4"/>
  <c r="O25" i="8" s="1"/>
  <c r="U14" i="4"/>
  <c r="W14" i="4" s="1"/>
  <c r="O20" i="8" s="1"/>
  <c r="AF19" i="7"/>
  <c r="M31" i="8"/>
  <c r="AG57" i="7"/>
  <c r="M84" i="8"/>
  <c r="AF25" i="7"/>
  <c r="M87" i="8"/>
  <c r="U32" i="4"/>
  <c r="V32" i="4" s="1"/>
  <c r="W32" i="4" s="1"/>
  <c r="O38" i="8" s="1"/>
  <c r="W29" i="4"/>
  <c r="O35" i="8" s="1"/>
  <c r="AG23" i="7"/>
  <c r="M29" i="8"/>
  <c r="M97" i="8"/>
  <c r="AG56" i="7"/>
  <c r="AG64" i="7"/>
  <c r="M26" i="8"/>
  <c r="M46" i="8"/>
  <c r="W35" i="4"/>
  <c r="O41" i="8" s="1"/>
  <c r="U27" i="4"/>
  <c r="AF27" i="7"/>
  <c r="AF12" i="7"/>
  <c r="U12" i="4"/>
  <c r="M17" i="8"/>
  <c r="U15" i="4"/>
  <c r="AF15" i="7"/>
  <c r="AG35" i="7"/>
  <c r="AG40" i="7"/>
  <c r="AF63" i="6"/>
  <c r="AF38" i="6"/>
  <c r="K44" i="8"/>
  <c r="O36" i="4"/>
  <c r="AG36" i="6" s="1"/>
  <c r="O76" i="4"/>
  <c r="AG76" i="6" s="1"/>
  <c r="AF10" i="6"/>
  <c r="O77" i="4"/>
  <c r="AG77" i="6" s="1"/>
  <c r="K86" i="8"/>
  <c r="AG10" i="6"/>
  <c r="O73" i="4"/>
  <c r="K99" i="8" s="1"/>
  <c r="AF69" i="6"/>
  <c r="AG22" i="7"/>
  <c r="O18" i="4"/>
  <c r="AG18" i="6" s="1"/>
  <c r="AG30" i="6"/>
  <c r="K81" i="8"/>
  <c r="AG39" i="7"/>
  <c r="AF30" i="6"/>
  <c r="O27" i="4"/>
  <c r="AG27" i="6" s="1"/>
  <c r="AF55" i="6"/>
  <c r="AG73" i="6"/>
  <c r="O50" i="4"/>
  <c r="AG50" i="6" s="1"/>
  <c r="AF60" i="6"/>
  <c r="V51" i="4"/>
  <c r="W51" i="4" s="1"/>
  <c r="O77" i="8" s="1"/>
  <c r="AF25" i="6"/>
  <c r="K31" i="8"/>
  <c r="O14" i="4"/>
  <c r="AG14" i="6" s="1"/>
  <c r="AF52" i="6"/>
  <c r="AG58" i="6"/>
  <c r="AG39" i="6"/>
  <c r="AG56" i="6"/>
  <c r="M93" i="8"/>
  <c r="AF12" i="6"/>
  <c r="AG12" i="6"/>
  <c r="AG20" i="6"/>
  <c r="I38" i="8"/>
  <c r="AG33" i="6"/>
  <c r="AG24" i="6"/>
  <c r="K20" i="8"/>
  <c r="I12" i="4"/>
  <c r="I18" i="8" s="1"/>
  <c r="I16" i="4"/>
  <c r="AF16" i="3" s="1"/>
  <c r="AG52" i="7"/>
  <c r="K42" i="8"/>
  <c r="I26" i="4"/>
  <c r="I32" i="8" s="1"/>
  <c r="AE32" i="3"/>
  <c r="M32" i="8"/>
  <c r="AG67" i="7"/>
  <c r="AG18" i="7"/>
  <c r="AG23" i="6"/>
  <c r="AG16" i="7"/>
  <c r="AG14" i="7"/>
  <c r="AF31" i="3"/>
  <c r="I42" i="8"/>
  <c r="K76" i="8"/>
  <c r="K94" i="8"/>
  <c r="K102" i="8"/>
  <c r="AF62" i="3"/>
  <c r="K19" i="8"/>
  <c r="I91" i="8"/>
  <c r="AG79" i="6"/>
  <c r="K23" i="8"/>
  <c r="AF19" i="3"/>
  <c r="AF38" i="3"/>
  <c r="AG40" i="6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F70" i="6"/>
  <c r="O70" i="4"/>
  <c r="O62" i="4"/>
  <c r="AF62" i="6"/>
  <c r="I43" i="8"/>
  <c r="I94" i="8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38" i="8"/>
  <c r="M96" i="8"/>
  <c r="O96" i="8"/>
  <c r="M20" i="8"/>
  <c r="O24" i="8"/>
  <c r="M24" i="8"/>
  <c r="O45" i="8"/>
  <c r="M45" i="8"/>
  <c r="M36" i="8"/>
  <c r="O36" i="8"/>
  <c r="O78" i="8"/>
  <c r="M78" i="8"/>
  <c r="O106" i="8"/>
  <c r="M106" i="8"/>
  <c r="AG9" i="7" l="1"/>
  <c r="AG32" i="7"/>
  <c r="V15" i="4"/>
  <c r="AG15" i="7"/>
  <c r="AG12" i="7"/>
  <c r="V12" i="4"/>
  <c r="AG27" i="7"/>
  <c r="V27" i="4"/>
  <c r="K103" i="8"/>
  <c r="K33" i="8"/>
  <c r="M77" i="8"/>
  <c r="AF26" i="3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7" i="4" l="1"/>
  <c r="O33" i="8" s="1"/>
  <c r="M33" i="8"/>
  <c r="W12" i="4"/>
  <c r="O18" i="8" s="1"/>
  <c r="M18" i="8"/>
  <c r="W15" i="4"/>
  <c r="O21" i="8" s="1"/>
  <c r="M21" i="8"/>
</calcChain>
</file>

<file path=xl/sharedStrings.xml><?xml version="1.0" encoding="utf-8"?>
<sst xmlns="http://schemas.openxmlformats.org/spreadsheetml/2006/main" count="755" uniqueCount="231">
  <si>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</si>
  <si>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</si>
  <si>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</si>
  <si>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</si>
  <si>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</si>
  <si>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</si>
  <si>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</si>
  <si>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</si>
  <si>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</si>
  <si>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</si>
  <si>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</si>
  <si>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</si>
  <si>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</si>
  <si>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</si>
  <si>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</si>
  <si>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</si>
  <si>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</si>
  <si>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</si>
  <si>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</si>
  <si>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</si>
  <si>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</si>
  <si>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</si>
  <si>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</si>
  <si>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</si>
  <si>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</si>
  <si>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</si>
  <si>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</si>
  <si>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</si>
  <si>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</si>
  <si>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</si>
  <si>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</si>
  <si>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</si>
  <si>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</si>
  <si>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</si>
  <si>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</si>
  <si>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</si>
  <si>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</si>
  <si>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</si>
  <si>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</si>
  <si>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</si>
  <si>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</si>
  <si>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</si>
  <si>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</si>
  <si>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</si>
  <si>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</si>
  <si>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</si>
  <si>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</si>
  <si>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</si>
  <si>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</si>
  <si>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</si>
  <si>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</si>
  <si>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</si>
  <si>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</si>
  <si>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</si>
  <si>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</si>
  <si>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</si>
  <si>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</si>
  <si>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</si>
  <si>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</si>
  <si>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</si>
  <si>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</si>
  <si>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</si>
  <si>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</si>
  <si>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</si>
  <si>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</si>
  <si>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</si>
  <si>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</si>
  <si>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</si>
  <si>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</si>
  <si>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</si>
  <si>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</si>
  <si>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</si>
  <si>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</si>
  <si>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</si>
  <si>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</si>
  <si>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</si>
  <si>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</si>
  <si>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</si>
  <si>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</si>
  <si>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</si>
  <si>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</si>
  <si>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</si>
  <si>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</si>
  <si>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</si>
  <si>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</si>
  <si>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</si>
  <si>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</si>
  <si>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</si>
  <si>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</si>
  <si>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</si>
  <si>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</si>
  <si>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</si>
  <si>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</si>
  <si>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</si>
  <si>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</si>
  <si>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</si>
  <si>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</si>
  <si>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</si>
  <si>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</si>
  <si>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</si>
  <si>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</si>
  <si>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</si>
  <si>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</si>
  <si>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</si>
  <si>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</si>
  <si>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</si>
  <si>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</si>
  <si>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</si>
  <si>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</si>
  <si>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</si>
  <si>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</si>
  <si>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</si>
  <si>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</si>
  <si>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</si>
  <si>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</si>
  <si>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</si>
  <si>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</si>
  <si>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</si>
  <si>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</si>
  <si>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</si>
  <si>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</si>
  <si>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</si>
  <si>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</si>
  <si>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</si>
  <si>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</si>
  <si>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</si>
  <si>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</si>
  <si>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</si>
  <si>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</si>
  <si>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</si>
  <si>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</si>
  <si>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</si>
  <si>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</si>
  <si>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</si>
  <si>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</si>
  <si>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</si>
  <si>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</si>
  <si>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</si>
  <si>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</si>
  <si>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</si>
  <si>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</si>
  <si>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</si>
  <si>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</si>
  <si>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</si>
  <si>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</si>
  <si>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</si>
  <si>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</si>
  <si>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</si>
  <si>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</si>
  <si>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</si>
  <si>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</si>
  <si>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</si>
  <si>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</si>
  <si>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</si>
  <si>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</si>
  <si>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BSIT-WEB TRACK-1</t>
  </si>
  <si>
    <t>BSIT-NET SEC TRACK-1</t>
  </si>
  <si>
    <t>2015-2016</t>
  </si>
  <si>
    <t>1ST</t>
  </si>
  <si>
    <t>BSIT-ERP TRACK-1</t>
  </si>
  <si>
    <t>N6006</t>
  </si>
  <si>
    <t>BSCS-DIGITAL ARTS TRACK-1</t>
  </si>
  <si>
    <t xml:space="preserve">ABDULLAH DIREA, YUSUF MOHAMED </t>
  </si>
  <si>
    <t>15-3398-237</t>
  </si>
  <si>
    <t xml:space="preserve">ALPAS, CHARLIE JOY M. </t>
  </si>
  <si>
    <t>14-3205-316</t>
  </si>
  <si>
    <t xml:space="preserve">AMANGYEN, JOJO A. </t>
  </si>
  <si>
    <t>15-3393-682</t>
  </si>
  <si>
    <t xml:space="preserve">ANA, KEVIN BRIAN J. </t>
  </si>
  <si>
    <t>15-3365-770</t>
  </si>
  <si>
    <t xml:space="preserve">ANTOLIN, JOHN PAUL B. </t>
  </si>
  <si>
    <t>ACT-NET MGMT-1</t>
  </si>
  <si>
    <t>14-3590-795</t>
  </si>
  <si>
    <t xml:space="preserve">BUGTONG, KENDRICK D. </t>
  </si>
  <si>
    <t>13-1656-581</t>
  </si>
  <si>
    <t xml:space="preserve">CATBAGAN, SAMUEL JR. E. </t>
  </si>
  <si>
    <t>15-3454-853</t>
  </si>
  <si>
    <t xml:space="preserve">CAYCO, JEORGE MATHEW P. </t>
  </si>
  <si>
    <t>15-3457-850</t>
  </si>
  <si>
    <t xml:space="preserve">CUMPAS, ROGELIO JR. D. </t>
  </si>
  <si>
    <t>15-2527-393</t>
  </si>
  <si>
    <t xml:space="preserve">DAGUIO, ALLAN B. </t>
  </si>
  <si>
    <t>BSCS-NONE-1</t>
  </si>
  <si>
    <t>15-2696-852</t>
  </si>
  <si>
    <t xml:space="preserve">DOMLING, ZHERWIN ANGELO A. </t>
  </si>
  <si>
    <t>15-3409-364</t>
  </si>
  <si>
    <t xml:space="preserve">EKID, HARRY O. </t>
  </si>
  <si>
    <t>14-0172-750</t>
  </si>
  <si>
    <t xml:space="preserve">ESPINOSA, ISAAC JOSHUA C. </t>
  </si>
  <si>
    <t>15-3260-192</t>
  </si>
  <si>
    <t xml:space="preserve">GADONG, JOYLYN V. </t>
  </si>
  <si>
    <t>15-3339-317</t>
  </si>
  <si>
    <t xml:space="preserve">HASSANE, HASSABALLAH MOUSSA </t>
  </si>
  <si>
    <t>15-3419-424</t>
  </si>
  <si>
    <t xml:space="preserve">IMRAN, JEMAL A. </t>
  </si>
  <si>
    <t>15-3374-711</t>
  </si>
  <si>
    <t xml:space="preserve">KHAIRI, AMMAR M. </t>
  </si>
  <si>
    <t>BSCS-EMBEDDED APP TRACK-1</t>
  </si>
  <si>
    <t>15-3236-539</t>
  </si>
  <si>
    <t xml:space="preserve">KHALFALLA, MUBARAK I. </t>
  </si>
  <si>
    <t>15-3322-383</t>
  </si>
  <si>
    <t xml:space="preserve">MANZANO, ROUELLA ANN R. </t>
  </si>
  <si>
    <t>BSIT-BA TRACK-1</t>
  </si>
  <si>
    <t>15-3257-645</t>
  </si>
  <si>
    <t xml:space="preserve">MEHARI, MOHAMED H. </t>
  </si>
  <si>
    <t>15-3450-677</t>
  </si>
  <si>
    <t xml:space="preserve">MILLARES, DENNIS M. </t>
  </si>
  <si>
    <t>14-5479-123</t>
  </si>
  <si>
    <t xml:space="preserve">NAZARRO, CARLO R. </t>
  </si>
  <si>
    <t>15-0311-438</t>
  </si>
  <si>
    <t xml:space="preserve">OTHMAN, MOHAMMED A. </t>
  </si>
  <si>
    <t>15-3318-178</t>
  </si>
  <si>
    <t xml:space="preserve">VALENTON, KATE HOLLI P. </t>
  </si>
  <si>
    <t>15-2376-417</t>
  </si>
  <si>
    <t xml:space="preserve">YOUSSOUF, MADJID O. </t>
  </si>
  <si>
    <t>14-4156-264</t>
  </si>
  <si>
    <t>CITCS INTL</t>
  </si>
  <si>
    <t>ICS1</t>
  </si>
  <si>
    <t>COMPUTING FUNDAMENTALS</t>
  </si>
  <si>
    <t>7:30-8:45MW</t>
  </si>
  <si>
    <t>8:45-10:00MWF</t>
  </si>
  <si>
    <t>QUIZ</t>
  </si>
  <si>
    <t>ASSIGN</t>
  </si>
  <si>
    <t>LAB 01</t>
  </si>
  <si>
    <t>LAB 02</t>
  </si>
  <si>
    <t>LAB 03</t>
  </si>
  <si>
    <t>LAB 04</t>
  </si>
  <si>
    <t>QUIZ 1</t>
  </si>
  <si>
    <t>QUIZ 2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</si>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</sst>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22" sqref="D22:E22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216</v>
      </c>
      <c r="E12" s="194"/>
      <c r="F12" s="1"/>
      <c r="G12" s="189" t="s">
        <v>217</v>
      </c>
      <c r="H12" s="192"/>
      <c r="I12" s="2"/>
      <c r="J12" s="189" t="s">
        <v>218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219</v>
      </c>
      <c r="E14" s="192"/>
      <c r="F14" s="4"/>
      <c r="G14" s="189" t="s">
        <v>220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157</v>
      </c>
      <c r="E16" s="200"/>
      <c r="F16" s="4"/>
      <c r="G16" s="168" t="s">
        <v>158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>
        <v>42287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5" sqref="B25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114</v>
      </c>
      <c r="D2" s="51" t="s">
        <v>156</v>
      </c>
      <c r="E2" s="47" t="s">
        <v>163</v>
      </c>
    </row>
    <row r="3" spans="1:5" ht="12.75" customHeight="1" x14ac:dyDescent="0.25">
      <c r="A3" s="50" t="s">
        <v>35</v>
      </c>
      <c r="B3" s="46" t="s">
        <v>164</v>
      </c>
      <c r="C3" s="47" t="s">
        <v>114</v>
      </c>
      <c r="D3" s="51" t="s">
        <v>155</v>
      </c>
      <c r="E3" s="47" t="s">
        <v>165</v>
      </c>
    </row>
    <row r="4" spans="1:5" ht="12.75" customHeight="1" x14ac:dyDescent="0.25">
      <c r="A4" s="50" t="s">
        <v>36</v>
      </c>
      <c r="B4" s="46" t="s">
        <v>166</v>
      </c>
      <c r="C4" s="47" t="s">
        <v>114</v>
      </c>
      <c r="D4" s="51" t="s">
        <v>161</v>
      </c>
      <c r="E4" s="47" t="s">
        <v>167</v>
      </c>
    </row>
    <row r="5" spans="1:5" ht="12.75" customHeight="1" x14ac:dyDescent="0.25">
      <c r="A5" s="50" t="s">
        <v>37</v>
      </c>
      <c r="B5" s="46" t="s">
        <v>168</v>
      </c>
      <c r="C5" s="47" t="s">
        <v>114</v>
      </c>
      <c r="D5" s="51" t="s">
        <v>155</v>
      </c>
      <c r="E5" s="47" t="s">
        <v>169</v>
      </c>
    </row>
    <row r="6" spans="1:5" ht="12.75" customHeight="1" x14ac:dyDescent="0.25">
      <c r="A6" s="50" t="s">
        <v>38</v>
      </c>
      <c r="B6" s="46" t="s">
        <v>170</v>
      </c>
      <c r="C6" s="47" t="s">
        <v>114</v>
      </c>
      <c r="D6" s="51" t="s">
        <v>171</v>
      </c>
      <c r="E6" s="47" t="s">
        <v>172</v>
      </c>
    </row>
    <row r="7" spans="1:5" ht="12.75" customHeight="1" x14ac:dyDescent="0.25">
      <c r="A7" s="50" t="s">
        <v>39</v>
      </c>
      <c r="B7" s="46" t="s">
        <v>173</v>
      </c>
      <c r="C7" s="47" t="s">
        <v>114</v>
      </c>
      <c r="D7" s="51" t="s">
        <v>159</v>
      </c>
      <c r="E7" s="47" t="s">
        <v>174</v>
      </c>
    </row>
    <row r="8" spans="1:5" ht="12.75" customHeight="1" x14ac:dyDescent="0.25">
      <c r="A8" s="50" t="s">
        <v>40</v>
      </c>
      <c r="B8" s="46" t="s">
        <v>175</v>
      </c>
      <c r="C8" s="47" t="s">
        <v>114</v>
      </c>
      <c r="D8" s="51" t="s">
        <v>155</v>
      </c>
      <c r="E8" s="47" t="s">
        <v>176</v>
      </c>
    </row>
    <row r="9" spans="1:5" ht="12.75" customHeight="1" x14ac:dyDescent="0.25">
      <c r="A9" s="50" t="s">
        <v>41</v>
      </c>
      <c r="B9" s="46" t="s">
        <v>177</v>
      </c>
      <c r="C9" s="47" t="s">
        <v>114</v>
      </c>
      <c r="D9" s="51" t="s">
        <v>155</v>
      </c>
      <c r="E9" s="47" t="s">
        <v>178</v>
      </c>
    </row>
    <row r="10" spans="1:5" ht="12.75" customHeight="1" x14ac:dyDescent="0.25">
      <c r="A10" s="50" t="s">
        <v>42</v>
      </c>
      <c r="B10" s="46" t="s">
        <v>179</v>
      </c>
      <c r="C10" s="47" t="s">
        <v>114</v>
      </c>
      <c r="D10" s="51" t="s">
        <v>156</v>
      </c>
      <c r="E10" s="47" t="s">
        <v>180</v>
      </c>
    </row>
    <row r="11" spans="1:5" ht="12.75" customHeight="1" x14ac:dyDescent="0.25">
      <c r="A11" s="50" t="s">
        <v>43</v>
      </c>
      <c r="B11" s="48" t="s">
        <v>181</v>
      </c>
      <c r="C11" s="47" t="s">
        <v>114</v>
      </c>
      <c r="D11" s="51" t="s">
        <v>182</v>
      </c>
      <c r="E11" s="47" t="s">
        <v>183</v>
      </c>
    </row>
    <row r="12" spans="1:5" ht="12.75" customHeight="1" x14ac:dyDescent="0.25">
      <c r="A12" s="50" t="s">
        <v>44</v>
      </c>
      <c r="B12" s="46" t="s">
        <v>184</v>
      </c>
      <c r="C12" s="47" t="s">
        <v>114</v>
      </c>
      <c r="D12" s="51" t="s">
        <v>155</v>
      </c>
      <c r="E12" s="47" t="s">
        <v>185</v>
      </c>
    </row>
    <row r="13" spans="1:5" ht="12.75" customHeight="1" x14ac:dyDescent="0.25">
      <c r="A13" s="50" t="s">
        <v>45</v>
      </c>
      <c r="B13" s="46" t="s">
        <v>186</v>
      </c>
      <c r="C13" s="47" t="s">
        <v>114</v>
      </c>
      <c r="D13" s="51" t="s">
        <v>156</v>
      </c>
      <c r="E13" s="47" t="s">
        <v>187</v>
      </c>
    </row>
    <row r="14" spans="1:5" ht="12.75" customHeight="1" x14ac:dyDescent="0.25">
      <c r="A14" s="50" t="s">
        <v>46</v>
      </c>
      <c r="B14" s="46" t="s">
        <v>188</v>
      </c>
      <c r="C14" s="47" t="s">
        <v>114</v>
      </c>
      <c r="D14" s="51" t="s">
        <v>155</v>
      </c>
      <c r="E14" s="47" t="s">
        <v>189</v>
      </c>
    </row>
    <row r="15" spans="1:5" ht="12.75" customHeight="1" x14ac:dyDescent="0.25">
      <c r="A15" s="50" t="s">
        <v>47</v>
      </c>
      <c r="B15" s="46" t="s">
        <v>190</v>
      </c>
      <c r="C15" s="47" t="s">
        <v>106</v>
      </c>
      <c r="D15" s="51" t="s">
        <v>156</v>
      </c>
      <c r="E15" s="47" t="s">
        <v>191</v>
      </c>
    </row>
    <row r="16" spans="1:5" ht="12.75" customHeight="1" x14ac:dyDescent="0.25">
      <c r="A16" s="50" t="s">
        <v>48</v>
      </c>
      <c r="B16" s="46" t="s">
        <v>192</v>
      </c>
      <c r="C16" s="47" t="s">
        <v>114</v>
      </c>
      <c r="D16" s="51" t="s">
        <v>156</v>
      </c>
      <c r="E16" s="47" t="s">
        <v>193</v>
      </c>
    </row>
    <row r="17" spans="1:5" ht="12.75" customHeight="1" x14ac:dyDescent="0.25">
      <c r="A17" s="50" t="s">
        <v>49</v>
      </c>
      <c r="B17" s="46" t="s">
        <v>194</v>
      </c>
      <c r="C17" s="47" t="s">
        <v>114</v>
      </c>
      <c r="D17" s="51" t="s">
        <v>156</v>
      </c>
      <c r="E17" s="47" t="s">
        <v>195</v>
      </c>
    </row>
    <row r="18" spans="1:5" ht="12.75" customHeight="1" x14ac:dyDescent="0.25">
      <c r="A18" s="50" t="s">
        <v>50</v>
      </c>
      <c r="B18" s="46" t="s">
        <v>196</v>
      </c>
      <c r="C18" s="47" t="s">
        <v>114</v>
      </c>
      <c r="D18" s="51" t="s">
        <v>197</v>
      </c>
      <c r="E18" s="47" t="s">
        <v>198</v>
      </c>
    </row>
    <row r="19" spans="1:5" ht="12.75" customHeight="1" x14ac:dyDescent="0.25">
      <c r="A19" s="50" t="s">
        <v>51</v>
      </c>
      <c r="B19" s="46" t="s">
        <v>199</v>
      </c>
      <c r="C19" s="47" t="s">
        <v>114</v>
      </c>
      <c r="D19" s="51" t="s">
        <v>156</v>
      </c>
      <c r="E19" s="47" t="s">
        <v>200</v>
      </c>
    </row>
    <row r="20" spans="1:5" ht="12.75" customHeight="1" x14ac:dyDescent="0.25">
      <c r="A20" s="50" t="s">
        <v>52</v>
      </c>
      <c r="B20" s="46" t="s">
        <v>201</v>
      </c>
      <c r="C20" s="47" t="s">
        <v>106</v>
      </c>
      <c r="D20" s="51" t="s">
        <v>202</v>
      </c>
      <c r="E20" s="47" t="s">
        <v>203</v>
      </c>
    </row>
    <row r="21" spans="1:5" ht="12.75" customHeight="1" x14ac:dyDescent="0.25">
      <c r="A21" s="50" t="s">
        <v>53</v>
      </c>
      <c r="B21" s="46" t="s">
        <v>204</v>
      </c>
      <c r="C21" s="47" t="s">
        <v>114</v>
      </c>
      <c r="D21" s="51" t="s">
        <v>156</v>
      </c>
      <c r="E21" s="47" t="s">
        <v>205</v>
      </c>
    </row>
    <row r="22" spans="1:5" ht="12.75" customHeight="1" x14ac:dyDescent="0.25">
      <c r="A22" s="50" t="s">
        <v>54</v>
      </c>
      <c r="B22" s="46" t="s">
        <v>206</v>
      </c>
      <c r="C22" s="47" t="s">
        <v>114</v>
      </c>
      <c r="D22" s="51" t="s">
        <v>155</v>
      </c>
      <c r="E22" s="47" t="s">
        <v>207</v>
      </c>
    </row>
    <row r="23" spans="1:5" ht="12.75" customHeight="1" x14ac:dyDescent="0.25">
      <c r="A23" s="50" t="s">
        <v>55</v>
      </c>
      <c r="B23" s="46" t="s">
        <v>208</v>
      </c>
      <c r="C23" s="47" t="s">
        <v>114</v>
      </c>
      <c r="D23" s="51" t="s">
        <v>155</v>
      </c>
      <c r="E23" s="47" t="s">
        <v>209</v>
      </c>
    </row>
    <row r="24" spans="1:5" ht="12.75" customHeight="1" x14ac:dyDescent="0.25">
      <c r="A24" s="50" t="s">
        <v>56</v>
      </c>
      <c r="B24" s="46" t="s">
        <v>210</v>
      </c>
      <c r="C24" s="47" t="s">
        <v>114</v>
      </c>
      <c r="D24" s="51" t="s">
        <v>156</v>
      </c>
      <c r="E24" s="47" t="s">
        <v>211</v>
      </c>
    </row>
    <row r="25" spans="1:5" ht="12.75" customHeight="1" x14ac:dyDescent="0.25">
      <c r="A25" s="50" t="s">
        <v>57</v>
      </c>
      <c r="B25" s="46" t="s">
        <v>212</v>
      </c>
      <c r="C25" s="47" t="s">
        <v>106</v>
      </c>
      <c r="D25" s="51" t="s">
        <v>155</v>
      </c>
      <c r="E25" s="47" t="s">
        <v>213</v>
      </c>
    </row>
    <row r="26" spans="1:5" ht="12.75" customHeight="1" x14ac:dyDescent="0.25">
      <c r="A26" s="50" t="s">
        <v>58</v>
      </c>
      <c r="B26" s="46" t="s">
        <v>214</v>
      </c>
      <c r="C26" s="47" t="s">
        <v>114</v>
      </c>
      <c r="D26" s="51" t="s">
        <v>156</v>
      </c>
      <c r="E26" s="47" t="s">
        <v>215</v>
      </c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9" zoomScaleNormal="100" workbookViewId="0">
      <selection activeCell="V34" sqref="V34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ICS1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COMPUTING FUNDAMENTALS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7:30-8:45MW  8:45-10:00MWF</v>
      </c>
      <c r="B4" s="283"/>
      <c r="C4" s="284"/>
      <c r="D4" s="103" t="str">
        <f>'INITIAL INPUT'!J14</f>
        <v>N6006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1ST Trimester SY 2015-2016</v>
      </c>
      <c r="B5" s="283"/>
      <c r="C5" s="284"/>
      <c r="D5" s="285"/>
      <c r="E5" s="251"/>
      <c r="F5" s="229"/>
      <c r="G5" s="237">
        <f>'INITIAL INPUT'!D20</f>
        <v>42287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ABDULLAH DIREA, YUSUF MOHAMED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0.34736842105263155</v>
      </c>
      <c r="F9" s="83">
        <f>IF(PRELIM!AB9="","",$F$8*PRELIM!AB9)</f>
        <v>18.480000000000004</v>
      </c>
      <c r="G9" s="83">
        <f>IF(PRELIM!AD9="","",$G$8*PRELIM!AD9)</f>
        <v>12.58</v>
      </c>
      <c r="H9" s="84">
        <f t="shared" ref="H9:H40" si="0">IF(SUM(E9:G9)=0,"",SUM(E9:G9))</f>
        <v>31.407368421052638</v>
      </c>
      <c r="I9" s="85">
        <f>IF(H9="","",VLOOKUP(H9,'INITIAL INPUT'!$P$4:$R$34,3))</f>
        <v>73</v>
      </c>
      <c r="J9" s="83">
        <f>IF(MIDTERM!P9="","",$J$8*MIDTERM!P9)</f>
        <v>17.05</v>
      </c>
      <c r="K9" s="83">
        <f>IF(MIDTERM!AB9="","",$K$8*MIDTERM!AB9)</f>
        <v>1.5714285714285714</v>
      </c>
      <c r="L9" s="83">
        <f>IF(MIDTERM!AD9="","",$L$8*MIDTERM!AD9)</f>
        <v>15.3</v>
      </c>
      <c r="M9" s="86">
        <f>IF(SUM(J9:L9)=0,"",SUM(J9:L9))</f>
        <v>33.921428571428578</v>
      </c>
      <c r="N9" s="87">
        <f>IF(M9="","",('INITIAL INPUT'!$J$25*CRS!H9+'INITIAL INPUT'!$K$25*CRS!M9))</f>
        <v>32.664398496240608</v>
      </c>
      <c r="O9" s="85">
        <f>IF(N9="","",VLOOKUP(N9,'INITIAL INPUT'!$P$4:$R$34,3))</f>
        <v>73</v>
      </c>
      <c r="P9" s="83">
        <f>IF(FINAL!P9="","",CRS!$P$8*FINAL!P9)</f>
        <v>20.625</v>
      </c>
      <c r="Q9" s="83">
        <f>IF(FINAL!AB9="","",CRS!$Q$8*FINAL!AB9)</f>
        <v>24.75</v>
      </c>
      <c r="R9" s="83">
        <f>IF(FINAL!AD9="","",CRS!$R$8*FINAL!AD9)</f>
        <v>22.78</v>
      </c>
      <c r="S9" s="86">
        <f t="shared" ref="S9:S15" si="1">IF(R9="","",SUM(P9:R9))</f>
        <v>68.155000000000001</v>
      </c>
      <c r="T9" s="87">
        <f>IF(S9="","",'INITIAL INPUT'!$J$26*CRS!H9+'INITIAL INPUT'!$K$26*CRS!M9+'INITIAL INPUT'!$L$26*CRS!S9)</f>
        <v>50.409699248120305</v>
      </c>
      <c r="U9" s="85">
        <f>IF(T9="","",VLOOKUP(T9,'INITIAL INPUT'!$P$4:$R$34,3))</f>
        <v>75</v>
      </c>
      <c r="V9" s="107">
        <v>75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ALPAS, CHARLIE JOY M.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1.0421052631578949</v>
      </c>
      <c r="F10" s="83">
        <f>IF(PRELIM!AB10="","",$F$8*PRELIM!AB10)</f>
        <v>6.2700000000000005</v>
      </c>
      <c r="G10" s="83">
        <f>IF(PRELIM!AD10="","",$G$8*PRELIM!AD10)</f>
        <v>12.58</v>
      </c>
      <c r="H10" s="84">
        <f t="shared" si="0"/>
        <v>19.892105263157895</v>
      </c>
      <c r="I10" s="85">
        <f>IF(H10="","",VLOOKUP(H10,'INITIAL INPUT'!$P$4:$R$34,3))</f>
        <v>72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229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 x14ac:dyDescent="0.2">
      <c r="A11" s="90" t="s">
        <v>36</v>
      </c>
      <c r="B11" s="79" t="str">
        <f>IF(NAMES!B4="","",NAMES!B4)</f>
        <v xml:space="preserve">AMANGYEN, JOJO A. </v>
      </c>
      <c r="C11" s="104" t="str">
        <f>IF(NAMES!C4="","",NAMES!C4)</f>
        <v>M</v>
      </c>
      <c r="D11" s="81" t="str">
        <f>IF(NAMES!D4="","",NAMES!D4)</f>
        <v>BSCS-DIGITAL ARTS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">
        <v>229</v>
      </c>
      <c r="W11" s="166" t="str">
        <f t="shared" si="3"/>
        <v>UD</v>
      </c>
      <c r="X11" s="91"/>
    </row>
    <row r="12" spans="1:24" x14ac:dyDescent="0.2">
      <c r="A12" s="90" t="s">
        <v>37</v>
      </c>
      <c r="B12" s="79" t="str">
        <f>IF(NAMES!B5="","",NAMES!B5)</f>
        <v xml:space="preserve">ANA, KEVIN BRIAN J. </v>
      </c>
      <c r="C12" s="104" t="str">
        <f>IF(NAMES!C5="","",NAMES!C5)</f>
        <v>M</v>
      </c>
      <c r="D12" s="81" t="str">
        <f>IF(NAMES!D5="","",NAMES!D5)</f>
        <v>BSIT-WEB TRACK-1</v>
      </c>
      <c r="E12" s="82">
        <f>IF(PRELIM!P12="","",$E$8*PRELIM!P12)</f>
        <v>3.8210526315789477</v>
      </c>
      <c r="F12" s="83">
        <f>IF(PRELIM!AB12="","",$F$8*PRELIM!AB12)</f>
        <v>14.520000000000001</v>
      </c>
      <c r="G12" s="83">
        <f>IF(PRELIM!AD12="","",$G$8*PRELIM!AD12)</f>
        <v>13.260000000000002</v>
      </c>
      <c r="H12" s="84">
        <f t="shared" si="0"/>
        <v>31.601052631578952</v>
      </c>
      <c r="I12" s="85">
        <f>IF(H12="","",VLOOKUP(H12,'INITIAL INPUT'!$P$4:$R$34,3))</f>
        <v>73</v>
      </c>
      <c r="J12" s="83" t="str">
        <f>IF(MIDTERM!P12="","",$J$8*MIDTERM!P12)</f>
        <v/>
      </c>
      <c r="K12" s="83">
        <f>IF(MIDTERM!AB12="","",$K$8*MIDTERM!AB12)</f>
        <v>16.971428571428572</v>
      </c>
      <c r="L12" s="83">
        <f>IF(MIDTERM!AD12="","",$L$8*MIDTERM!AD12)</f>
        <v>15.3</v>
      </c>
      <c r="M12" s="86">
        <f t="shared" si="2"/>
        <v>32.271428571428572</v>
      </c>
      <c r="N12" s="87">
        <f>IF(M12="","",('INITIAL INPUT'!$J$25*CRS!H12+'INITIAL INPUT'!$K$25*CRS!M12))</f>
        <v>31.936240601503762</v>
      </c>
      <c r="O12" s="85">
        <f>IF(N12="","",VLOOKUP(N12,'INITIAL INPUT'!$P$4:$R$34,3))</f>
        <v>73</v>
      </c>
      <c r="P12" s="83" t="str">
        <f>IF(FINAL!P12="","",CRS!$P$8*FINAL!P12)</f>
        <v/>
      </c>
      <c r="Q12" s="83" t="str">
        <f>IF(FINAL!AB12="","",CRS!$Q$8*FINAL!AB12)</f>
        <v/>
      </c>
      <c r="R12" s="83">
        <f>IF(FINAL!AD12="","",CRS!$R$8*FINAL!AD12)</f>
        <v>15.3</v>
      </c>
      <c r="S12" s="86">
        <f t="shared" si="1"/>
        <v>15.3</v>
      </c>
      <c r="T12" s="87">
        <f>IF(S12="","",'INITIAL INPUT'!$J$26*CRS!H12+'INITIAL INPUT'!$K$26*CRS!M12+'INITIAL INPUT'!$L$26*CRS!S12)</f>
        <v>23.618120300751883</v>
      </c>
      <c r="U12" s="85">
        <f>IF(T12="","",VLOOKUP(T12,'INITIAL INPUT'!$P$4:$R$34,3))</f>
        <v>72</v>
      </c>
      <c r="V12" s="107">
        <f t="shared" ref="V10:V40" si="4">U12</f>
        <v>72</v>
      </c>
      <c r="W12" s="166" t="str">
        <f t="shared" si="3"/>
        <v>FAILED</v>
      </c>
      <c r="X12" s="91"/>
    </row>
    <row r="13" spans="1:24" x14ac:dyDescent="0.2">
      <c r="A13" s="90" t="s">
        <v>38</v>
      </c>
      <c r="B13" s="79" t="str">
        <f>IF(NAMES!B6="","",NAMES!B6)</f>
        <v xml:space="preserve">ANTOLIN, JOHN PAUL B. </v>
      </c>
      <c r="C13" s="104" t="str">
        <f>IF(NAMES!C6="","",NAMES!C6)</f>
        <v>M</v>
      </c>
      <c r="D13" s="81" t="str">
        <f>IF(NAMES!D6="","",NAMES!D6)</f>
        <v>ACT-NET MGMT-1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">
        <v>229</v>
      </c>
      <c r="W13" s="166" t="str">
        <f t="shared" si="3"/>
        <v>UD</v>
      </c>
      <c r="X13" s="91"/>
    </row>
    <row r="14" spans="1:24" x14ac:dyDescent="0.2">
      <c r="A14" s="90" t="s">
        <v>39</v>
      </c>
      <c r="B14" s="79" t="str">
        <f>IF(NAMES!B7="","",NAMES!B7)</f>
        <v xml:space="preserve">BUGTONG, KENDRICK D. </v>
      </c>
      <c r="C14" s="104" t="str">
        <f>IF(NAMES!C7="","",NAMES!C7)</f>
        <v>M</v>
      </c>
      <c r="D14" s="81" t="str">
        <f>IF(NAMES!D7="","",NAMES!D7)</f>
        <v>BSIT-ERP TRACK-1</v>
      </c>
      <c r="E14" s="82">
        <f>IF(PRELIM!P14="","",$E$8*PRELIM!P14)</f>
        <v>6.2526315789473692</v>
      </c>
      <c r="F14" s="83" t="str">
        <f>IF(PRELIM!AB14="","",$F$8*PRELIM!AB14)</f>
        <v/>
      </c>
      <c r="G14" s="83" t="str">
        <f>IF(PRELIM!AD14="","",$G$8*PRELIM!AD14)</f>
        <v/>
      </c>
      <c r="H14" s="84">
        <f t="shared" si="0"/>
        <v>6.2526315789473692</v>
      </c>
      <c r="I14" s="85">
        <f>IF(H14="","",VLOOKUP(H14,'INITIAL INPUT'!$P$4:$R$34,3))</f>
        <v>70</v>
      </c>
      <c r="J14" s="83">
        <f>IF(MIDTERM!P14="","",$J$8*MIDTERM!P14)</f>
        <v>25.300000000000004</v>
      </c>
      <c r="K14" s="83" t="str">
        <f>IF(MIDTERM!AB14="","",$K$8*MIDTERM!AB14)</f>
        <v/>
      </c>
      <c r="L14" s="83">
        <f>IF(MIDTERM!AD14="","",$L$8*MIDTERM!AD14)</f>
        <v>29.466666666666672</v>
      </c>
      <c r="M14" s="86">
        <f t="shared" si="2"/>
        <v>54.76666666666668</v>
      </c>
      <c r="N14" s="87">
        <f>IF(M14="","",('INITIAL INPUT'!$J$25*CRS!H14+'INITIAL INPUT'!$K$25*CRS!M14))</f>
        <v>30.509649122807026</v>
      </c>
      <c r="O14" s="85">
        <f>IF(N14="","",VLOOKUP(N14,'INITIAL INPUT'!$P$4:$R$34,3))</f>
        <v>72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">
        <v>229</v>
      </c>
      <c r="W14" s="166" t="str">
        <f t="shared" si="3"/>
        <v>UD</v>
      </c>
      <c r="X14" s="91"/>
    </row>
    <row r="15" spans="1:24" x14ac:dyDescent="0.2">
      <c r="A15" s="90" t="s">
        <v>40</v>
      </c>
      <c r="B15" s="79" t="str">
        <f>IF(NAMES!B8="","",NAMES!B8)</f>
        <v xml:space="preserve">CATBAGAN, SAMUEL JR. E.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26.747368421052634</v>
      </c>
      <c r="F15" s="83">
        <f>IF(PRELIM!AB15="","",$F$8*PRELIM!AB15)</f>
        <v>31.68</v>
      </c>
      <c r="G15" s="83">
        <f>IF(PRELIM!AD15="","",$G$8*PRELIM!AD15)</f>
        <v>27.200000000000003</v>
      </c>
      <c r="H15" s="84">
        <f t="shared" si="0"/>
        <v>85.627368421052637</v>
      </c>
      <c r="I15" s="85">
        <f>IF(H15="","",VLOOKUP(H15,'INITIAL INPUT'!$P$4:$R$34,3))</f>
        <v>93</v>
      </c>
      <c r="J15" s="83">
        <f>IF(MIDTERM!P15="","",$J$8*MIDTERM!P15)</f>
        <v>23.1</v>
      </c>
      <c r="K15" s="83">
        <f>IF(MIDTERM!AB15="","",$K$8*MIDTERM!AB15)</f>
        <v>29.542857142857148</v>
      </c>
      <c r="L15" s="83">
        <f>IF(MIDTERM!AD15="","",$L$8*MIDTERM!AD15)</f>
        <v>32.300000000000004</v>
      </c>
      <c r="M15" s="86">
        <f t="shared" si="2"/>
        <v>84.94285714285715</v>
      </c>
      <c r="N15" s="87">
        <f>IF(M15="","",('INITIAL INPUT'!$J$25*CRS!H15+'INITIAL INPUT'!$K$25*CRS!M15))</f>
        <v>85.285112781954894</v>
      </c>
      <c r="O15" s="85">
        <f>IF(N15="","",VLOOKUP(N15,'INITIAL INPUT'!$P$4:$R$34,3))</f>
        <v>93</v>
      </c>
      <c r="P15" s="83">
        <f>IF(FINAL!P15="","",CRS!$P$8*FINAL!P15)</f>
        <v>31.35</v>
      </c>
      <c r="Q15" s="83">
        <f>IF(FINAL!AB15="","",CRS!$Q$8*FINAL!AB15)</f>
        <v>32.340000000000003</v>
      </c>
      <c r="R15" s="83">
        <f>IF(FINAL!AD15="","",CRS!$R$8*FINAL!AD15)</f>
        <v>33.660000000000004</v>
      </c>
      <c r="S15" s="86">
        <f t="shared" si="1"/>
        <v>97.350000000000009</v>
      </c>
      <c r="T15" s="87">
        <f>IF(S15="","",'INITIAL INPUT'!$J$26*CRS!H15+'INITIAL INPUT'!$K$26*CRS!M15+'INITIAL INPUT'!$L$26*CRS!S15)</f>
        <v>91.317556390977444</v>
      </c>
      <c r="U15" s="85">
        <f>IF(T15="","",VLOOKUP(T15,'INITIAL INPUT'!$P$4:$R$34,3))</f>
        <v>96</v>
      </c>
      <c r="V15" s="107">
        <f t="shared" si="4"/>
        <v>96</v>
      </c>
      <c r="W15" s="166" t="str">
        <f t="shared" si="3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CAYCO, JEORGE MATHEW P.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11.810526315789474</v>
      </c>
      <c r="F16" s="83">
        <f>IF(PRELIM!AB16="","",$F$8*PRELIM!AB16)</f>
        <v>19.8</v>
      </c>
      <c r="G16" s="83">
        <f>IF(PRELIM!AD16="","",$G$8*PRELIM!AD16)</f>
        <v>15.64</v>
      </c>
      <c r="H16" s="84">
        <f t="shared" si="0"/>
        <v>47.250526315789472</v>
      </c>
      <c r="I16" s="85">
        <f>IF(H16="","",VLOOKUP(H16,'INITIAL INPUT'!$P$4:$R$34,3))</f>
        <v>74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">
        <v>229</v>
      </c>
      <c r="W16" s="166" t="str">
        <f t="shared" si="3"/>
        <v>UD</v>
      </c>
      <c r="X16" s="91"/>
    </row>
    <row r="17" spans="1:25" x14ac:dyDescent="0.2">
      <c r="A17" s="90" t="s">
        <v>42</v>
      </c>
      <c r="B17" s="79" t="str">
        <f>IF(NAMES!B10="","",NAMES!B10)</f>
        <v xml:space="preserve">CUMPAS, ROGELIO JR. D.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31.957894736842107</v>
      </c>
      <c r="F17" s="83">
        <f>IF(PRELIM!AB17="","",$F$8*PRELIM!AB17)</f>
        <v>29.37</v>
      </c>
      <c r="G17" s="83">
        <f>IF(PRELIM!AD17="","",$G$8*PRELIM!AD17)</f>
        <v>25.500000000000004</v>
      </c>
      <c r="H17" s="84">
        <f t="shared" si="0"/>
        <v>86.827894736842111</v>
      </c>
      <c r="I17" s="85">
        <f>IF(H17="","",VLOOKUP(H17,'INITIAL INPUT'!$P$4:$R$34,3))</f>
        <v>93</v>
      </c>
      <c r="J17" s="83">
        <f>IF(MIDTERM!P17="","",$J$8*MIDTERM!P17)</f>
        <v>23.650000000000002</v>
      </c>
      <c r="K17" s="83">
        <f>IF(MIDTERM!AB17="","",$K$8*MIDTERM!AB17)</f>
        <v>30.8</v>
      </c>
      <c r="L17" s="83">
        <f>IF(MIDTERM!AD17="","",$L$8*MIDTERM!AD17)</f>
        <v>31.166666666666664</v>
      </c>
      <c r="M17" s="86">
        <f t="shared" si="2"/>
        <v>85.616666666666674</v>
      </c>
      <c r="N17" s="87">
        <f>IF(M17="","",('INITIAL INPUT'!$J$25*CRS!H17+'INITIAL INPUT'!$K$25*CRS!M17))</f>
        <v>86.222280701754386</v>
      </c>
      <c r="O17" s="85">
        <f>IF(N17="","",VLOOKUP(N17,'INITIAL INPUT'!$P$4:$R$34,3))</f>
        <v>93</v>
      </c>
      <c r="P17" s="83">
        <f>IF(FINAL!P17="","",CRS!$P$8*FINAL!P17)</f>
        <v>27.225000000000001</v>
      </c>
      <c r="Q17" s="83">
        <f>IF(FINAL!AB17="","",CRS!$Q$8*FINAL!AB17)</f>
        <v>32.340000000000003</v>
      </c>
      <c r="R17" s="83">
        <f>IF(FINAL!AD17="","",CRS!$R$8*FINAL!AD17)</f>
        <v>33.660000000000004</v>
      </c>
      <c r="S17" s="86">
        <f t="shared" si="5"/>
        <v>93.225000000000009</v>
      </c>
      <c r="T17" s="87">
        <f>IF(S17="","",'INITIAL INPUT'!$J$26*CRS!H17+'INITIAL INPUT'!$K$26*CRS!M17+'INITIAL INPUT'!$L$26*CRS!S17)</f>
        <v>89.72364035087719</v>
      </c>
      <c r="U17" s="85">
        <f>IF(T17="","",VLOOKUP(T17,'INITIAL INPUT'!$P$4:$R$34,3))</f>
        <v>95</v>
      </c>
      <c r="V17" s="107">
        <f t="shared" si="4"/>
        <v>95</v>
      </c>
      <c r="W17" s="166" t="str">
        <f t="shared" si="3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DAGUIO, ALLAN B. </v>
      </c>
      <c r="C18" s="104" t="str">
        <f>IF(NAMES!C11="","",NAMES!C11)</f>
        <v>M</v>
      </c>
      <c r="D18" s="81" t="str">
        <f>IF(NAMES!D11="","",NAMES!D11)</f>
        <v>BSCS-NONE-1</v>
      </c>
      <c r="E18" s="82">
        <f>IF(PRELIM!P18="","",$E$8*PRELIM!P18)</f>
        <v>1.7368421052631577</v>
      </c>
      <c r="F18" s="83">
        <f>IF(PRELIM!AB18="","",$F$8*PRELIM!AB18)</f>
        <v>11.55</v>
      </c>
      <c r="G18" s="83">
        <f>IF(PRELIM!AD18="","",$G$8*PRELIM!AD18)</f>
        <v>22.44</v>
      </c>
      <c r="H18" s="84">
        <f t="shared" si="0"/>
        <v>35.72684210526316</v>
      </c>
      <c r="I18" s="85">
        <f>IF(H18="","",VLOOKUP(H18,'INITIAL INPUT'!$P$4:$R$34,3))</f>
        <v>73</v>
      </c>
      <c r="J18" s="83">
        <f>IF(MIDTERM!P18="","",$J$8*MIDTERM!P18)</f>
        <v>20.350000000000001</v>
      </c>
      <c r="K18" s="83">
        <f>IF(MIDTERM!AB18="","",$K$8*MIDTERM!AB18)</f>
        <v>22.62857142857143</v>
      </c>
      <c r="L18" s="83">
        <f>IF(MIDTERM!AD18="","",$L$8*MIDTERM!AD18)</f>
        <v>26.633333333333333</v>
      </c>
      <c r="M18" s="86">
        <f t="shared" si="2"/>
        <v>69.611904761904754</v>
      </c>
      <c r="N18" s="87">
        <f>IF(M18="","",('INITIAL INPUT'!$J$25*CRS!H18+'INITIAL INPUT'!$K$25*CRS!M18))</f>
        <v>52.669373433583957</v>
      </c>
      <c r="O18" s="85">
        <f>IF(N18="","",VLOOKUP(N18,'INITIAL INPUT'!$P$4:$R$34,3))</f>
        <v>76</v>
      </c>
      <c r="P18" s="83">
        <f>IF(FINAL!P18="","",CRS!$P$8*FINAL!P18)</f>
        <v>21.45</v>
      </c>
      <c r="Q18" s="83">
        <f>IF(FINAL!AB18="","",CRS!$Q$8*FINAL!AB18)</f>
        <v>6.6000000000000005</v>
      </c>
      <c r="R18" s="83">
        <f>IF(FINAL!AD18="","",CRS!$R$8*FINAL!AD18)</f>
        <v>29.92</v>
      </c>
      <c r="S18" s="86">
        <f t="shared" si="5"/>
        <v>57.97</v>
      </c>
      <c r="T18" s="87">
        <f>IF(S18="","",'INITIAL INPUT'!$J$26*CRS!H18+'INITIAL INPUT'!$K$26*CRS!M18+'INITIAL INPUT'!$L$26*CRS!S18)</f>
        <v>55.319686716791978</v>
      </c>
      <c r="U18" s="85">
        <f>IF(T18="","",VLOOKUP(T18,'INITIAL INPUT'!$P$4:$R$34,3))</f>
        <v>78</v>
      </c>
      <c r="V18" s="107">
        <f t="shared" si="4"/>
        <v>78</v>
      </c>
      <c r="W18" s="166" t="str">
        <f t="shared" si="3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DOMLING, ZHERWIN ANGELO A.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2.0842105263157897</v>
      </c>
      <c r="F19" s="83">
        <f>IF(PRELIM!AB19="","",$F$8*PRELIM!AB19)</f>
        <v>21.45</v>
      </c>
      <c r="G19" s="83">
        <f>IF(PRELIM!AD19="","",$G$8*PRELIM!AD19)</f>
        <v>19.72</v>
      </c>
      <c r="H19" s="84">
        <f t="shared" si="0"/>
        <v>43.254210526315788</v>
      </c>
      <c r="I19" s="85">
        <f>IF(H19="","",VLOOKUP(H19,'INITIAL INPUT'!$P$4:$R$34,3))</f>
        <v>74</v>
      </c>
      <c r="J19" s="83" t="str">
        <f>IF(MIDTERM!P19="","",$J$8*MIDTERM!P19)</f>
        <v/>
      </c>
      <c r="K19" s="83">
        <f>IF(MIDTERM!AB19="","",$K$8*MIDTERM!AB19)</f>
        <v>9.4285714285714288</v>
      </c>
      <c r="L19" s="83">
        <f>IF(MIDTERM!AD19="","",$L$8*MIDTERM!AD19)</f>
        <v>18.133333333333336</v>
      </c>
      <c r="M19" s="86">
        <f t="shared" si="2"/>
        <v>27.561904761904763</v>
      </c>
      <c r="N19" s="87">
        <f>IF(M19="","",('INITIAL INPUT'!$J$25*CRS!H19+'INITIAL INPUT'!$K$25*CRS!M19))</f>
        <v>35.408057644110272</v>
      </c>
      <c r="O19" s="85">
        <f>IF(N19="","",VLOOKUP(N19,'INITIAL INPUT'!$P$4:$R$34,3))</f>
        <v>73</v>
      </c>
      <c r="P19" s="83">
        <f>IF(FINAL!P19="","",CRS!$P$8*FINAL!P19)</f>
        <v>19.8</v>
      </c>
      <c r="Q19" s="83">
        <f>IF(FINAL!AB19="","",CRS!$Q$8*FINAL!AB19)</f>
        <v>28.05</v>
      </c>
      <c r="R19" s="83">
        <f>IF(FINAL!AD19="","",CRS!$R$8*FINAL!AD19)</f>
        <v>27.540000000000003</v>
      </c>
      <c r="S19" s="86">
        <f t="shared" si="5"/>
        <v>75.39</v>
      </c>
      <c r="T19" s="87">
        <f>IF(S19="","",'INITIAL INPUT'!$J$26*CRS!H19+'INITIAL INPUT'!$K$26*CRS!M19+'INITIAL INPUT'!$L$26*CRS!S19)</f>
        <v>55.399028822055136</v>
      </c>
      <c r="U19" s="85">
        <f>IF(T19="","",VLOOKUP(T19,'INITIAL INPUT'!$P$4:$R$34,3))</f>
        <v>78</v>
      </c>
      <c r="V19" s="107">
        <f t="shared" si="4"/>
        <v>78</v>
      </c>
      <c r="W19" s="166" t="str">
        <f t="shared" si="3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EKID, HARRY O. </v>
      </c>
      <c r="C20" s="104" t="str">
        <f>IF(NAMES!C13="","",NAMES!C13)</f>
        <v>M</v>
      </c>
      <c r="D20" s="81" t="str">
        <f>IF(NAMES!D13="","",NAMES!D13)</f>
        <v>BSIT-NET SEC TRACK-1</v>
      </c>
      <c r="E20" s="82" t="str">
        <f>IF(PRELIM!P20="","",$E$8*PRELIM!P20)</f>
        <v/>
      </c>
      <c r="F20" s="83">
        <f>IF(PRELIM!AB20="","",$F$8*PRELIM!AB20)</f>
        <v>16.830000000000002</v>
      </c>
      <c r="G20" s="83">
        <f>IF(PRELIM!AD20="","",$G$8*PRELIM!AD20)</f>
        <v>20.060000000000002</v>
      </c>
      <c r="H20" s="84">
        <f t="shared" si="0"/>
        <v>36.89</v>
      </c>
      <c r="I20" s="85">
        <f>IF(H20="","",VLOOKUP(H20,'INITIAL INPUT'!$P$4:$R$34,3))</f>
        <v>73</v>
      </c>
      <c r="J20" s="83">
        <f>IF(MIDTERM!P20="","",$J$8*MIDTERM!P20)</f>
        <v>1.6500000000000001</v>
      </c>
      <c r="K20" s="83">
        <f>IF(MIDTERM!AB20="","",$K$8*MIDTERM!AB20)</f>
        <v>20.114285714285717</v>
      </c>
      <c r="L20" s="83">
        <f>IF(MIDTERM!AD20="","",$L$8*MIDTERM!AD20)</f>
        <v>23.233333333333334</v>
      </c>
      <c r="M20" s="86">
        <f t="shared" si="2"/>
        <v>44.997619047619054</v>
      </c>
      <c r="N20" s="87">
        <f>IF(M20="","",('INITIAL INPUT'!$J$25*CRS!H20+'INITIAL INPUT'!$K$25*CRS!M20))</f>
        <v>40.943809523809527</v>
      </c>
      <c r="O20" s="85">
        <f>IF(N20="","",VLOOKUP(N20,'INITIAL INPUT'!$P$4:$R$34,3))</f>
        <v>73</v>
      </c>
      <c r="P20" s="83">
        <f>IF(FINAL!P20="","",CRS!$P$8*FINAL!P20)</f>
        <v>23.1</v>
      </c>
      <c r="Q20" s="83">
        <f>IF(FINAL!AB20="","",CRS!$Q$8*FINAL!AB20)</f>
        <v>29.040000000000003</v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">
        <v>230</v>
      </c>
      <c r="W20" s="166" t="str">
        <f t="shared" si="3"/>
        <v>NFE</v>
      </c>
      <c r="X20" s="91"/>
    </row>
    <row r="21" spans="1:25" x14ac:dyDescent="0.2">
      <c r="A21" s="90" t="s">
        <v>46</v>
      </c>
      <c r="B21" s="79" t="str">
        <f>IF(NAMES!B14="","",NAMES!B14)</f>
        <v xml:space="preserve">ESPINOSA, ISAAC JOSHUA C.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229</v>
      </c>
      <c r="W21" s="166" t="str">
        <f t="shared" si="3"/>
        <v>UD</v>
      </c>
      <c r="X21" s="91"/>
    </row>
    <row r="22" spans="1:25" x14ac:dyDescent="0.2">
      <c r="A22" s="90" t="s">
        <v>47</v>
      </c>
      <c r="B22" s="79" t="str">
        <f>IF(NAMES!B15="","",NAMES!B15)</f>
        <v xml:space="preserve">GADONG, JOYLYN V. </v>
      </c>
      <c r="C22" s="104" t="str">
        <f>IF(NAMES!C15="","",NAMES!C15)</f>
        <v>F</v>
      </c>
      <c r="D22" s="81" t="str">
        <f>IF(NAMES!D15="","",NAMES!D15)</f>
        <v>BSIT-NET SEC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">
        <v>229</v>
      </c>
      <c r="W22" s="166" t="str">
        <f t="shared" si="3"/>
        <v>UD</v>
      </c>
      <c r="X22" s="91"/>
    </row>
    <row r="23" spans="1:25" x14ac:dyDescent="0.2">
      <c r="A23" s="90" t="s">
        <v>48</v>
      </c>
      <c r="B23" s="79" t="str">
        <f>IF(NAMES!B16="","",NAMES!B16)</f>
        <v xml:space="preserve">HASSANE, HASSABALLAH MOUSSA </v>
      </c>
      <c r="C23" s="104" t="str">
        <f>IF(NAMES!C16="","",NAMES!C16)</f>
        <v>M</v>
      </c>
      <c r="D23" s="81" t="str">
        <f>IF(NAMES!D16="","",NAMES!D16)</f>
        <v>BSIT-NET SEC TRACK-1</v>
      </c>
      <c r="E23" s="82">
        <f>IF(PRELIM!P23="","",$E$8*PRELIM!P23)</f>
        <v>0.6947368421052631</v>
      </c>
      <c r="F23" s="83">
        <f>IF(PRELIM!AB23="","",$F$8*PRELIM!AB23)</f>
        <v>19.470000000000002</v>
      </c>
      <c r="G23" s="83">
        <f>IF(PRELIM!AD23="","",$G$8*PRELIM!AD23)</f>
        <v>8.5</v>
      </c>
      <c r="H23" s="84">
        <f t="shared" si="0"/>
        <v>28.664736842105267</v>
      </c>
      <c r="I23" s="85">
        <f>IF(H23="","",VLOOKUP(H23,'INITIAL INPUT'!$P$4:$R$34,3))</f>
        <v>72</v>
      </c>
      <c r="J23" s="83" t="str">
        <f>IF(MIDTERM!P23="","",$J$8*MIDTERM!P23)</f>
        <v/>
      </c>
      <c r="K23" s="83">
        <f>IF(MIDTERM!AB23="","",$K$8*MIDTERM!AB23)</f>
        <v>7.5428571428571436</v>
      </c>
      <c r="L23" s="83">
        <f>IF(MIDTERM!AD23="","",$L$8*MIDTERM!AD23)</f>
        <v>14.16666666666667</v>
      </c>
      <c r="M23" s="86">
        <f t="shared" si="2"/>
        <v>21.709523809523812</v>
      </c>
      <c r="N23" s="87">
        <f>IF(M23="","",('INITIAL INPUT'!$J$25*CRS!H23+'INITIAL INPUT'!$K$25*CRS!M23))</f>
        <v>25.18713032581454</v>
      </c>
      <c r="O23" s="85">
        <f>IF(N23="","",VLOOKUP(N23,'INITIAL INPUT'!$P$4:$R$34,3))</f>
        <v>72</v>
      </c>
      <c r="P23" s="83">
        <f>IF(FINAL!P23="","",CRS!$P$8*FINAL!P23)</f>
        <v>21.037499999999998</v>
      </c>
      <c r="Q23" s="83">
        <f>IF(FINAL!AB23="","",CRS!$Q$8*FINAL!AB23)</f>
        <v>33</v>
      </c>
      <c r="R23" s="83">
        <f>IF(FINAL!AD23="","",CRS!$R$8*FINAL!AD23)</f>
        <v>23.46</v>
      </c>
      <c r="S23" s="86">
        <f t="shared" si="5"/>
        <v>77.497500000000002</v>
      </c>
      <c r="T23" s="87">
        <f>IF(S23="","",'INITIAL INPUT'!$J$26*CRS!H23+'INITIAL INPUT'!$K$26*CRS!M23+'INITIAL INPUT'!$L$26*CRS!S23)</f>
        <v>51.342315162907269</v>
      </c>
      <c r="U23" s="85">
        <f>IF(T23="","",VLOOKUP(T23,'INITIAL INPUT'!$P$4:$R$34,3))</f>
        <v>75</v>
      </c>
      <c r="V23" s="107">
        <f t="shared" si="4"/>
        <v>75</v>
      </c>
      <c r="W23" s="166" t="str">
        <f t="shared" si="3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IMRAN, JEMAL A.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25.740000000000002</v>
      </c>
      <c r="G24" s="83">
        <f>IF(PRELIM!AD24="","",$G$8*PRELIM!AD24)</f>
        <v>12.24</v>
      </c>
      <c r="H24" s="84">
        <f t="shared" si="0"/>
        <v>37.980000000000004</v>
      </c>
      <c r="I24" s="85">
        <f>IF(H24="","",VLOOKUP(H24,'INITIAL INPUT'!$P$4:$R$34,3))</f>
        <v>73</v>
      </c>
      <c r="J24" s="83">
        <f>IF(MIDTERM!P24="","",$J$8*MIDTERM!P24)</f>
        <v>24.75</v>
      </c>
      <c r="K24" s="83">
        <f>IF(MIDTERM!AB24="","",$K$8*MIDTERM!AB24)</f>
        <v>17.914285714285715</v>
      </c>
      <c r="L24" s="83">
        <f>IF(MIDTERM!AD24="","",$L$8*MIDTERM!AD24)</f>
        <v>15.3</v>
      </c>
      <c r="M24" s="86">
        <f t="shared" si="2"/>
        <v>57.964285714285708</v>
      </c>
      <c r="N24" s="87">
        <f>IF(M24="","",('INITIAL INPUT'!$J$25*CRS!H24+'INITIAL INPUT'!$K$25*CRS!M24))</f>
        <v>47.972142857142856</v>
      </c>
      <c r="O24" s="85">
        <f>IF(N24="","",VLOOKUP(N24,'INITIAL INPUT'!$P$4:$R$34,3))</f>
        <v>74</v>
      </c>
      <c r="P24" s="83">
        <f>IF(FINAL!P24="","",CRS!$P$8*FINAL!P24)</f>
        <v>20.625</v>
      </c>
      <c r="Q24" s="83">
        <f>IF(FINAL!AB24="","",CRS!$Q$8*FINAL!AB24)</f>
        <v>26.400000000000002</v>
      </c>
      <c r="R24" s="83">
        <f>IF(FINAL!AD24="","",CRS!$R$8*FINAL!AD24)</f>
        <v>33.660000000000004</v>
      </c>
      <c r="S24" s="86">
        <f t="shared" si="5"/>
        <v>80.685000000000002</v>
      </c>
      <c r="T24" s="87">
        <f>IF(S24="","",'INITIAL INPUT'!$J$26*CRS!H24+'INITIAL INPUT'!$K$26*CRS!M24+'INITIAL INPUT'!$L$26*CRS!S24)</f>
        <v>64.328571428571422</v>
      </c>
      <c r="U24" s="85">
        <f>IF(T24="","",VLOOKUP(T24,'INITIAL INPUT'!$P$4:$R$34,3))</f>
        <v>82</v>
      </c>
      <c r="V24" s="107">
        <f t="shared" si="4"/>
        <v>82</v>
      </c>
      <c r="W24" s="166" t="str">
        <f t="shared" si="3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KHAIRI, AMMAR M. </v>
      </c>
      <c r="C25" s="104" t="str">
        <f>IF(NAMES!C18="","",NAMES!C18)</f>
        <v>M</v>
      </c>
      <c r="D25" s="81" t="str">
        <f>IF(NAMES!D18="","",NAMES!D18)</f>
        <v>BSCS-EMBEDDED APP TRACK-1</v>
      </c>
      <c r="E25" s="82">
        <f>IF(PRELIM!P25="","",$E$8*PRELIM!P25)</f>
        <v>1.3894736842105262</v>
      </c>
      <c r="F25" s="83">
        <f>IF(PRELIM!AB25="","",$F$8*PRELIM!AB25)</f>
        <v>25.41</v>
      </c>
      <c r="G25" s="83">
        <f>IF(PRELIM!AD25="","",$G$8*PRELIM!AD25)</f>
        <v>10.88</v>
      </c>
      <c r="H25" s="84">
        <f t="shared" si="0"/>
        <v>37.679473684210528</v>
      </c>
      <c r="I25" s="85">
        <f>IF(H25="","",VLOOKUP(H25,'INITIAL INPUT'!$P$4:$R$34,3))</f>
        <v>73</v>
      </c>
      <c r="J25" s="83">
        <f>IF(MIDTERM!P25="","",$J$8*MIDTERM!P25)</f>
        <v>13.750000000000002</v>
      </c>
      <c r="K25" s="83">
        <f>IF(MIDTERM!AB25="","",$K$8*MIDTERM!AB25)</f>
        <v>24.2</v>
      </c>
      <c r="L25" s="83">
        <f>IF(MIDTERM!AD25="","",$L$8*MIDTERM!AD25)</f>
        <v>23.8</v>
      </c>
      <c r="M25" s="86">
        <f t="shared" si="2"/>
        <v>61.75</v>
      </c>
      <c r="N25" s="87">
        <f>IF(M25="","",('INITIAL INPUT'!$J$25*CRS!H25+'INITIAL INPUT'!$K$25*CRS!M25))</f>
        <v>49.714736842105268</v>
      </c>
      <c r="O25" s="85">
        <f>IF(N25="","",VLOOKUP(N25,'INITIAL INPUT'!$P$4:$R$34,3))</f>
        <v>74</v>
      </c>
      <c r="P25" s="83">
        <f>IF(FINAL!P25="","",CRS!$P$8*FINAL!P25)</f>
        <v>20.625</v>
      </c>
      <c r="Q25" s="83">
        <f>IF(FINAL!AB25="","",CRS!$Q$8*FINAL!AB25)</f>
        <v>13.200000000000001</v>
      </c>
      <c r="R25" s="83">
        <f>IF(FINAL!AD25="","",CRS!$R$8*FINAL!AD25)</f>
        <v>24.48</v>
      </c>
      <c r="S25" s="86">
        <f t="shared" si="5"/>
        <v>58.305000000000007</v>
      </c>
      <c r="T25" s="87">
        <f>IF(S25="","",'INITIAL INPUT'!$J$26*CRS!H25+'INITIAL INPUT'!$K$26*CRS!M25+'INITIAL INPUT'!$L$26*CRS!S25)</f>
        <v>54.009868421052637</v>
      </c>
      <c r="U25" s="85">
        <f>IF(T25="","",VLOOKUP(T25,'INITIAL INPUT'!$P$4:$R$34,3))</f>
        <v>77</v>
      </c>
      <c r="V25" s="107">
        <f t="shared" si="4"/>
        <v>77</v>
      </c>
      <c r="W25" s="166" t="str">
        <f t="shared" si="3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KHALFALLA, MUBARAK I. </v>
      </c>
      <c r="C26" s="104" t="str">
        <f>IF(NAMES!C19="","",NAMES!C19)</f>
        <v>M</v>
      </c>
      <c r="D26" s="81" t="str">
        <f>IF(NAMES!D19="","",NAMES!D19)</f>
        <v>BSIT-NET SEC TRACK-1</v>
      </c>
      <c r="E26" s="82">
        <f>IF(PRELIM!P26="","",$E$8*PRELIM!P26)</f>
        <v>10.073684210526316</v>
      </c>
      <c r="F26" s="83">
        <f>IF(PRELIM!AB26="","",$F$8*PRELIM!AB26)</f>
        <v>10.89</v>
      </c>
      <c r="G26" s="83">
        <f>IF(PRELIM!AD26="","",$G$8*PRELIM!AD26)</f>
        <v>15.98</v>
      </c>
      <c r="H26" s="84">
        <f t="shared" si="0"/>
        <v>36.943684210526314</v>
      </c>
      <c r="I26" s="85">
        <f>IF(H26="","",VLOOKUP(H26,'INITIAL INPUT'!$P$4:$R$34,3))</f>
        <v>73</v>
      </c>
      <c r="J26" s="83">
        <f>IF(MIDTERM!P26="","",$J$8*MIDTERM!P26)</f>
        <v>19.25</v>
      </c>
      <c r="K26" s="83">
        <f>IF(MIDTERM!AB26="","",$K$8*MIDTERM!AB26)</f>
        <v>16.657142857142858</v>
      </c>
      <c r="L26" s="83">
        <f>IF(MIDTERM!AD26="","",$L$8*MIDTERM!AD26)</f>
        <v>28.333333333333339</v>
      </c>
      <c r="M26" s="86">
        <f t="shared" si="2"/>
        <v>64.240476190476201</v>
      </c>
      <c r="N26" s="87">
        <f>IF(M26="","",('INITIAL INPUT'!$J$25*CRS!H26+'INITIAL INPUT'!$K$25*CRS!M26))</f>
        <v>50.592080200501258</v>
      </c>
      <c r="O26" s="85">
        <f>IF(N26="","",VLOOKUP(N26,'INITIAL INPUT'!$P$4:$R$34,3))</f>
        <v>75</v>
      </c>
      <c r="P26" s="83">
        <f>IF(FINAL!P26="","",CRS!$P$8*FINAL!P26)</f>
        <v>29.700000000000003</v>
      </c>
      <c r="Q26" s="83">
        <f>IF(FINAL!AB26="","",CRS!$Q$8*FINAL!AB26)</f>
        <v>19.8</v>
      </c>
      <c r="R26" s="83">
        <f>IF(FINAL!AD26="","",CRS!$R$8*FINAL!AD26)</f>
        <v>22.1</v>
      </c>
      <c r="S26" s="86">
        <f t="shared" si="5"/>
        <v>71.599999999999994</v>
      </c>
      <c r="T26" s="87">
        <f>IF(S26="","",'INITIAL INPUT'!$J$26*CRS!H26+'INITIAL INPUT'!$K$26*CRS!M26+'INITIAL INPUT'!$L$26*CRS!S26)</f>
        <v>61.096040100250626</v>
      </c>
      <c r="U26" s="85">
        <f>IF(T26="","",VLOOKUP(T26,'INITIAL INPUT'!$P$4:$R$34,3))</f>
        <v>81</v>
      </c>
      <c r="V26" s="107">
        <f t="shared" si="4"/>
        <v>81</v>
      </c>
      <c r="W26" s="166" t="str">
        <f t="shared" si="3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MANZANO, ROUELLA ANN R. </v>
      </c>
      <c r="C27" s="104" t="str">
        <f>IF(NAMES!C20="","",NAMES!C20)</f>
        <v>F</v>
      </c>
      <c r="D27" s="81" t="str">
        <f>IF(NAMES!D20="","",NAMES!D20)</f>
        <v>BSIT-BA TRACK-1</v>
      </c>
      <c r="E27" s="82">
        <f>IF(PRELIM!P27="","",$E$8*PRELIM!P27)</f>
        <v>14.589473684210526</v>
      </c>
      <c r="F27" s="83">
        <f>IF(PRELIM!AB27="","",$F$8*PRELIM!AB27)</f>
        <v>23.76</v>
      </c>
      <c r="G27" s="83">
        <f>IF(PRELIM!AD27="","",$G$8*PRELIM!AD27)</f>
        <v>22.44</v>
      </c>
      <c r="H27" s="84">
        <f t="shared" si="0"/>
        <v>60.789473684210535</v>
      </c>
      <c r="I27" s="85">
        <f>IF(H27="","",VLOOKUP(H27,'INITIAL INPUT'!$P$4:$R$34,3))</f>
        <v>80</v>
      </c>
      <c r="J27" s="83" t="str">
        <f>IF(MIDTERM!P27="","",$J$8*MIDTERM!P27)</f>
        <v/>
      </c>
      <c r="K27" s="83">
        <f>IF(MIDTERM!AB27="","",$K$8*MIDTERM!AB27)</f>
        <v>13.514285714285714</v>
      </c>
      <c r="L27" s="83">
        <f>IF(MIDTERM!AD27="","",$L$8*MIDTERM!AD27)</f>
        <v>25.500000000000004</v>
      </c>
      <c r="M27" s="86">
        <f t="shared" si="2"/>
        <v>39.01428571428572</v>
      </c>
      <c r="N27" s="87">
        <f>IF(M27="","",('INITIAL INPUT'!$J$25*CRS!H27+'INITIAL INPUT'!$K$25*CRS!M27))</f>
        <v>49.901879699248127</v>
      </c>
      <c r="O27" s="85">
        <f>IF(N27="","",VLOOKUP(N27,'INITIAL INPUT'!$P$4:$R$34,3))</f>
        <v>74</v>
      </c>
      <c r="P27" s="83">
        <f>IF(FINAL!P27="","",CRS!$P$8*FINAL!P27)</f>
        <v>14.025</v>
      </c>
      <c r="Q27" s="83">
        <f>IF(FINAL!AB27="","",CRS!$Q$8*FINAL!AB27)</f>
        <v>14.850000000000001</v>
      </c>
      <c r="R27" s="83">
        <f>IF(FINAL!AD27="","",CRS!$R$8*FINAL!AD27)</f>
        <v>24.48</v>
      </c>
      <c r="S27" s="86">
        <f t="shared" si="5"/>
        <v>53.355000000000004</v>
      </c>
      <c r="T27" s="87">
        <f>IF(S27="","",'INITIAL INPUT'!$J$26*CRS!H27+'INITIAL INPUT'!$K$26*CRS!M27+'INITIAL INPUT'!$L$26*CRS!S27)</f>
        <v>51.628439849624066</v>
      </c>
      <c r="U27" s="85">
        <f>IF(T27="","",VLOOKUP(T27,'INITIAL INPUT'!$P$4:$R$34,3))</f>
        <v>76</v>
      </c>
      <c r="V27" s="107">
        <f t="shared" si="4"/>
        <v>76</v>
      </c>
      <c r="W27" s="166" t="str">
        <f t="shared" si="3"/>
        <v>PASSED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MEHARI, MOHAMED H. </v>
      </c>
      <c r="C28" s="104" t="str">
        <f>IF(NAMES!C21="","",NAMES!C21)</f>
        <v>M</v>
      </c>
      <c r="D28" s="81" t="str">
        <f>IF(NAMES!D21="","",NAMES!D21)</f>
        <v>BSIT-NET SEC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">
        <v>229</v>
      </c>
      <c r="W28" s="166" t="str">
        <f t="shared" si="3"/>
        <v>UD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MILLARES, DENNIS M.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2.7789473684210524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2.7789473684210524</v>
      </c>
      <c r="I29" s="85">
        <f>IF(H29="","",VLOOKUP(H29,'INITIAL INPUT'!$P$4:$R$34,3))</f>
        <v>70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">
        <v>229</v>
      </c>
      <c r="W29" s="166" t="str">
        <f t="shared" si="3"/>
        <v>UD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NAZARRO, CARLO R.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">
        <v>229</v>
      </c>
      <c r="W30" s="166" t="str">
        <f t="shared" si="3"/>
        <v>UD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OTHMAN, MOHAMMED A. </v>
      </c>
      <c r="C31" s="104" t="str">
        <f>IF(NAMES!C24="","",NAMES!C24)</f>
        <v>M</v>
      </c>
      <c r="D31" s="81" t="str">
        <f>IF(NAMES!D24="","",NAMES!D24)</f>
        <v>BSIT-NET SEC TRACK-1</v>
      </c>
      <c r="E31" s="82" t="str">
        <f>IF(PRELIM!P31="","",$E$8*PRELIM!P31)</f>
        <v/>
      </c>
      <c r="F31" s="83">
        <f>IF(PRELIM!AB31="","",$F$8*PRELIM!AB31)</f>
        <v>12.870000000000001</v>
      </c>
      <c r="G31" s="83">
        <f>IF(PRELIM!AD31="","",$G$8*PRELIM!AD31)</f>
        <v>14.280000000000001</v>
      </c>
      <c r="H31" s="84">
        <f t="shared" si="0"/>
        <v>27.150000000000002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">
        <v>229</v>
      </c>
      <c r="W31" s="166" t="str">
        <f t="shared" si="3"/>
        <v>UD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VALENTON, KATE HOLLI P.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10.073684210526316</v>
      </c>
      <c r="F32" s="83">
        <f>IF(PRELIM!AB32="","",$F$8*PRELIM!AB32)</f>
        <v>28.380000000000003</v>
      </c>
      <c r="G32" s="83">
        <f>IF(PRELIM!AD32="","",$G$8*PRELIM!AD32)</f>
        <v>26.520000000000003</v>
      </c>
      <c r="H32" s="84">
        <f t="shared" si="0"/>
        <v>64.973684210526329</v>
      </c>
      <c r="I32" s="85">
        <f>IF(H32="","",VLOOKUP(H32,'INITIAL INPUT'!$P$4:$R$34,3))</f>
        <v>82</v>
      </c>
      <c r="J32" s="83">
        <f>IF(MIDTERM!P32="","",$J$8*MIDTERM!P32)</f>
        <v>18.150000000000002</v>
      </c>
      <c r="K32" s="83">
        <f>IF(MIDTERM!AB32="","",$K$8*MIDTERM!AB32)</f>
        <v>22.314285714285717</v>
      </c>
      <c r="L32" s="83">
        <f>IF(MIDTERM!AD32="","",$L$8*MIDTERM!AD32)</f>
        <v>30.6</v>
      </c>
      <c r="M32" s="86">
        <f t="shared" si="2"/>
        <v>71.064285714285717</v>
      </c>
      <c r="N32" s="87">
        <f>IF(M32="","",('INITIAL INPUT'!$J$25*CRS!H32+'INITIAL INPUT'!$K$25*CRS!M32))</f>
        <v>68.018984962406023</v>
      </c>
      <c r="O32" s="85">
        <f>IF(N32="","",VLOOKUP(N32,'INITIAL INPUT'!$P$4:$R$34,3))</f>
        <v>84</v>
      </c>
      <c r="P32" s="83">
        <f>IF(FINAL!P32="","",CRS!$P$8*FINAL!P32)</f>
        <v>31.35</v>
      </c>
      <c r="Q32" s="83">
        <f>IF(FINAL!AB32="","",CRS!$Q$8*FINAL!AB32)</f>
        <v>29.700000000000003</v>
      </c>
      <c r="R32" s="83">
        <f>IF(FINAL!AD32="","",CRS!$R$8*FINAL!AD32)</f>
        <v>26.520000000000003</v>
      </c>
      <c r="S32" s="86">
        <f t="shared" si="5"/>
        <v>87.570000000000007</v>
      </c>
      <c r="T32" s="87">
        <f>IF(S32="","",'INITIAL INPUT'!$J$26*CRS!H32+'INITIAL INPUT'!$K$26*CRS!M32+'INITIAL INPUT'!$L$26*CRS!S32)</f>
        <v>77.794492481203008</v>
      </c>
      <c r="U32" s="85">
        <f>IF(T32="","",VLOOKUP(T32,'INITIAL INPUT'!$P$4:$R$34,3))</f>
        <v>89</v>
      </c>
      <c r="V32" s="107">
        <f t="shared" si="4"/>
        <v>89</v>
      </c>
      <c r="W32" s="166" t="str">
        <f t="shared" si="3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YOUSSOUF, MADJID O. </v>
      </c>
      <c r="C33" s="104" t="str">
        <f>IF(NAMES!C26="","",NAMES!C26)</f>
        <v>M</v>
      </c>
      <c r="D33" s="81" t="str">
        <f>IF(NAMES!D26="","",NAMES!D26)</f>
        <v>BSIT-NET SEC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229</v>
      </c>
      <c r="W33" s="166" t="str">
        <f t="shared" si="3"/>
        <v>UD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4"/>
        <v/>
      </c>
      <c r="W34" s="166" t="str">
        <f t="shared" si="3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4"/>
        <v/>
      </c>
      <c r="W35" s="166" t="str">
        <f t="shared" si="3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4"/>
        <v/>
      </c>
      <c r="W36" s="166" t="str">
        <f t="shared" si="3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4"/>
        <v/>
      </c>
      <c r="W37" s="166" t="str">
        <f t="shared" si="3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4"/>
        <v/>
      </c>
      <c r="W38" s="166" t="str">
        <f t="shared" si="3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4"/>
        <v/>
      </c>
      <c r="W39" s="166" t="str">
        <f t="shared" si="3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4"/>
        <v/>
      </c>
      <c r="W40" s="166" t="str">
        <f t="shared" si="3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ICS1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COMPUTING FUNDAMENTALS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7:30-8:45MW  8:45-10:00MWF</v>
      </c>
      <c r="B45" s="283"/>
      <c r="C45" s="284"/>
      <c r="D45" s="75" t="str">
        <f>D4</f>
        <v>N6006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1ST Trimester SY 2015-2016</v>
      </c>
      <c r="B46" s="283"/>
      <c r="C46" s="284"/>
      <c r="D46" s="285"/>
      <c r="E46" s="288"/>
      <c r="F46" s="291"/>
      <c r="G46" s="293">
        <f>G5</f>
        <v>42287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13" zoomScaleNormal="100" workbookViewId="0">
      <selection activeCell="F31" sqref="F31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 ICS1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COMPUTING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7:30-8:45MW  8:45-10:00MWF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1ST Trimester SY 2015-2016</v>
      </c>
      <c r="B5" s="324"/>
      <c r="C5" s="325"/>
      <c r="D5" s="325"/>
      <c r="E5" s="108">
        <v>15</v>
      </c>
      <c r="F5" s="108">
        <v>10</v>
      </c>
      <c r="G5" s="108">
        <v>20</v>
      </c>
      <c r="H5" s="108">
        <v>50</v>
      </c>
      <c r="I5" s="108"/>
      <c r="J5" s="108"/>
      <c r="K5" s="108"/>
      <c r="L5" s="108"/>
      <c r="M5" s="108"/>
      <c r="N5" s="108"/>
      <c r="O5" s="341"/>
      <c r="P5" s="312"/>
      <c r="Q5" s="108">
        <v>25</v>
      </c>
      <c r="R5" s="108">
        <v>25</v>
      </c>
      <c r="S5" s="108">
        <v>25</v>
      </c>
      <c r="T5" s="108">
        <v>25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221</v>
      </c>
      <c r="F6" s="305" t="s">
        <v>221</v>
      </c>
      <c r="G6" s="305" t="s">
        <v>221</v>
      </c>
      <c r="H6" s="305" t="s">
        <v>222</v>
      </c>
      <c r="I6" s="305"/>
      <c r="J6" s="305"/>
      <c r="K6" s="305"/>
      <c r="L6" s="305"/>
      <c r="M6" s="305"/>
      <c r="N6" s="305"/>
      <c r="O6" s="366">
        <f>IF(SUM(E5:N5)=0,"",SUM(E5:N5))</f>
        <v>95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INPUT'!D20</f>
        <v>42287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ABDULLAH DIREA, YUSUF MOHAMED </v>
      </c>
      <c r="C9" s="65" t="str">
        <f>CRS!C9</f>
        <v>M</v>
      </c>
      <c r="D9" s="70" t="str">
        <f>CRS!D9</f>
        <v>BSIT-NET SEC TRACK-1</v>
      </c>
      <c r="E9" s="109"/>
      <c r="F9" s="109">
        <v>0</v>
      </c>
      <c r="G9" s="109">
        <v>1</v>
      </c>
      <c r="H9" s="109"/>
      <c r="I9" s="109"/>
      <c r="J9" s="109"/>
      <c r="K9" s="109"/>
      <c r="L9" s="109"/>
      <c r="M9" s="109"/>
      <c r="N9" s="109"/>
      <c r="O9" s="60">
        <f>IF(SUM(E9:N9)=0,"",SUM(E9:N9))</f>
        <v>1</v>
      </c>
      <c r="P9" s="67">
        <f>IF(O9="","",O9/$O$6*100)</f>
        <v>1.0526315789473684</v>
      </c>
      <c r="Q9" s="109">
        <v>22</v>
      </c>
      <c r="R9" s="109"/>
      <c r="S9" s="109">
        <v>16</v>
      </c>
      <c r="T9" s="109">
        <v>18</v>
      </c>
      <c r="U9" s="109"/>
      <c r="V9" s="109"/>
      <c r="W9" s="109"/>
      <c r="X9" s="109"/>
      <c r="Y9" s="109"/>
      <c r="Z9" s="109"/>
      <c r="AA9" s="60">
        <f>IF(SUM(Q9:Z9)=0,"",SUM(Q9:Z9))</f>
        <v>56</v>
      </c>
      <c r="AB9" s="67">
        <f>IF(AA9="","",AA9/$AA$6*100)</f>
        <v>56.000000000000007</v>
      </c>
      <c r="AC9" s="111">
        <v>37</v>
      </c>
      <c r="AD9" s="67">
        <f>IF(AC9="","",AC9/$AC$5*100)</f>
        <v>37</v>
      </c>
      <c r="AE9" s="66">
        <f>CRS!H9</f>
        <v>31.407368421052638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ALPAS, CHARLIE JOY M. </v>
      </c>
      <c r="C10" s="65" t="str">
        <f>CRS!C10</f>
        <v>M</v>
      </c>
      <c r="D10" s="70" t="str">
        <f>CRS!D10</f>
        <v>BSIT-WEB TRACK-1</v>
      </c>
      <c r="E10" s="109">
        <v>1</v>
      </c>
      <c r="F10" s="109">
        <v>2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</v>
      </c>
      <c r="P10" s="67">
        <f t="shared" ref="P10:P40" si="1">IF(O10="","",O10/$O$6*100)</f>
        <v>3.1578947368421053</v>
      </c>
      <c r="Q10" s="109">
        <v>19</v>
      </c>
      <c r="R10" s="109"/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19</v>
      </c>
      <c r="AB10" s="67">
        <f t="shared" ref="AB10:AB40" si="3">IF(AA10="","",AA10/$AA$6*100)</f>
        <v>19</v>
      </c>
      <c r="AC10" s="111">
        <v>37</v>
      </c>
      <c r="AD10" s="67">
        <f t="shared" ref="AD10:AD40" si="4">IF(AC10="","",AC10/$AC$5*100)</f>
        <v>37</v>
      </c>
      <c r="AE10" s="66">
        <f>CRS!H10</f>
        <v>19.892105263157895</v>
      </c>
      <c r="AF10" s="64">
        <f>CRS!I10</f>
        <v>72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AMANGYEN, JOJO A. </v>
      </c>
      <c r="C11" s="65" t="str">
        <f>CRS!C11</f>
        <v>M</v>
      </c>
      <c r="D11" s="70" t="str">
        <f>CRS!D11</f>
        <v>BSCS-DIGITAL ARTS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ANA, KEVIN BRIAN J. </v>
      </c>
      <c r="C12" s="65" t="str">
        <f>CRS!C12</f>
        <v>M</v>
      </c>
      <c r="D12" s="70" t="str">
        <f>CRS!D12</f>
        <v>BSIT-WEB TRACK-1</v>
      </c>
      <c r="E12" s="109">
        <v>1</v>
      </c>
      <c r="F12" s="109">
        <v>10</v>
      </c>
      <c r="G12" s="109">
        <v>0</v>
      </c>
      <c r="H12" s="109"/>
      <c r="I12" s="109"/>
      <c r="J12" s="109"/>
      <c r="K12" s="109"/>
      <c r="L12" s="109"/>
      <c r="M12" s="109"/>
      <c r="N12" s="109"/>
      <c r="O12" s="60">
        <f t="shared" si="0"/>
        <v>11</v>
      </c>
      <c r="P12" s="67">
        <f t="shared" si="1"/>
        <v>11.578947368421053</v>
      </c>
      <c r="Q12" s="109">
        <v>10</v>
      </c>
      <c r="R12" s="109">
        <v>8</v>
      </c>
      <c r="S12" s="109">
        <v>16</v>
      </c>
      <c r="T12" s="109">
        <v>10</v>
      </c>
      <c r="U12" s="109"/>
      <c r="V12" s="109"/>
      <c r="W12" s="109"/>
      <c r="X12" s="109"/>
      <c r="Y12" s="109"/>
      <c r="Z12" s="109"/>
      <c r="AA12" s="60">
        <f t="shared" si="2"/>
        <v>44</v>
      </c>
      <c r="AB12" s="67">
        <f t="shared" si="3"/>
        <v>44</v>
      </c>
      <c r="AC12" s="111">
        <v>39</v>
      </c>
      <c r="AD12" s="67">
        <f t="shared" si="4"/>
        <v>39</v>
      </c>
      <c r="AE12" s="66">
        <f>CRS!H12</f>
        <v>31.601052631578952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ANTOLIN, JOHN PAUL B. </v>
      </c>
      <c r="C13" s="65" t="str">
        <f>CRS!C13</f>
        <v>M</v>
      </c>
      <c r="D13" s="70" t="str">
        <f>CRS!D13</f>
        <v>ACT-NET MGMT-1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BUGTONG, KENDRICK D. </v>
      </c>
      <c r="C14" s="65" t="str">
        <f>CRS!C14</f>
        <v>M</v>
      </c>
      <c r="D14" s="70" t="str">
        <f>CRS!D14</f>
        <v>BSIT-ERP TRACK-1</v>
      </c>
      <c r="E14" s="109"/>
      <c r="F14" s="109"/>
      <c r="G14" s="109">
        <v>18</v>
      </c>
      <c r="H14" s="109"/>
      <c r="I14" s="109"/>
      <c r="J14" s="109"/>
      <c r="K14" s="109"/>
      <c r="L14" s="109"/>
      <c r="M14" s="109"/>
      <c r="N14" s="109"/>
      <c r="O14" s="60">
        <f t="shared" si="0"/>
        <v>18</v>
      </c>
      <c r="P14" s="67">
        <f t="shared" si="1"/>
        <v>18.947368421052634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>
        <f>CRS!H14</f>
        <v>6.2526315789473692</v>
      </c>
      <c r="AF14" s="64">
        <f>CRS!I14</f>
        <v>70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CATBAGAN, SAMUEL JR. E. </v>
      </c>
      <c r="C15" s="65" t="str">
        <f>CRS!C15</f>
        <v>M</v>
      </c>
      <c r="D15" s="70" t="str">
        <f>CRS!D15</f>
        <v>BSIT-WEB TRACK-1</v>
      </c>
      <c r="E15" s="109">
        <v>13</v>
      </c>
      <c r="F15" s="109">
        <v>10</v>
      </c>
      <c r="G15" s="109">
        <v>4</v>
      </c>
      <c r="H15" s="109">
        <v>50</v>
      </c>
      <c r="I15" s="109"/>
      <c r="J15" s="109"/>
      <c r="K15" s="109"/>
      <c r="L15" s="109"/>
      <c r="M15" s="109"/>
      <c r="N15" s="109"/>
      <c r="O15" s="60">
        <f t="shared" si="0"/>
        <v>77</v>
      </c>
      <c r="P15" s="67">
        <f t="shared" si="1"/>
        <v>81.05263157894737</v>
      </c>
      <c r="Q15" s="109">
        <v>24</v>
      </c>
      <c r="R15" s="109">
        <v>24</v>
      </c>
      <c r="S15" s="109">
        <v>25</v>
      </c>
      <c r="T15" s="109">
        <v>23</v>
      </c>
      <c r="U15" s="109"/>
      <c r="V15" s="109"/>
      <c r="W15" s="109"/>
      <c r="X15" s="109"/>
      <c r="Y15" s="109"/>
      <c r="Z15" s="109"/>
      <c r="AA15" s="60">
        <f t="shared" si="2"/>
        <v>96</v>
      </c>
      <c r="AB15" s="67">
        <f t="shared" si="3"/>
        <v>96</v>
      </c>
      <c r="AC15" s="111">
        <v>80</v>
      </c>
      <c r="AD15" s="67">
        <f t="shared" si="4"/>
        <v>80</v>
      </c>
      <c r="AE15" s="66">
        <f>CRS!H15</f>
        <v>85.627368421052637</v>
      </c>
      <c r="AF15" s="64">
        <f>CRS!I15</f>
        <v>93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CAYCO, JEORGE MATHEW P. </v>
      </c>
      <c r="C16" s="65" t="str">
        <f>CRS!C16</f>
        <v>M</v>
      </c>
      <c r="D16" s="70" t="str">
        <f>CRS!D16</f>
        <v>BSIT-WEB TRACK-1</v>
      </c>
      <c r="E16" s="109">
        <v>5</v>
      </c>
      <c r="F16" s="109">
        <v>1</v>
      </c>
      <c r="G16" s="109">
        <v>3</v>
      </c>
      <c r="H16" s="109">
        <v>25</v>
      </c>
      <c r="I16" s="109"/>
      <c r="J16" s="109"/>
      <c r="K16" s="109"/>
      <c r="L16" s="109"/>
      <c r="M16" s="109"/>
      <c r="N16" s="109"/>
      <c r="O16" s="60">
        <f t="shared" si="0"/>
        <v>34</v>
      </c>
      <c r="P16" s="67">
        <f t="shared" si="1"/>
        <v>35.789473684210527</v>
      </c>
      <c r="Q16" s="109">
        <v>19</v>
      </c>
      <c r="R16" s="109">
        <v>14</v>
      </c>
      <c r="S16" s="109">
        <v>17</v>
      </c>
      <c r="T16" s="109">
        <v>10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60</v>
      </c>
      <c r="AC16" s="111">
        <v>46</v>
      </c>
      <c r="AD16" s="67">
        <f t="shared" si="4"/>
        <v>46</v>
      </c>
      <c r="AE16" s="66">
        <f>CRS!H16</f>
        <v>47.250526315789472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CUMPAS, ROGELIO JR. D. </v>
      </c>
      <c r="C17" s="65" t="str">
        <f>CRS!C17</f>
        <v>M</v>
      </c>
      <c r="D17" s="70" t="str">
        <f>CRS!D17</f>
        <v>BSIT-NET SEC TRACK-1</v>
      </c>
      <c r="E17" s="109">
        <v>14</v>
      </c>
      <c r="F17" s="109">
        <v>10</v>
      </c>
      <c r="G17" s="109">
        <v>18</v>
      </c>
      <c r="H17" s="109">
        <v>50</v>
      </c>
      <c r="I17" s="109"/>
      <c r="J17" s="109"/>
      <c r="K17" s="109"/>
      <c r="L17" s="109"/>
      <c r="M17" s="109"/>
      <c r="N17" s="109"/>
      <c r="O17" s="60">
        <f t="shared" si="0"/>
        <v>92</v>
      </c>
      <c r="P17" s="67">
        <f t="shared" si="1"/>
        <v>96.84210526315789</v>
      </c>
      <c r="Q17" s="109">
        <v>24</v>
      </c>
      <c r="R17" s="109">
        <v>23</v>
      </c>
      <c r="S17" s="109">
        <v>20</v>
      </c>
      <c r="T17" s="109">
        <v>22</v>
      </c>
      <c r="U17" s="109"/>
      <c r="V17" s="109"/>
      <c r="W17" s="109"/>
      <c r="X17" s="109"/>
      <c r="Y17" s="109"/>
      <c r="Z17" s="109"/>
      <c r="AA17" s="60">
        <f t="shared" si="2"/>
        <v>89</v>
      </c>
      <c r="AB17" s="67">
        <f t="shared" si="3"/>
        <v>89</v>
      </c>
      <c r="AC17" s="111">
        <v>75</v>
      </c>
      <c r="AD17" s="67">
        <f t="shared" si="4"/>
        <v>75</v>
      </c>
      <c r="AE17" s="66">
        <f>CRS!H17</f>
        <v>86.827894736842111</v>
      </c>
      <c r="AF17" s="64">
        <f>CRS!I17</f>
        <v>93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DAGUIO, ALLAN B. </v>
      </c>
      <c r="C18" s="65" t="str">
        <f>CRS!C18</f>
        <v>M</v>
      </c>
      <c r="D18" s="70" t="str">
        <f>CRS!D18</f>
        <v>BSCS-NONE-1</v>
      </c>
      <c r="E18" s="109">
        <v>1</v>
      </c>
      <c r="F18" s="109">
        <v>4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5</v>
      </c>
      <c r="P18" s="67">
        <f t="shared" si="1"/>
        <v>5.2631578947368416</v>
      </c>
      <c r="Q18" s="109">
        <v>11</v>
      </c>
      <c r="R18" s="109">
        <v>8</v>
      </c>
      <c r="S18" s="109">
        <v>16</v>
      </c>
      <c r="T18" s="109"/>
      <c r="U18" s="109"/>
      <c r="V18" s="109"/>
      <c r="W18" s="109"/>
      <c r="X18" s="109"/>
      <c r="Y18" s="109"/>
      <c r="Z18" s="109"/>
      <c r="AA18" s="60">
        <f t="shared" si="2"/>
        <v>35</v>
      </c>
      <c r="AB18" s="67">
        <f t="shared" si="3"/>
        <v>35</v>
      </c>
      <c r="AC18" s="111">
        <v>66</v>
      </c>
      <c r="AD18" s="67">
        <f t="shared" si="4"/>
        <v>66</v>
      </c>
      <c r="AE18" s="66">
        <f>CRS!H18</f>
        <v>35.72684210526316</v>
      </c>
      <c r="AF18" s="64">
        <f>CRS!I18</f>
        <v>73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DOMLING, ZHERWIN ANGELO A. </v>
      </c>
      <c r="C19" s="65" t="str">
        <f>CRS!C19</f>
        <v>M</v>
      </c>
      <c r="D19" s="70" t="str">
        <f>CRS!D19</f>
        <v>BSIT-WEB TRACK-1</v>
      </c>
      <c r="E19" s="109">
        <v>0</v>
      </c>
      <c r="F19" s="109"/>
      <c r="G19" s="109">
        <v>6</v>
      </c>
      <c r="H19" s="109"/>
      <c r="I19" s="109"/>
      <c r="J19" s="109"/>
      <c r="K19" s="109"/>
      <c r="L19" s="109"/>
      <c r="M19" s="109"/>
      <c r="N19" s="109"/>
      <c r="O19" s="60">
        <f t="shared" si="0"/>
        <v>6</v>
      </c>
      <c r="P19" s="67">
        <f t="shared" si="1"/>
        <v>6.3157894736842106</v>
      </c>
      <c r="Q19" s="109">
        <v>22</v>
      </c>
      <c r="R19" s="109">
        <v>18</v>
      </c>
      <c r="S19" s="109">
        <v>15</v>
      </c>
      <c r="T19" s="109">
        <v>10</v>
      </c>
      <c r="U19" s="109"/>
      <c r="V19" s="109"/>
      <c r="W19" s="109"/>
      <c r="X19" s="109"/>
      <c r="Y19" s="109"/>
      <c r="Z19" s="109"/>
      <c r="AA19" s="60">
        <f t="shared" si="2"/>
        <v>65</v>
      </c>
      <c r="AB19" s="67">
        <f t="shared" si="3"/>
        <v>65</v>
      </c>
      <c r="AC19" s="111">
        <v>58</v>
      </c>
      <c r="AD19" s="67">
        <f t="shared" si="4"/>
        <v>57.999999999999993</v>
      </c>
      <c r="AE19" s="66">
        <f>CRS!H19</f>
        <v>43.254210526315788</v>
      </c>
      <c r="AF19" s="64">
        <f>CRS!I19</f>
        <v>74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EKID, HARRY O.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>
        <v>14</v>
      </c>
      <c r="S20" s="109">
        <v>17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51</v>
      </c>
      <c r="AB20" s="67">
        <f t="shared" si="3"/>
        <v>51</v>
      </c>
      <c r="AC20" s="111">
        <v>59</v>
      </c>
      <c r="AD20" s="67">
        <f t="shared" si="4"/>
        <v>59</v>
      </c>
      <c r="AE20" s="66">
        <f>CRS!H20</f>
        <v>36.89</v>
      </c>
      <c r="AF20" s="64">
        <f>CRS!I20</f>
        <v>73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ESPINOSA, ISAAC JOSHUA C.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GADONG, JOYLYN V. </v>
      </c>
      <c r="C22" s="65" t="str">
        <f>CRS!C22</f>
        <v>F</v>
      </c>
      <c r="D22" s="70" t="str">
        <f>CRS!D22</f>
        <v>BSIT-NET SEC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HASSANE, HASSABALLAH MOUSSA </v>
      </c>
      <c r="C23" s="65" t="str">
        <f>CRS!C23</f>
        <v>M</v>
      </c>
      <c r="D23" s="70" t="str">
        <f>CRS!D23</f>
        <v>BSIT-NET SEC TRACK-1</v>
      </c>
      <c r="E23" s="109"/>
      <c r="F23" s="109">
        <v>2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</v>
      </c>
      <c r="P23" s="67">
        <f t="shared" si="1"/>
        <v>2.1052631578947367</v>
      </c>
      <c r="Q23" s="109">
        <v>17</v>
      </c>
      <c r="R23" s="109">
        <v>15</v>
      </c>
      <c r="S23" s="109">
        <v>17</v>
      </c>
      <c r="T23" s="109">
        <v>10</v>
      </c>
      <c r="U23" s="109"/>
      <c r="V23" s="109"/>
      <c r="W23" s="109"/>
      <c r="X23" s="109"/>
      <c r="Y23" s="109"/>
      <c r="Z23" s="109"/>
      <c r="AA23" s="60">
        <f t="shared" si="2"/>
        <v>59</v>
      </c>
      <c r="AB23" s="67">
        <f t="shared" si="3"/>
        <v>59</v>
      </c>
      <c r="AC23" s="111">
        <v>25</v>
      </c>
      <c r="AD23" s="67">
        <f t="shared" si="4"/>
        <v>25</v>
      </c>
      <c r="AE23" s="66">
        <f>CRS!H23</f>
        <v>28.664736842105267</v>
      </c>
      <c r="AF23" s="64">
        <f>CRS!I23</f>
        <v>72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IMRAN, JEMAL A. </v>
      </c>
      <c r="C24" s="65" t="str">
        <f>CRS!C24</f>
        <v>M</v>
      </c>
      <c r="D24" s="70" t="str">
        <f>CRS!D24</f>
        <v>BSIT-NET SEC TRACK-1</v>
      </c>
      <c r="E24" s="109"/>
      <c r="F24" s="109">
        <v>0</v>
      </c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22</v>
      </c>
      <c r="R24" s="109">
        <v>19</v>
      </c>
      <c r="S24" s="109">
        <v>19</v>
      </c>
      <c r="T24" s="109">
        <v>18</v>
      </c>
      <c r="U24" s="109"/>
      <c r="V24" s="109"/>
      <c r="W24" s="109"/>
      <c r="X24" s="109"/>
      <c r="Y24" s="109"/>
      <c r="Z24" s="109"/>
      <c r="AA24" s="60">
        <f t="shared" si="2"/>
        <v>78</v>
      </c>
      <c r="AB24" s="67">
        <f t="shared" si="3"/>
        <v>78</v>
      </c>
      <c r="AC24" s="111">
        <v>36</v>
      </c>
      <c r="AD24" s="67">
        <f t="shared" si="4"/>
        <v>36</v>
      </c>
      <c r="AE24" s="66">
        <f>CRS!H24</f>
        <v>37.980000000000004</v>
      </c>
      <c r="AF24" s="64">
        <f>CRS!I24</f>
        <v>73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KHAIRI, AMMAR M. </v>
      </c>
      <c r="C25" s="65" t="str">
        <f>CRS!C25</f>
        <v>M</v>
      </c>
      <c r="D25" s="70" t="str">
        <f>CRS!D25</f>
        <v>BSCS-EMBEDDED APP TRACK-1</v>
      </c>
      <c r="E25" s="109">
        <v>3</v>
      </c>
      <c r="F25" s="109"/>
      <c r="G25" s="109">
        <v>1</v>
      </c>
      <c r="H25" s="109"/>
      <c r="I25" s="109"/>
      <c r="J25" s="109"/>
      <c r="K25" s="109"/>
      <c r="L25" s="109"/>
      <c r="M25" s="109"/>
      <c r="N25" s="109"/>
      <c r="O25" s="60">
        <f t="shared" si="0"/>
        <v>4</v>
      </c>
      <c r="P25" s="67">
        <f t="shared" si="1"/>
        <v>4.2105263157894735</v>
      </c>
      <c r="Q25" s="109">
        <v>19</v>
      </c>
      <c r="R25" s="109">
        <v>16</v>
      </c>
      <c r="S25" s="109">
        <v>19</v>
      </c>
      <c r="T25" s="109">
        <v>23</v>
      </c>
      <c r="U25" s="109"/>
      <c r="V25" s="109"/>
      <c r="W25" s="109"/>
      <c r="X25" s="109"/>
      <c r="Y25" s="109"/>
      <c r="Z25" s="109"/>
      <c r="AA25" s="60">
        <f t="shared" si="2"/>
        <v>77</v>
      </c>
      <c r="AB25" s="67">
        <f t="shared" si="3"/>
        <v>77</v>
      </c>
      <c r="AC25" s="111">
        <v>32</v>
      </c>
      <c r="AD25" s="67">
        <f t="shared" si="4"/>
        <v>32</v>
      </c>
      <c r="AE25" s="66">
        <f>CRS!H25</f>
        <v>37.679473684210528</v>
      </c>
      <c r="AF25" s="64">
        <f>CRS!I25</f>
        <v>73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KHALFALLA, MUBARAK I. </v>
      </c>
      <c r="C26" s="65" t="str">
        <f>CRS!C26</f>
        <v>M</v>
      </c>
      <c r="D26" s="70" t="str">
        <f>CRS!D26</f>
        <v>BSIT-NET SEC TRACK-1</v>
      </c>
      <c r="E26" s="109"/>
      <c r="F26" s="109">
        <v>3</v>
      </c>
      <c r="G26" s="109">
        <v>6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29</v>
      </c>
      <c r="P26" s="67">
        <f t="shared" si="1"/>
        <v>30.526315789473685</v>
      </c>
      <c r="Q26" s="109">
        <v>17</v>
      </c>
      <c r="R26" s="109"/>
      <c r="S26" s="109">
        <v>16</v>
      </c>
      <c r="T26" s="109"/>
      <c r="U26" s="109"/>
      <c r="V26" s="109"/>
      <c r="W26" s="109"/>
      <c r="X26" s="109"/>
      <c r="Y26" s="109"/>
      <c r="Z26" s="109"/>
      <c r="AA26" s="60">
        <f t="shared" si="2"/>
        <v>33</v>
      </c>
      <c r="AB26" s="67">
        <f t="shared" si="3"/>
        <v>33</v>
      </c>
      <c r="AC26" s="111">
        <v>47</v>
      </c>
      <c r="AD26" s="67">
        <f t="shared" si="4"/>
        <v>47</v>
      </c>
      <c r="AE26" s="66">
        <f>CRS!H26</f>
        <v>36.943684210526314</v>
      </c>
      <c r="AF26" s="64">
        <f>CRS!I26</f>
        <v>73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MANZANO, ROUELLA ANN R. </v>
      </c>
      <c r="C27" s="65" t="str">
        <f>CRS!C27</f>
        <v>F</v>
      </c>
      <c r="D27" s="70" t="str">
        <f>CRS!D27</f>
        <v>BSIT-BA TRACK-1</v>
      </c>
      <c r="E27" s="109">
        <v>2</v>
      </c>
      <c r="F27" s="109">
        <v>5</v>
      </c>
      <c r="G27" s="109"/>
      <c r="H27" s="109">
        <v>35</v>
      </c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44.210526315789473</v>
      </c>
      <c r="Q27" s="109">
        <v>20</v>
      </c>
      <c r="R27" s="109">
        <v>13</v>
      </c>
      <c r="S27" s="109">
        <v>19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72</v>
      </c>
      <c r="AB27" s="67">
        <f t="shared" si="3"/>
        <v>72</v>
      </c>
      <c r="AC27" s="111">
        <v>66</v>
      </c>
      <c r="AD27" s="67">
        <f t="shared" si="4"/>
        <v>66</v>
      </c>
      <c r="AE27" s="66">
        <f>CRS!H27</f>
        <v>60.789473684210535</v>
      </c>
      <c r="AF27" s="64">
        <f>CRS!I27</f>
        <v>80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MEHARI, MOHAMED H.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MILLARES, DENNIS M. </v>
      </c>
      <c r="C29" s="65" t="str">
        <f>CRS!C29</f>
        <v>M</v>
      </c>
      <c r="D29" s="70" t="str">
        <f>CRS!D29</f>
        <v>BSIT-WEB TRACK-1</v>
      </c>
      <c r="E29" s="109"/>
      <c r="F29" s="109"/>
      <c r="G29" s="109">
        <v>8</v>
      </c>
      <c r="H29" s="109"/>
      <c r="I29" s="109"/>
      <c r="J29" s="109"/>
      <c r="K29" s="109"/>
      <c r="L29" s="109"/>
      <c r="M29" s="109"/>
      <c r="N29" s="109"/>
      <c r="O29" s="60">
        <f t="shared" si="0"/>
        <v>8</v>
      </c>
      <c r="P29" s="67">
        <f t="shared" si="1"/>
        <v>8.4210526315789469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2.7789473684210524</v>
      </c>
      <c r="AF29" s="64">
        <f>CRS!I29</f>
        <v>70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NAZARRO, CARLO R.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OTHMAN, MOHAMMED A.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20</v>
      </c>
      <c r="R31" s="109"/>
      <c r="S31" s="109">
        <v>19</v>
      </c>
      <c r="T31" s="109"/>
      <c r="U31" s="109"/>
      <c r="V31" s="109"/>
      <c r="W31" s="109"/>
      <c r="X31" s="109"/>
      <c r="Y31" s="109"/>
      <c r="Z31" s="109"/>
      <c r="AA31" s="60">
        <f t="shared" si="2"/>
        <v>39</v>
      </c>
      <c r="AB31" s="67">
        <f t="shared" si="3"/>
        <v>39</v>
      </c>
      <c r="AC31" s="111">
        <v>42</v>
      </c>
      <c r="AD31" s="67">
        <f t="shared" si="4"/>
        <v>42</v>
      </c>
      <c r="AE31" s="66">
        <f>CRS!H31</f>
        <v>27.150000000000002</v>
      </c>
      <c r="AF31" s="64">
        <f>CRS!I31</f>
        <v>72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VALENTON, KATE HOLLI P. </v>
      </c>
      <c r="C32" s="65" t="str">
        <f>CRS!C32</f>
        <v>F</v>
      </c>
      <c r="D32" s="70" t="str">
        <f>CRS!D32</f>
        <v>BSIT-WEB TRACK-1</v>
      </c>
      <c r="E32" s="109"/>
      <c r="F32" s="109">
        <v>9</v>
      </c>
      <c r="G32" s="109"/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29</v>
      </c>
      <c r="P32" s="67">
        <f t="shared" si="1"/>
        <v>30.526315789473685</v>
      </c>
      <c r="Q32" s="109">
        <v>21</v>
      </c>
      <c r="R32" s="109">
        <v>23</v>
      </c>
      <c r="S32" s="109">
        <v>24</v>
      </c>
      <c r="T32" s="109">
        <v>18</v>
      </c>
      <c r="U32" s="109"/>
      <c r="V32" s="109"/>
      <c r="W32" s="109"/>
      <c r="X32" s="109"/>
      <c r="Y32" s="109"/>
      <c r="Z32" s="109"/>
      <c r="AA32" s="60">
        <f t="shared" si="2"/>
        <v>86</v>
      </c>
      <c r="AB32" s="67">
        <f t="shared" si="3"/>
        <v>86</v>
      </c>
      <c r="AC32" s="111">
        <v>78</v>
      </c>
      <c r="AD32" s="67">
        <f t="shared" si="4"/>
        <v>78</v>
      </c>
      <c r="AE32" s="66">
        <f>CRS!H32</f>
        <v>64.973684210526329</v>
      </c>
      <c r="AF32" s="64">
        <f>CRS!I32</f>
        <v>82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YOUSSOUF, MADJID O.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 ICS1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COMPUTING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7:30-8:45MW  8:45-10:00MWF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10</v>
      </c>
      <c r="G46" s="57">
        <f t="shared" si="5"/>
        <v>20</v>
      </c>
      <c r="H46" s="57">
        <f t="shared" si="5"/>
        <v>50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25</v>
      </c>
      <c r="R46" s="57">
        <f t="shared" ref="R46:Z46" si="6">IF(R5="","",R5)</f>
        <v>25</v>
      </c>
      <c r="S46" s="57">
        <f t="shared" si="6"/>
        <v>25</v>
      </c>
      <c r="T46" s="57">
        <f t="shared" si="6"/>
        <v>25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ref="F47:N47" si="7">IF(F6="","",F6)</f>
        <v>QUIZ</v>
      </c>
      <c r="G47" s="317" t="str">
        <f t="shared" si="7"/>
        <v>QUIZ</v>
      </c>
      <c r="H47" s="317" t="str">
        <f t="shared" si="7"/>
        <v>ASSIGN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95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100</v>
      </c>
      <c r="AB47" s="312"/>
      <c r="AC47" s="308">
        <f>AC6</f>
        <v>42287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6" zoomScaleNormal="100" workbookViewId="0">
      <selection activeCell="R12" sqref="R12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ICS1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COMPUTING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7:30-8:45MW  8:45-10:00MWF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25</v>
      </c>
      <c r="R5" s="108">
        <v>25</v>
      </c>
      <c r="S5" s="108">
        <v>25</v>
      </c>
      <c r="T5" s="108">
        <v>30</v>
      </c>
      <c r="U5" s="108"/>
      <c r="V5" s="108"/>
      <c r="W5" s="108"/>
      <c r="X5" s="108"/>
      <c r="Y5" s="108"/>
      <c r="Z5" s="108"/>
      <c r="AA5" s="341"/>
      <c r="AB5" s="312"/>
      <c r="AC5" s="110">
        <v>120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60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105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ABDULLAH DIREA, YUSUF MOHAMED </v>
      </c>
      <c r="C9" s="65" t="str">
        <f>CRS!C9</f>
        <v>M</v>
      </c>
      <c r="D9" s="70" t="str">
        <f>CRS!D9</f>
        <v>BSIT-NET SEC TRACK-1</v>
      </c>
      <c r="E9" s="109">
        <v>5</v>
      </c>
      <c r="F9" s="109">
        <v>13</v>
      </c>
      <c r="G9" s="109">
        <v>13</v>
      </c>
      <c r="H9" s="109"/>
      <c r="I9" s="109"/>
      <c r="J9" s="109"/>
      <c r="K9" s="109"/>
      <c r="L9" s="109"/>
      <c r="M9" s="109"/>
      <c r="N9" s="109"/>
      <c r="O9" s="60">
        <f>IF(SUM(E9:N9)=0,"",SUM(E9:N9))</f>
        <v>31</v>
      </c>
      <c r="P9" s="67">
        <f>IF(O9="","",O9/$O$6*100)</f>
        <v>51.666666666666671</v>
      </c>
      <c r="Q9" s="109"/>
      <c r="R9" s="109"/>
      <c r="S9" s="109"/>
      <c r="T9" s="109">
        <v>5</v>
      </c>
      <c r="U9" s="109"/>
      <c r="V9" s="109"/>
      <c r="W9" s="109"/>
      <c r="X9" s="109"/>
      <c r="Y9" s="109"/>
      <c r="Z9" s="109"/>
      <c r="AA9" s="60">
        <f>IF(SUM(Q9:Z9)=0,"",SUM(Q9:Z9))</f>
        <v>5</v>
      </c>
      <c r="AB9" s="67">
        <f>IF(AA9="","",AA9/$AA$6*100)</f>
        <v>4.7619047619047619</v>
      </c>
      <c r="AC9" s="111">
        <v>54</v>
      </c>
      <c r="AD9" s="67">
        <f>IF(AC9="","",AC9/$AC$5*100)</f>
        <v>45</v>
      </c>
      <c r="AE9" s="112">
        <f>CRS!M9</f>
        <v>33.921428571428578</v>
      </c>
      <c r="AF9" s="66">
        <f>CRS!N9</f>
        <v>32.664398496240608</v>
      </c>
      <c r="AG9" s="64">
        <f>CRS!O9</f>
        <v>73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ALPAS, CHARLIE JOY M.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AMANGYEN, JOJO A. </v>
      </c>
      <c r="C11" s="65" t="str">
        <f>CRS!C11</f>
        <v>M</v>
      </c>
      <c r="D11" s="70" t="str">
        <f>CRS!D11</f>
        <v>BSCS-DIGITAL ARTS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ANA, KEVIN BRIAN J.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9</v>
      </c>
      <c r="R12" s="109">
        <v>18</v>
      </c>
      <c r="S12" s="109">
        <v>17</v>
      </c>
      <c r="T12" s="109">
        <v>10</v>
      </c>
      <c r="U12" s="109"/>
      <c r="V12" s="109"/>
      <c r="W12" s="109"/>
      <c r="X12" s="109"/>
      <c r="Y12" s="109"/>
      <c r="Z12" s="109"/>
      <c r="AA12" s="60">
        <f t="shared" si="2"/>
        <v>54</v>
      </c>
      <c r="AB12" s="67">
        <f t="shared" si="3"/>
        <v>51.428571428571423</v>
      </c>
      <c r="AC12" s="111">
        <v>54</v>
      </c>
      <c r="AD12" s="67">
        <f t="shared" si="4"/>
        <v>45</v>
      </c>
      <c r="AE12" s="112">
        <f>CRS!M12</f>
        <v>32.271428571428572</v>
      </c>
      <c r="AF12" s="66">
        <f>CRS!N12</f>
        <v>31.936240601503762</v>
      </c>
      <c r="AG12" s="64">
        <f>CRS!O12</f>
        <v>73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ANTOLIN, JOHN PAUL B. </v>
      </c>
      <c r="C13" s="65" t="str">
        <f>CRS!C13</f>
        <v>M</v>
      </c>
      <c r="D13" s="70" t="str">
        <f>CRS!D13</f>
        <v>ACT-NET MGMT-1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BUGTONG, KENDRICK D. </v>
      </c>
      <c r="C14" s="65" t="str">
        <f>CRS!C14</f>
        <v>M</v>
      </c>
      <c r="D14" s="70" t="str">
        <f>CRS!D14</f>
        <v>BSIT-ERP TRACK-1</v>
      </c>
      <c r="E14" s="109">
        <v>13</v>
      </c>
      <c r="F14" s="109">
        <v>16</v>
      </c>
      <c r="G14" s="109">
        <v>17</v>
      </c>
      <c r="H14" s="109"/>
      <c r="I14" s="109"/>
      <c r="J14" s="109"/>
      <c r="K14" s="109"/>
      <c r="L14" s="109"/>
      <c r="M14" s="109"/>
      <c r="N14" s="109"/>
      <c r="O14" s="60">
        <f t="shared" si="0"/>
        <v>46</v>
      </c>
      <c r="P14" s="67">
        <f t="shared" si="1"/>
        <v>76.666666666666671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104</v>
      </c>
      <c r="AD14" s="67">
        <f t="shared" si="4"/>
        <v>86.666666666666671</v>
      </c>
      <c r="AE14" s="112">
        <f>CRS!M14</f>
        <v>54.76666666666668</v>
      </c>
      <c r="AF14" s="66">
        <f>CRS!N14</f>
        <v>30.509649122807026</v>
      </c>
      <c r="AG14" s="64">
        <f>CRS!O14</f>
        <v>72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CATBAGAN, SAMUEL JR. E. </v>
      </c>
      <c r="C15" s="65" t="str">
        <f>CRS!C15</f>
        <v>M</v>
      </c>
      <c r="D15" s="70" t="str">
        <f>CRS!D15</f>
        <v>BSIT-WEB TRACK-1</v>
      </c>
      <c r="E15" s="109">
        <v>9</v>
      </c>
      <c r="F15" s="109">
        <v>13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42</v>
      </c>
      <c r="P15" s="67">
        <f t="shared" si="1"/>
        <v>70</v>
      </c>
      <c r="Q15" s="109">
        <v>22</v>
      </c>
      <c r="R15" s="109">
        <v>23</v>
      </c>
      <c r="S15" s="109">
        <v>20</v>
      </c>
      <c r="T15" s="109">
        <v>29</v>
      </c>
      <c r="U15" s="109"/>
      <c r="V15" s="109"/>
      <c r="W15" s="109"/>
      <c r="X15" s="109"/>
      <c r="Y15" s="109"/>
      <c r="Z15" s="109"/>
      <c r="AA15" s="60">
        <f t="shared" si="2"/>
        <v>94</v>
      </c>
      <c r="AB15" s="67">
        <f t="shared" si="3"/>
        <v>89.523809523809533</v>
      </c>
      <c r="AC15" s="111">
        <v>114</v>
      </c>
      <c r="AD15" s="67">
        <f t="shared" si="4"/>
        <v>95</v>
      </c>
      <c r="AE15" s="112">
        <f>CRS!M15</f>
        <v>84.94285714285715</v>
      </c>
      <c r="AF15" s="66">
        <f>CRS!N15</f>
        <v>85.285112781954894</v>
      </c>
      <c r="AG15" s="64">
        <f>CRS!O15</f>
        <v>93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CAYCO, JEORGE MATHEW P.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CUMPAS, ROGELIO JR. D. </v>
      </c>
      <c r="C17" s="65" t="str">
        <f>CRS!C17</f>
        <v>M</v>
      </c>
      <c r="D17" s="70" t="str">
        <f>CRS!D17</f>
        <v>BSIT-NET SEC TRACK-1</v>
      </c>
      <c r="E17" s="109">
        <v>9</v>
      </c>
      <c r="F17" s="109">
        <v>16</v>
      </c>
      <c r="G17" s="109">
        <v>18</v>
      </c>
      <c r="H17" s="109"/>
      <c r="I17" s="109"/>
      <c r="J17" s="109"/>
      <c r="K17" s="109"/>
      <c r="L17" s="109"/>
      <c r="M17" s="109"/>
      <c r="N17" s="109"/>
      <c r="O17" s="60">
        <f t="shared" si="0"/>
        <v>43</v>
      </c>
      <c r="P17" s="67">
        <f t="shared" si="1"/>
        <v>71.666666666666671</v>
      </c>
      <c r="Q17" s="109">
        <v>23</v>
      </c>
      <c r="R17" s="109">
        <v>22</v>
      </c>
      <c r="S17" s="109">
        <v>23</v>
      </c>
      <c r="T17" s="109">
        <v>30</v>
      </c>
      <c r="U17" s="109"/>
      <c r="V17" s="109"/>
      <c r="W17" s="109"/>
      <c r="X17" s="109"/>
      <c r="Y17" s="109"/>
      <c r="Z17" s="109"/>
      <c r="AA17" s="60">
        <f t="shared" si="2"/>
        <v>98</v>
      </c>
      <c r="AB17" s="67">
        <f t="shared" si="3"/>
        <v>93.333333333333329</v>
      </c>
      <c r="AC17" s="111">
        <v>110</v>
      </c>
      <c r="AD17" s="67">
        <f t="shared" si="4"/>
        <v>91.666666666666657</v>
      </c>
      <c r="AE17" s="112">
        <f>CRS!M17</f>
        <v>85.616666666666674</v>
      </c>
      <c r="AF17" s="66">
        <f>CRS!N17</f>
        <v>86.222280701754386</v>
      </c>
      <c r="AG17" s="64">
        <f>CRS!O17</f>
        <v>93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DAGUIO, ALLAN B. </v>
      </c>
      <c r="C18" s="65" t="str">
        <f>CRS!C18</f>
        <v>M</v>
      </c>
      <c r="D18" s="70" t="str">
        <f>CRS!D18</f>
        <v>BSCS-NONE-1</v>
      </c>
      <c r="E18" s="109">
        <v>7</v>
      </c>
      <c r="F18" s="109">
        <v>10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37</v>
      </c>
      <c r="P18" s="67">
        <f t="shared" si="1"/>
        <v>61.666666666666671</v>
      </c>
      <c r="Q18" s="109">
        <v>23</v>
      </c>
      <c r="R18" s="109">
        <v>22</v>
      </c>
      <c r="S18" s="109"/>
      <c r="T18" s="109">
        <v>27</v>
      </c>
      <c r="U18" s="109"/>
      <c r="V18" s="109"/>
      <c r="W18" s="109"/>
      <c r="X18" s="109"/>
      <c r="Y18" s="109"/>
      <c r="Z18" s="109"/>
      <c r="AA18" s="60">
        <f t="shared" si="2"/>
        <v>72</v>
      </c>
      <c r="AB18" s="67">
        <f t="shared" si="3"/>
        <v>68.571428571428569</v>
      </c>
      <c r="AC18" s="111">
        <v>94</v>
      </c>
      <c r="AD18" s="67">
        <f t="shared" si="4"/>
        <v>78.333333333333329</v>
      </c>
      <c r="AE18" s="112">
        <f>CRS!M18</f>
        <v>69.611904761904754</v>
      </c>
      <c r="AF18" s="66">
        <f>CRS!N18</f>
        <v>52.669373433583957</v>
      </c>
      <c r="AG18" s="64">
        <f>CRS!O18</f>
        <v>76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DOMLING, ZHERWIN ANGELO A.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>
        <v>5</v>
      </c>
      <c r="T19" s="109">
        <v>25</v>
      </c>
      <c r="U19" s="109"/>
      <c r="V19" s="109"/>
      <c r="W19" s="109"/>
      <c r="X19" s="109"/>
      <c r="Y19" s="109"/>
      <c r="Z19" s="109"/>
      <c r="AA19" s="60">
        <f t="shared" si="2"/>
        <v>30</v>
      </c>
      <c r="AB19" s="67">
        <f t="shared" si="3"/>
        <v>28.571428571428569</v>
      </c>
      <c r="AC19" s="111">
        <v>64</v>
      </c>
      <c r="AD19" s="67">
        <f t="shared" si="4"/>
        <v>53.333333333333336</v>
      </c>
      <c r="AE19" s="112">
        <f>CRS!M19</f>
        <v>27.561904761904763</v>
      </c>
      <c r="AF19" s="66">
        <f>CRS!N19</f>
        <v>35.408057644110272</v>
      </c>
      <c r="AG19" s="64">
        <f>CRS!O19</f>
        <v>73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EKID, HARRY O. </v>
      </c>
      <c r="C20" s="65" t="str">
        <f>CRS!C20</f>
        <v>M</v>
      </c>
      <c r="D20" s="70" t="str">
        <f>CRS!D20</f>
        <v>BSIT-NET SEC TRACK-1</v>
      </c>
      <c r="E20" s="109">
        <v>3</v>
      </c>
      <c r="F20" s="109"/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3</v>
      </c>
      <c r="P20" s="67">
        <f t="shared" si="1"/>
        <v>5</v>
      </c>
      <c r="Q20" s="109">
        <v>7</v>
      </c>
      <c r="R20" s="109">
        <v>15</v>
      </c>
      <c r="S20" s="109">
        <v>19</v>
      </c>
      <c r="T20" s="109">
        <v>23</v>
      </c>
      <c r="U20" s="109"/>
      <c r="V20" s="109"/>
      <c r="W20" s="109"/>
      <c r="X20" s="109"/>
      <c r="Y20" s="109"/>
      <c r="Z20" s="109"/>
      <c r="AA20" s="60">
        <f t="shared" si="2"/>
        <v>64</v>
      </c>
      <c r="AB20" s="67">
        <f t="shared" si="3"/>
        <v>60.952380952380956</v>
      </c>
      <c r="AC20" s="111">
        <v>82</v>
      </c>
      <c r="AD20" s="67">
        <f t="shared" si="4"/>
        <v>68.333333333333329</v>
      </c>
      <c r="AE20" s="112">
        <f>CRS!M20</f>
        <v>44.997619047619054</v>
      </c>
      <c r="AF20" s="66">
        <f>CRS!N20</f>
        <v>40.943809523809527</v>
      </c>
      <c r="AG20" s="64">
        <f>CRS!O20</f>
        <v>73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ESPINOSA, ISAAC JOSHUA C.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GADONG, JOYLYN V. </v>
      </c>
      <c r="C22" s="65" t="str">
        <f>CRS!C22</f>
        <v>F</v>
      </c>
      <c r="D22" s="70" t="str">
        <f>CRS!D22</f>
        <v>BSIT-NET SEC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HASSANE, HASSABALLAH MOUSSA </v>
      </c>
      <c r="C23" s="65" t="str">
        <f>CRS!C23</f>
        <v>M</v>
      </c>
      <c r="D23" s="70" t="str">
        <f>CRS!D23</f>
        <v>BSIT-NET SEC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>
        <v>9</v>
      </c>
      <c r="T23" s="109">
        <v>15</v>
      </c>
      <c r="U23" s="109"/>
      <c r="V23" s="109"/>
      <c r="W23" s="109"/>
      <c r="X23" s="109"/>
      <c r="Y23" s="109"/>
      <c r="Z23" s="109"/>
      <c r="AA23" s="60">
        <f t="shared" si="2"/>
        <v>24</v>
      </c>
      <c r="AB23" s="67">
        <f t="shared" si="3"/>
        <v>22.857142857142858</v>
      </c>
      <c r="AC23" s="111">
        <v>50</v>
      </c>
      <c r="AD23" s="67">
        <f t="shared" si="4"/>
        <v>41.666666666666671</v>
      </c>
      <c r="AE23" s="112">
        <f>CRS!M23</f>
        <v>21.709523809523812</v>
      </c>
      <c r="AF23" s="66">
        <f>CRS!N23</f>
        <v>25.18713032581454</v>
      </c>
      <c r="AG23" s="64">
        <f>CRS!O23</f>
        <v>72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IMRAN, JEMAL A. </v>
      </c>
      <c r="C24" s="65" t="str">
        <f>CRS!C24</f>
        <v>M</v>
      </c>
      <c r="D24" s="70" t="str">
        <f>CRS!D24</f>
        <v>BSIT-NET SEC TRACK-1</v>
      </c>
      <c r="E24" s="109">
        <v>9</v>
      </c>
      <c r="F24" s="109">
        <v>18</v>
      </c>
      <c r="G24" s="109">
        <v>18</v>
      </c>
      <c r="H24" s="109"/>
      <c r="I24" s="109"/>
      <c r="J24" s="109"/>
      <c r="K24" s="109"/>
      <c r="L24" s="109"/>
      <c r="M24" s="109"/>
      <c r="N24" s="109"/>
      <c r="O24" s="60">
        <f t="shared" si="0"/>
        <v>45</v>
      </c>
      <c r="P24" s="67">
        <f t="shared" si="1"/>
        <v>75</v>
      </c>
      <c r="Q24" s="109">
        <v>9</v>
      </c>
      <c r="R24" s="109">
        <v>18</v>
      </c>
      <c r="S24" s="109">
        <v>5</v>
      </c>
      <c r="T24" s="109">
        <v>25</v>
      </c>
      <c r="U24" s="109"/>
      <c r="V24" s="109"/>
      <c r="W24" s="109"/>
      <c r="X24" s="109"/>
      <c r="Y24" s="109"/>
      <c r="Z24" s="109"/>
      <c r="AA24" s="60">
        <f t="shared" si="2"/>
        <v>57</v>
      </c>
      <c r="AB24" s="67">
        <f t="shared" si="3"/>
        <v>54.285714285714285</v>
      </c>
      <c r="AC24" s="111">
        <v>54</v>
      </c>
      <c r="AD24" s="67">
        <f t="shared" si="4"/>
        <v>45</v>
      </c>
      <c r="AE24" s="112">
        <f>CRS!M24</f>
        <v>57.964285714285708</v>
      </c>
      <c r="AF24" s="66">
        <f>CRS!N24</f>
        <v>47.972142857142856</v>
      </c>
      <c r="AG24" s="64">
        <f>CRS!O24</f>
        <v>74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KHAIRI, AMMAR M. </v>
      </c>
      <c r="C25" s="65" t="str">
        <f>CRS!C25</f>
        <v>M</v>
      </c>
      <c r="D25" s="70" t="str">
        <f>CRS!D25</f>
        <v>BSCS-EMBEDDED APP TRACK-1</v>
      </c>
      <c r="E25" s="109">
        <v>7</v>
      </c>
      <c r="F25" s="109"/>
      <c r="G25" s="109">
        <v>18</v>
      </c>
      <c r="H25" s="109"/>
      <c r="I25" s="109"/>
      <c r="J25" s="109"/>
      <c r="K25" s="109"/>
      <c r="L25" s="109"/>
      <c r="M25" s="109"/>
      <c r="N25" s="109"/>
      <c r="O25" s="60">
        <f t="shared" si="0"/>
        <v>25</v>
      </c>
      <c r="P25" s="67">
        <f t="shared" si="1"/>
        <v>41.666666666666671</v>
      </c>
      <c r="Q25" s="109">
        <v>22</v>
      </c>
      <c r="R25" s="109">
        <v>23</v>
      </c>
      <c r="S25" s="109">
        <v>10</v>
      </c>
      <c r="T25" s="109">
        <v>22</v>
      </c>
      <c r="U25" s="109"/>
      <c r="V25" s="109"/>
      <c r="W25" s="109"/>
      <c r="X25" s="109"/>
      <c r="Y25" s="109"/>
      <c r="Z25" s="109"/>
      <c r="AA25" s="60">
        <f t="shared" si="2"/>
        <v>77</v>
      </c>
      <c r="AB25" s="67">
        <f t="shared" si="3"/>
        <v>73.333333333333329</v>
      </c>
      <c r="AC25" s="111">
        <v>84</v>
      </c>
      <c r="AD25" s="67">
        <f t="shared" si="4"/>
        <v>70</v>
      </c>
      <c r="AE25" s="112">
        <f>CRS!M25</f>
        <v>61.75</v>
      </c>
      <c r="AF25" s="66">
        <f>CRS!N25</f>
        <v>49.714736842105268</v>
      </c>
      <c r="AG25" s="64">
        <f>CRS!O25</f>
        <v>74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KHALFALLA, MUBARAK I. </v>
      </c>
      <c r="C26" s="65" t="str">
        <f>CRS!C26</f>
        <v>M</v>
      </c>
      <c r="D26" s="70" t="str">
        <f>CRS!D26</f>
        <v>BSIT-NET SEC TRACK-1</v>
      </c>
      <c r="E26" s="109"/>
      <c r="F26" s="109">
        <v>20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35</v>
      </c>
      <c r="P26" s="67">
        <f t="shared" si="1"/>
        <v>58.333333333333336</v>
      </c>
      <c r="Q26" s="109">
        <v>7</v>
      </c>
      <c r="R26" s="109">
        <v>15</v>
      </c>
      <c r="S26" s="109">
        <v>9</v>
      </c>
      <c r="T26" s="109">
        <v>22</v>
      </c>
      <c r="U26" s="109"/>
      <c r="V26" s="109"/>
      <c r="W26" s="109"/>
      <c r="X26" s="109"/>
      <c r="Y26" s="109"/>
      <c r="Z26" s="109"/>
      <c r="AA26" s="60">
        <f t="shared" si="2"/>
        <v>53</v>
      </c>
      <c r="AB26" s="67">
        <f t="shared" si="3"/>
        <v>50.476190476190474</v>
      </c>
      <c r="AC26" s="111">
        <v>100</v>
      </c>
      <c r="AD26" s="67">
        <f t="shared" si="4"/>
        <v>83.333333333333343</v>
      </c>
      <c r="AE26" s="112">
        <f>CRS!M26</f>
        <v>64.240476190476201</v>
      </c>
      <c r="AF26" s="66">
        <f>CRS!N26</f>
        <v>50.592080200501258</v>
      </c>
      <c r="AG26" s="64">
        <f>CRS!O26</f>
        <v>75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MANZANO, ROUELLA ANN R. </v>
      </c>
      <c r="C27" s="65" t="str">
        <f>CRS!C27</f>
        <v>F</v>
      </c>
      <c r="D27" s="70" t="str">
        <f>CRS!D27</f>
        <v>BSIT-BA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>
        <v>20</v>
      </c>
      <c r="S27" s="109"/>
      <c r="T27" s="109">
        <v>23</v>
      </c>
      <c r="U27" s="109"/>
      <c r="V27" s="109"/>
      <c r="W27" s="109"/>
      <c r="X27" s="109"/>
      <c r="Y27" s="109"/>
      <c r="Z27" s="109"/>
      <c r="AA27" s="60">
        <f t="shared" si="2"/>
        <v>43</v>
      </c>
      <c r="AB27" s="67">
        <f t="shared" si="3"/>
        <v>40.952380952380949</v>
      </c>
      <c r="AC27" s="111">
        <v>90</v>
      </c>
      <c r="AD27" s="67">
        <f t="shared" si="4"/>
        <v>75</v>
      </c>
      <c r="AE27" s="112">
        <f>CRS!M27</f>
        <v>39.01428571428572</v>
      </c>
      <c r="AF27" s="66">
        <f>CRS!N27</f>
        <v>49.901879699248127</v>
      </c>
      <c r="AG27" s="64">
        <f>CRS!O27</f>
        <v>74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MEHARI, MOHAMED H.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MILLARES, DENNIS M.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NAZARRO, CARLO R.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OTHMAN, MOHAMMED A.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VALENTON, KATE HOLLI P. </v>
      </c>
      <c r="C32" s="65" t="str">
        <f>CRS!C32</f>
        <v>F</v>
      </c>
      <c r="D32" s="70" t="str">
        <f>CRS!D32</f>
        <v>BSIT-WEB TRACK-1</v>
      </c>
      <c r="E32" s="109">
        <v>6</v>
      </c>
      <c r="F32" s="109">
        <v>9</v>
      </c>
      <c r="G32" s="109">
        <v>18</v>
      </c>
      <c r="H32" s="109"/>
      <c r="I32" s="109"/>
      <c r="J32" s="109"/>
      <c r="K32" s="109"/>
      <c r="L32" s="109"/>
      <c r="M32" s="109"/>
      <c r="N32" s="109"/>
      <c r="O32" s="60">
        <f t="shared" si="0"/>
        <v>33</v>
      </c>
      <c r="P32" s="67">
        <f t="shared" si="1"/>
        <v>55.000000000000007</v>
      </c>
      <c r="Q32" s="109"/>
      <c r="R32" s="109">
        <v>20</v>
      </c>
      <c r="S32" s="109">
        <v>22</v>
      </c>
      <c r="T32" s="109">
        <v>29</v>
      </c>
      <c r="U32" s="109"/>
      <c r="V32" s="109"/>
      <c r="W32" s="109"/>
      <c r="X32" s="109"/>
      <c r="Y32" s="109"/>
      <c r="Z32" s="109"/>
      <c r="AA32" s="60">
        <f t="shared" si="2"/>
        <v>71</v>
      </c>
      <c r="AB32" s="67">
        <f t="shared" si="3"/>
        <v>67.61904761904762</v>
      </c>
      <c r="AC32" s="111">
        <v>108</v>
      </c>
      <c r="AD32" s="67">
        <f t="shared" si="4"/>
        <v>90</v>
      </c>
      <c r="AE32" s="112">
        <f>CRS!M32</f>
        <v>71.064285714285717</v>
      </c>
      <c r="AF32" s="66">
        <f>CRS!N32</f>
        <v>68.018984962406023</v>
      </c>
      <c r="AG32" s="64">
        <f>CRS!O32</f>
        <v>84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YOUSSOUF, MADJID O.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ICS1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COMPUTING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7:30-8:45MW  8:45-10:00MWF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25</v>
      </c>
      <c r="R46" s="57">
        <f t="shared" ref="R46:Z46" si="6">IF(R5="","",R5)</f>
        <v>25</v>
      </c>
      <c r="S46" s="57">
        <f t="shared" si="6"/>
        <v>25</v>
      </c>
      <c r="T46" s="57">
        <f t="shared" si="6"/>
        <v>30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120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60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105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6" zoomScaleNormal="100" workbookViewId="0">
      <selection activeCell="P26" sqref="P26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ICS1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COMPUTING FUNDAMENTALS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7:30-8:45MW  8:45-10:00MWF</v>
      </c>
      <c r="B4" s="324"/>
      <c r="C4" s="325"/>
      <c r="D4" s="71" t="str">
        <f>CRS!D4</f>
        <v>N6006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1ST Trimester SY 2015-2016</v>
      </c>
      <c r="B5" s="324"/>
      <c r="C5" s="325"/>
      <c r="D5" s="325"/>
      <c r="E5" s="108">
        <v>40</v>
      </c>
      <c r="F5" s="108">
        <v>40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30</v>
      </c>
      <c r="S5" s="108">
        <v>30</v>
      </c>
      <c r="T5" s="108">
        <v>20</v>
      </c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227</v>
      </c>
      <c r="F6" s="305" t="s">
        <v>228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223</v>
      </c>
      <c r="R6" s="305" t="s">
        <v>224</v>
      </c>
      <c r="S6" s="305" t="s">
        <v>225</v>
      </c>
      <c r="T6" s="305" t="s">
        <v>226</v>
      </c>
      <c r="U6" s="305"/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ABDULLAH DIREA, YUSUF MOHAMED </v>
      </c>
      <c r="C9" s="65" t="str">
        <f>CRS!C9</f>
        <v>M</v>
      </c>
      <c r="D9" s="70" t="str">
        <f>CRS!D9</f>
        <v>BSIT-NET SEC TRACK-1</v>
      </c>
      <c r="E9" s="109">
        <v>25</v>
      </c>
      <c r="F9" s="109">
        <v>25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62.5</v>
      </c>
      <c r="Q9" s="109">
        <v>20</v>
      </c>
      <c r="R9" s="109">
        <v>15</v>
      </c>
      <c r="S9" s="109">
        <v>20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75</v>
      </c>
      <c r="AB9" s="67">
        <f>IF(AA9="","",AA9/$AA$6*100)</f>
        <v>75</v>
      </c>
      <c r="AC9" s="111">
        <v>67</v>
      </c>
      <c r="AD9" s="67">
        <f>IF(AC9="","",AC9/$AC$5*100)</f>
        <v>67</v>
      </c>
      <c r="AE9" s="112">
        <f>CRS!S9</f>
        <v>68.155000000000001</v>
      </c>
      <c r="AF9" s="66">
        <f>CRS!T9</f>
        <v>50.409699248120305</v>
      </c>
      <c r="AG9" s="64">
        <f>CRS!U9</f>
        <v>75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ALPAS, CHARLIE JOY M.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AMANGYEN, JOJO A. </v>
      </c>
      <c r="C11" s="65" t="str">
        <f>CRS!C11</f>
        <v>M</v>
      </c>
      <c r="D11" s="70" t="str">
        <f>CRS!D11</f>
        <v>BSCS-DIGITAL ARTS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ANA, KEVIN BRIAN J.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45</v>
      </c>
      <c r="AD12" s="67">
        <f t="shared" si="4"/>
        <v>45</v>
      </c>
      <c r="AE12" s="112">
        <f>CRS!S12</f>
        <v>15.3</v>
      </c>
      <c r="AF12" s="66">
        <f>CRS!T12</f>
        <v>23.618120300751883</v>
      </c>
      <c r="AG12" s="64">
        <f>CRS!U12</f>
        <v>72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ANTOLIN, JOHN PAUL B. </v>
      </c>
      <c r="C13" s="65" t="str">
        <f>CRS!C13</f>
        <v>M</v>
      </c>
      <c r="D13" s="70" t="str">
        <f>CRS!D13</f>
        <v>ACT-NET MGMT-1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BUGTONG, KENDRICK D. </v>
      </c>
      <c r="C14" s="65" t="str">
        <f>CRS!C14</f>
        <v>M</v>
      </c>
      <c r="D14" s="70" t="str">
        <f>CRS!D14</f>
        <v>BSIT-ERP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CATBAGAN, SAMUEL JR. E. </v>
      </c>
      <c r="C15" s="65" t="str">
        <f>CRS!C15</f>
        <v>M</v>
      </c>
      <c r="D15" s="70" t="str">
        <f>CRS!D15</f>
        <v>BSIT-WEB TRACK-1</v>
      </c>
      <c r="E15" s="109">
        <v>36</v>
      </c>
      <c r="F15" s="109">
        <v>40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76</v>
      </c>
      <c r="P15" s="67">
        <f t="shared" si="1"/>
        <v>95</v>
      </c>
      <c r="Q15" s="109">
        <v>20</v>
      </c>
      <c r="R15" s="109">
        <v>28</v>
      </c>
      <c r="S15" s="109">
        <v>30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98</v>
      </c>
      <c r="AB15" s="67">
        <f t="shared" si="3"/>
        <v>98</v>
      </c>
      <c r="AC15" s="111">
        <v>99</v>
      </c>
      <c r="AD15" s="67">
        <f t="shared" si="4"/>
        <v>99</v>
      </c>
      <c r="AE15" s="112">
        <f>CRS!S15</f>
        <v>97.350000000000009</v>
      </c>
      <c r="AF15" s="66">
        <f>CRS!T15</f>
        <v>91.317556390977444</v>
      </c>
      <c r="AG15" s="64">
        <f>CRS!U15</f>
        <v>96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CAYCO, JEORGE MATHEW P.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CUMPAS, ROGELIO JR. D. </v>
      </c>
      <c r="C17" s="65" t="str">
        <f>CRS!C17</f>
        <v>M</v>
      </c>
      <c r="D17" s="70" t="str">
        <f>CRS!D17</f>
        <v>BSIT-NET SEC TRACK-1</v>
      </c>
      <c r="E17" s="109">
        <v>26</v>
      </c>
      <c r="F17" s="109">
        <v>40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66</v>
      </c>
      <c r="P17" s="67">
        <f t="shared" si="1"/>
        <v>82.5</v>
      </c>
      <c r="Q17" s="109">
        <v>20</v>
      </c>
      <c r="R17" s="109">
        <v>28</v>
      </c>
      <c r="S17" s="109">
        <v>30</v>
      </c>
      <c r="T17" s="109">
        <v>20</v>
      </c>
      <c r="U17" s="109"/>
      <c r="V17" s="109"/>
      <c r="W17" s="109"/>
      <c r="X17" s="109"/>
      <c r="Y17" s="109"/>
      <c r="Z17" s="109"/>
      <c r="AA17" s="60">
        <f t="shared" si="2"/>
        <v>98</v>
      </c>
      <c r="AB17" s="67">
        <f t="shared" si="3"/>
        <v>98</v>
      </c>
      <c r="AC17" s="111">
        <v>99</v>
      </c>
      <c r="AD17" s="67">
        <f t="shared" si="4"/>
        <v>99</v>
      </c>
      <c r="AE17" s="112">
        <f>CRS!S17</f>
        <v>93.225000000000009</v>
      </c>
      <c r="AF17" s="66">
        <f>CRS!T17</f>
        <v>89.72364035087719</v>
      </c>
      <c r="AG17" s="64">
        <f>CRS!U17</f>
        <v>95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DAGUIO, ALLAN B. </v>
      </c>
      <c r="C18" s="65" t="str">
        <f>CRS!C18</f>
        <v>M</v>
      </c>
      <c r="D18" s="70" t="str">
        <f>CRS!D18</f>
        <v>BSCS-NONE-1</v>
      </c>
      <c r="E18" s="109">
        <v>20</v>
      </c>
      <c r="F18" s="109">
        <v>32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52</v>
      </c>
      <c r="P18" s="67">
        <f t="shared" si="1"/>
        <v>65</v>
      </c>
      <c r="Q18" s="109">
        <v>20</v>
      </c>
      <c r="R18" s="109"/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20</v>
      </c>
      <c r="AB18" s="67">
        <f t="shared" si="3"/>
        <v>20</v>
      </c>
      <c r="AC18" s="111">
        <v>88</v>
      </c>
      <c r="AD18" s="67">
        <f t="shared" si="4"/>
        <v>88</v>
      </c>
      <c r="AE18" s="112">
        <f>CRS!S18</f>
        <v>57.97</v>
      </c>
      <c r="AF18" s="66">
        <f>CRS!T18</f>
        <v>55.319686716791978</v>
      </c>
      <c r="AG18" s="64">
        <f>CRS!U18</f>
        <v>78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DOMLING, ZHERWIN ANGELO A. </v>
      </c>
      <c r="C19" s="65" t="str">
        <f>CRS!C19</f>
        <v>M</v>
      </c>
      <c r="D19" s="70" t="str">
        <f>CRS!D19</f>
        <v>BSIT-WEB TRACK-1</v>
      </c>
      <c r="E19" s="109">
        <v>20</v>
      </c>
      <c r="F19" s="109">
        <v>28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48</v>
      </c>
      <c r="P19" s="67">
        <f t="shared" si="1"/>
        <v>60</v>
      </c>
      <c r="Q19" s="109">
        <v>20</v>
      </c>
      <c r="R19" s="109">
        <v>20</v>
      </c>
      <c r="S19" s="109">
        <v>25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85</v>
      </c>
      <c r="AB19" s="67">
        <f t="shared" si="3"/>
        <v>85</v>
      </c>
      <c r="AC19" s="111">
        <v>81</v>
      </c>
      <c r="AD19" s="67">
        <f t="shared" si="4"/>
        <v>81</v>
      </c>
      <c r="AE19" s="112">
        <f>CRS!S19</f>
        <v>75.39</v>
      </c>
      <c r="AF19" s="66">
        <f>CRS!T19</f>
        <v>55.399028822055136</v>
      </c>
      <c r="AG19" s="64">
        <f>CRS!U19</f>
        <v>78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EKID, HARRY O. </v>
      </c>
      <c r="C20" s="65" t="str">
        <f>CRS!C20</f>
        <v>M</v>
      </c>
      <c r="D20" s="70" t="str">
        <f>CRS!D20</f>
        <v>BSIT-NET SEC TRACK-1</v>
      </c>
      <c r="E20" s="109">
        <v>24</v>
      </c>
      <c r="F20" s="109">
        <v>32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56</v>
      </c>
      <c r="P20" s="67">
        <f t="shared" si="1"/>
        <v>70</v>
      </c>
      <c r="Q20" s="109">
        <v>20</v>
      </c>
      <c r="R20" s="109">
        <v>25</v>
      </c>
      <c r="S20" s="109">
        <v>23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88</v>
      </c>
      <c r="AB20" s="67">
        <f t="shared" si="3"/>
        <v>88</v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ESPINOSA, ISAAC JOSHUA C.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GADONG, JOYLYN V. </v>
      </c>
      <c r="C22" s="65" t="str">
        <f>CRS!C22</f>
        <v>F</v>
      </c>
      <c r="D22" s="70" t="str">
        <f>CRS!D22</f>
        <v>BSIT-NET SEC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HASSANE, HASSABALLAH MOUSSA </v>
      </c>
      <c r="C23" s="65" t="str">
        <f>CRS!C23</f>
        <v>M</v>
      </c>
      <c r="D23" s="70" t="str">
        <f>CRS!D23</f>
        <v>BSIT-NET SEC TRACK-1</v>
      </c>
      <c r="E23" s="109">
        <v>25</v>
      </c>
      <c r="F23" s="109">
        <v>26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51</v>
      </c>
      <c r="P23" s="67">
        <f t="shared" si="1"/>
        <v>63.749999999999993</v>
      </c>
      <c r="Q23" s="109">
        <v>20</v>
      </c>
      <c r="R23" s="109">
        <v>30</v>
      </c>
      <c r="S23" s="109">
        <v>30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69</v>
      </c>
      <c r="AD23" s="67">
        <f t="shared" si="4"/>
        <v>69</v>
      </c>
      <c r="AE23" s="112">
        <f>CRS!S23</f>
        <v>77.497500000000002</v>
      </c>
      <c r="AF23" s="66">
        <f>CRS!T23</f>
        <v>51.342315162907269</v>
      </c>
      <c r="AG23" s="64">
        <f>CRS!U23</f>
        <v>75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IMRAN, JEMAL A. </v>
      </c>
      <c r="C24" s="65" t="str">
        <f>CRS!C24</f>
        <v>M</v>
      </c>
      <c r="D24" s="70" t="str">
        <f>CRS!D24</f>
        <v>BSIT-NET SEC TRACK-1</v>
      </c>
      <c r="E24" s="109">
        <v>14</v>
      </c>
      <c r="F24" s="109">
        <v>36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62.5</v>
      </c>
      <c r="Q24" s="109">
        <v>20</v>
      </c>
      <c r="R24" s="109">
        <v>20</v>
      </c>
      <c r="S24" s="109">
        <v>20</v>
      </c>
      <c r="T24" s="109">
        <v>20</v>
      </c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80</v>
      </c>
      <c r="AC24" s="111">
        <v>99</v>
      </c>
      <c r="AD24" s="67">
        <f t="shared" si="4"/>
        <v>99</v>
      </c>
      <c r="AE24" s="112">
        <f>CRS!S24</f>
        <v>80.685000000000002</v>
      </c>
      <c r="AF24" s="66">
        <f>CRS!T24</f>
        <v>64.328571428571422</v>
      </c>
      <c r="AG24" s="64">
        <f>CRS!U24</f>
        <v>82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KHAIRI, AMMAR M. </v>
      </c>
      <c r="C25" s="65" t="str">
        <f>CRS!C25</f>
        <v>M</v>
      </c>
      <c r="D25" s="70" t="str">
        <f>CRS!D25</f>
        <v>BSCS-EMBEDDED APP TRACK-1</v>
      </c>
      <c r="E25" s="109">
        <v>10</v>
      </c>
      <c r="F25" s="109">
        <v>40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62.5</v>
      </c>
      <c r="Q25" s="109">
        <v>20</v>
      </c>
      <c r="R25" s="109">
        <v>20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40</v>
      </c>
      <c r="AB25" s="67">
        <f t="shared" si="3"/>
        <v>40</v>
      </c>
      <c r="AC25" s="111">
        <v>72</v>
      </c>
      <c r="AD25" s="67">
        <f t="shared" si="4"/>
        <v>72</v>
      </c>
      <c r="AE25" s="112">
        <f>CRS!S25</f>
        <v>58.305000000000007</v>
      </c>
      <c r="AF25" s="66">
        <f>CRS!T25</f>
        <v>54.009868421052637</v>
      </c>
      <c r="AG25" s="64">
        <f>CRS!U25</f>
        <v>77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KHALFALLA, MUBARAK I. </v>
      </c>
      <c r="C26" s="65" t="str">
        <f>CRS!C26</f>
        <v>M</v>
      </c>
      <c r="D26" s="70" t="str">
        <f>CRS!D26</f>
        <v>BSIT-NET SEC TRACK-1</v>
      </c>
      <c r="E26" s="109">
        <v>32</v>
      </c>
      <c r="F26" s="109">
        <v>40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72</v>
      </c>
      <c r="P26" s="67">
        <f t="shared" si="1"/>
        <v>90</v>
      </c>
      <c r="Q26" s="109">
        <v>20</v>
      </c>
      <c r="R26" s="109">
        <v>20</v>
      </c>
      <c r="S26" s="109">
        <v>15</v>
      </c>
      <c r="T26" s="109">
        <v>5</v>
      </c>
      <c r="U26" s="109"/>
      <c r="V26" s="109"/>
      <c r="W26" s="109"/>
      <c r="X26" s="109"/>
      <c r="Y26" s="109"/>
      <c r="Z26" s="109"/>
      <c r="AA26" s="60">
        <f t="shared" si="2"/>
        <v>60</v>
      </c>
      <c r="AB26" s="67">
        <f t="shared" si="3"/>
        <v>60</v>
      </c>
      <c r="AC26" s="111">
        <v>65</v>
      </c>
      <c r="AD26" s="67">
        <f t="shared" si="4"/>
        <v>65</v>
      </c>
      <c r="AE26" s="112">
        <f>CRS!S26</f>
        <v>71.599999999999994</v>
      </c>
      <c r="AF26" s="66">
        <f>CRS!T26</f>
        <v>61.096040100250626</v>
      </c>
      <c r="AG26" s="64">
        <f>CRS!U26</f>
        <v>81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MANZANO, ROUELLA ANN R. </v>
      </c>
      <c r="C27" s="65" t="str">
        <f>CRS!C27</f>
        <v>F</v>
      </c>
      <c r="D27" s="70" t="str">
        <f>CRS!D27</f>
        <v>BSIT-BA TRACK-1</v>
      </c>
      <c r="E27" s="109">
        <v>24</v>
      </c>
      <c r="F27" s="109">
        <v>10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34</v>
      </c>
      <c r="P27" s="67">
        <f t="shared" si="1"/>
        <v>42.5</v>
      </c>
      <c r="Q27" s="109">
        <v>20</v>
      </c>
      <c r="R27" s="109">
        <v>25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45</v>
      </c>
      <c r="AB27" s="67">
        <f t="shared" si="3"/>
        <v>45</v>
      </c>
      <c r="AC27" s="111">
        <v>72</v>
      </c>
      <c r="AD27" s="67">
        <f t="shared" si="4"/>
        <v>72</v>
      </c>
      <c r="AE27" s="112">
        <f>CRS!S27</f>
        <v>53.355000000000004</v>
      </c>
      <c r="AF27" s="66">
        <f>CRS!T27</f>
        <v>51.628439849624066</v>
      </c>
      <c r="AG27" s="64">
        <f>CRS!U27</f>
        <v>76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MEHARI, MOHAMED H.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MILLARES, DENNIS M.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NAZARRO, CARLO R.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OTHMAN, MOHAMMED A.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VALENTON, KATE HOLLI P. </v>
      </c>
      <c r="C32" s="65" t="str">
        <f>CRS!C32</f>
        <v>F</v>
      </c>
      <c r="D32" s="70" t="str">
        <f>CRS!D32</f>
        <v>BSIT-WEB TRACK-1</v>
      </c>
      <c r="E32" s="109">
        <v>36</v>
      </c>
      <c r="F32" s="109">
        <v>40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76</v>
      </c>
      <c r="P32" s="67">
        <f t="shared" si="1"/>
        <v>95</v>
      </c>
      <c r="Q32" s="109">
        <v>20</v>
      </c>
      <c r="R32" s="109">
        <v>25</v>
      </c>
      <c r="S32" s="109">
        <v>25</v>
      </c>
      <c r="T32" s="109">
        <v>20</v>
      </c>
      <c r="U32" s="109"/>
      <c r="V32" s="109"/>
      <c r="W32" s="109"/>
      <c r="X32" s="109"/>
      <c r="Y32" s="109"/>
      <c r="Z32" s="109"/>
      <c r="AA32" s="60">
        <f t="shared" si="2"/>
        <v>90</v>
      </c>
      <c r="AB32" s="67">
        <f t="shared" si="3"/>
        <v>90</v>
      </c>
      <c r="AC32" s="111">
        <v>78</v>
      </c>
      <c r="AD32" s="67">
        <f t="shared" si="4"/>
        <v>78</v>
      </c>
      <c r="AE32" s="112">
        <f>CRS!S32</f>
        <v>87.570000000000007</v>
      </c>
      <c r="AF32" s="66">
        <f>CRS!T32</f>
        <v>77.794492481203008</v>
      </c>
      <c r="AG32" s="64">
        <f>CRS!U32</f>
        <v>89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YOUSSOUF, MADJID O.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ICS1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COMPUTING FUNDAMENTALS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7:30-8:45MW  8:45-10:00MWF</v>
      </c>
      <c r="B45" s="324"/>
      <c r="C45" s="325"/>
      <c r="D45" s="71" t="str">
        <f>D4</f>
        <v>N6006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1ST Trimester SY 2015-2016</v>
      </c>
      <c r="B46" s="324"/>
      <c r="C46" s="325"/>
      <c r="D46" s="325"/>
      <c r="E46" s="57">
        <f t="shared" ref="E46:N47" si="5">IF(E5="","",E5)</f>
        <v>40</v>
      </c>
      <c r="F46" s="57">
        <f t="shared" si="5"/>
        <v>40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30</v>
      </c>
      <c r="S46" s="57">
        <f t="shared" si="6"/>
        <v>30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1</v>
      </c>
      <c r="F47" s="317" t="str">
        <f t="shared" si="5"/>
        <v>QUIZ 2</v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80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tabSelected="1" showOutlineSymbols="0" topLeftCell="A16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5" t="str">
        <f>'INITIAL INPUT'!G12</f>
        <v>ICS1</v>
      </c>
      <c r="D11" s="386"/>
      <c r="E11" s="386"/>
      <c r="F11" s="163"/>
      <c r="G11" s="387" t="str">
        <f>CRS!A4</f>
        <v>7:30-8:45MW  8:45-10:00MWF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1ST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15-3398-237</v>
      </c>
      <c r="C15" s="139" t="str">
        <f>IF(NAMES!B2="","",NAMES!B2)</f>
        <v xml:space="preserve">ABDULLAH DIREA, YUSUF MOHAMED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73</v>
      </c>
      <c r="J15" s="145"/>
      <c r="K15" s="144">
        <f>IF(CRS!O9="","",CRS!O9)</f>
        <v>73</v>
      </c>
      <c r="L15" s="146"/>
      <c r="M15" s="144">
        <f>IF(CRS!V9="","",CRS!V9)</f>
        <v>75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14-3205-316</v>
      </c>
      <c r="C16" s="139" t="str">
        <f>IF(NAMES!B3="","",NAMES!B3)</f>
        <v xml:space="preserve">ALPAS, CHARLIE JOY M.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72</v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77" t="str">
        <f>IF(CRS!W10="","",CRS!W10)</f>
        <v>UD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15-3393-682</v>
      </c>
      <c r="C17" s="139" t="str">
        <f>IF(NAMES!B4="","",NAMES!B4)</f>
        <v xml:space="preserve">AMANGYEN, JOJO A.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>UD</v>
      </c>
      <c r="N17" s="147"/>
      <c r="O17" s="377" t="str">
        <f>IF(CRS!W11="","",CRS!W11)</f>
        <v>UD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15-3365-770</v>
      </c>
      <c r="C18" s="139" t="str">
        <f>IF(NAMES!B5="","",NAMES!B5)</f>
        <v xml:space="preserve">ANA, KEVIN BRIAN J.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>
        <f>IF(CRS!I12="","",CRS!I12)</f>
        <v>73</v>
      </c>
      <c r="J18" s="145"/>
      <c r="K18" s="144">
        <f>IF(CRS!O12="","",CRS!O12)</f>
        <v>73</v>
      </c>
      <c r="L18" s="146"/>
      <c r="M18" s="144">
        <f>IF(CRS!V12="","",CRS!V12)</f>
        <v>72</v>
      </c>
      <c r="N18" s="147"/>
      <c r="O18" s="377" t="str">
        <f>IF(CRS!W12="","",CRS!W12)</f>
        <v>FAILED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14-3590-795</v>
      </c>
      <c r="C19" s="139" t="str">
        <f>IF(NAMES!B6="","",NAMES!B6)</f>
        <v xml:space="preserve">ANTOLIN, JOHN PAUL B. </v>
      </c>
      <c r="D19" s="140"/>
      <c r="E19" s="141" t="str">
        <f>IF(NAMES!C6="","",NAMES!C6)</f>
        <v>M</v>
      </c>
      <c r="F19" s="142"/>
      <c r="G19" s="143" t="str">
        <f>IF(NAMES!D6="","",NAMES!D6)</f>
        <v>ACT-NET MGMT-1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>UD</v>
      </c>
      <c r="N19" s="147"/>
      <c r="O19" s="377" t="str">
        <f>IF(CRS!W13="","",CRS!W13)</f>
        <v>UD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13-1656-581</v>
      </c>
      <c r="C20" s="139" t="str">
        <f>IF(NAMES!B7="","",NAMES!B7)</f>
        <v xml:space="preserve">BUGTONG, KENDRICK D.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TRACK-1</v>
      </c>
      <c r="H20" s="133"/>
      <c r="I20" s="144">
        <f>IF(CRS!I14="","",CRS!I14)</f>
        <v>70</v>
      </c>
      <c r="J20" s="145"/>
      <c r="K20" s="144">
        <f>IF(CRS!O14="","",CRS!O14)</f>
        <v>72</v>
      </c>
      <c r="L20" s="146"/>
      <c r="M20" s="144" t="str">
        <f>IF(CRS!V14="","",CRS!V14)</f>
        <v>UD</v>
      </c>
      <c r="N20" s="147"/>
      <c r="O20" s="377" t="str">
        <f>IF(CRS!W14="","",CRS!W14)</f>
        <v>UD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15-3454-853</v>
      </c>
      <c r="C21" s="139" t="str">
        <f>IF(NAMES!B8="","",NAMES!B8)</f>
        <v xml:space="preserve">CATBAGAN, SAMUEL JR. E.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93</v>
      </c>
      <c r="J21" s="145"/>
      <c r="K21" s="144">
        <f>IF(CRS!O15="","",CRS!O15)</f>
        <v>93</v>
      </c>
      <c r="L21" s="146"/>
      <c r="M21" s="144">
        <f>IF(CRS!V15="","",CRS!V15)</f>
        <v>96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15-3457-850</v>
      </c>
      <c r="C22" s="139" t="str">
        <f>IF(NAMES!B9="","",NAMES!B9)</f>
        <v xml:space="preserve">CAYCO, JEORGE MATHEW P.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74</v>
      </c>
      <c r="J22" s="145"/>
      <c r="K22" s="144" t="str">
        <f>IF(CRS!O16="","",CRS!O16)</f>
        <v/>
      </c>
      <c r="L22" s="146"/>
      <c r="M22" s="144" t="str">
        <f>IF(CRS!V16="","",CRS!V16)</f>
        <v>UD</v>
      </c>
      <c r="N22" s="147"/>
      <c r="O22" s="377" t="str">
        <f>IF(CRS!W16="","",CRS!W16)</f>
        <v>UD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15-2527-393</v>
      </c>
      <c r="C23" s="139" t="str">
        <f>IF(NAMES!B10="","",NAMES!B10)</f>
        <v xml:space="preserve">CUMPAS, ROGELIO JR. D.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93</v>
      </c>
      <c r="J23" s="145"/>
      <c r="K23" s="144">
        <f>IF(CRS!O17="","",CRS!O17)</f>
        <v>93</v>
      </c>
      <c r="L23" s="146"/>
      <c r="M23" s="144">
        <f>IF(CRS!V17="","",CRS!V17)</f>
        <v>95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15-2696-852</v>
      </c>
      <c r="C24" s="139" t="str">
        <f>IF(NAMES!B11="","",NAMES!B11)</f>
        <v xml:space="preserve">DAGUIO, ALLAN B. </v>
      </c>
      <c r="D24" s="140"/>
      <c r="E24" s="141" t="str">
        <f>IF(NAMES!C11="","",NAMES!C11)</f>
        <v>M</v>
      </c>
      <c r="F24" s="142"/>
      <c r="G24" s="143" t="str">
        <f>IF(NAMES!D11="","",NAMES!D11)</f>
        <v>BSCS-NONE-1</v>
      </c>
      <c r="H24" s="133"/>
      <c r="I24" s="144">
        <f>IF(CRS!I18="","",CRS!I18)</f>
        <v>73</v>
      </c>
      <c r="J24" s="145"/>
      <c r="K24" s="144">
        <f>IF(CRS!O18="","",CRS!O18)</f>
        <v>76</v>
      </c>
      <c r="L24" s="146"/>
      <c r="M24" s="144">
        <f>IF(CRS!V18="","",CRS!V18)</f>
        <v>78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15-3409-364</v>
      </c>
      <c r="C25" s="139" t="str">
        <f>IF(NAMES!B12="","",NAMES!B12)</f>
        <v xml:space="preserve">DOMLING, ZHERWIN ANGELO A.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74</v>
      </c>
      <c r="J25" s="145"/>
      <c r="K25" s="144">
        <f>IF(CRS!O19="","",CRS!O19)</f>
        <v>73</v>
      </c>
      <c r="L25" s="146"/>
      <c r="M25" s="144">
        <f>IF(CRS!V19="","",CRS!V19)</f>
        <v>78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14-0172-750</v>
      </c>
      <c r="C26" s="139" t="str">
        <f>IF(NAMES!B13="","",NAMES!B13)</f>
        <v xml:space="preserve">EKID, HARRY O.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>
        <f>IF(CRS!I20="","",CRS!I20)</f>
        <v>73</v>
      </c>
      <c r="J26" s="145"/>
      <c r="K26" s="144">
        <f>IF(CRS!O20="","",CRS!O20)</f>
        <v>73</v>
      </c>
      <c r="L26" s="146"/>
      <c r="M26" s="144" t="str">
        <f>IF(CRS!V20="","",CRS!V20)</f>
        <v>INC</v>
      </c>
      <c r="N26" s="147"/>
      <c r="O26" s="377" t="str">
        <f>IF(CRS!W20="","",CRS!W20)</f>
        <v>NFE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15-3260-192</v>
      </c>
      <c r="C27" s="139" t="str">
        <f>IF(NAMES!B14="","",NAMES!B14)</f>
        <v xml:space="preserve">ESPINOSA, ISAAC JOSHUA C.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77" t="str">
        <f>IF(CRS!W21="","",CRS!W21)</f>
        <v>UD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15-3339-317</v>
      </c>
      <c r="C28" s="139" t="str">
        <f>IF(NAMES!B15="","",NAMES!B15)</f>
        <v xml:space="preserve">GADONG, JOYLYN V. </v>
      </c>
      <c r="D28" s="140"/>
      <c r="E28" s="141" t="str">
        <f>IF(NAMES!C15="","",NAMES!C15)</f>
        <v>F</v>
      </c>
      <c r="F28" s="142"/>
      <c r="G28" s="143" t="str">
        <f>IF(NAMES!D15="","",NAMES!D15)</f>
        <v>BSIT-NET SEC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>UD</v>
      </c>
      <c r="N28" s="147"/>
      <c r="O28" s="377" t="str">
        <f>IF(CRS!W22="","",CRS!W22)</f>
        <v>UD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15-3419-424</v>
      </c>
      <c r="C29" s="139" t="str">
        <f>IF(NAMES!B16="","",NAMES!B16)</f>
        <v xml:space="preserve">HASSANE, HASSABALLAH MOUSSA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TRACK-1</v>
      </c>
      <c r="H29" s="133"/>
      <c r="I29" s="144">
        <f>IF(CRS!I23="","",CRS!I23)</f>
        <v>72</v>
      </c>
      <c r="J29" s="145"/>
      <c r="K29" s="144">
        <f>IF(CRS!O23="","",CRS!O23)</f>
        <v>72</v>
      </c>
      <c r="L29" s="146"/>
      <c r="M29" s="144">
        <f>IF(CRS!V23="","",CRS!V23)</f>
        <v>75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15-3374-711</v>
      </c>
      <c r="C30" s="139" t="str">
        <f>IF(NAMES!B17="","",NAMES!B17)</f>
        <v xml:space="preserve">IMRAN, JEMAL A.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73</v>
      </c>
      <c r="J30" s="145"/>
      <c r="K30" s="144">
        <f>IF(CRS!O24="","",CRS!O24)</f>
        <v>74</v>
      </c>
      <c r="L30" s="146"/>
      <c r="M30" s="144">
        <f>IF(CRS!V24="","",CRS!V24)</f>
        <v>82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15-3236-539</v>
      </c>
      <c r="C31" s="139" t="str">
        <f>IF(NAMES!B18="","",NAMES!B18)</f>
        <v xml:space="preserve">KHAIRI, AMMAR M. </v>
      </c>
      <c r="D31" s="140"/>
      <c r="E31" s="141" t="str">
        <f>IF(NAMES!C18="","",NAMES!C18)</f>
        <v>M</v>
      </c>
      <c r="F31" s="142"/>
      <c r="G31" s="143" t="str">
        <f>IF(NAMES!D18="","",NAMES!D18)</f>
        <v>BSCS-EMBEDDED APP TRACK-1</v>
      </c>
      <c r="H31" s="133"/>
      <c r="I31" s="144">
        <f>IF(CRS!I25="","",CRS!I25)</f>
        <v>73</v>
      </c>
      <c r="J31" s="145"/>
      <c r="K31" s="144">
        <f>IF(CRS!O25="","",CRS!O25)</f>
        <v>74</v>
      </c>
      <c r="L31" s="146"/>
      <c r="M31" s="144">
        <f>IF(CRS!V25="","",CRS!V25)</f>
        <v>77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15-3322-383</v>
      </c>
      <c r="C32" s="139" t="str">
        <f>IF(NAMES!B19="","",NAMES!B19)</f>
        <v xml:space="preserve">KHALFALLA, MUBARAK I.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TRACK-1</v>
      </c>
      <c r="H32" s="133"/>
      <c r="I32" s="144">
        <f>IF(CRS!I26="","",CRS!I26)</f>
        <v>73</v>
      </c>
      <c r="J32" s="145"/>
      <c r="K32" s="144">
        <f>IF(CRS!O26="","",CRS!O26)</f>
        <v>75</v>
      </c>
      <c r="L32" s="146"/>
      <c r="M32" s="144">
        <f>IF(CRS!V26="","",CRS!V26)</f>
        <v>81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15-3257-645</v>
      </c>
      <c r="C33" s="139" t="str">
        <f>IF(NAMES!B20="","",NAMES!B20)</f>
        <v xml:space="preserve">MANZANO, ROUELLA ANN R. </v>
      </c>
      <c r="D33" s="140"/>
      <c r="E33" s="141" t="str">
        <f>IF(NAMES!C20="","",NAMES!C20)</f>
        <v>F</v>
      </c>
      <c r="F33" s="142"/>
      <c r="G33" s="143" t="str">
        <f>IF(NAMES!D20="","",NAMES!D20)</f>
        <v>BSIT-BA TRACK-1</v>
      </c>
      <c r="H33" s="133"/>
      <c r="I33" s="144">
        <f>IF(CRS!I27="","",CRS!I27)</f>
        <v>80</v>
      </c>
      <c r="J33" s="145"/>
      <c r="K33" s="144">
        <f>IF(CRS!O27="","",CRS!O27)</f>
        <v>74</v>
      </c>
      <c r="L33" s="146"/>
      <c r="M33" s="144">
        <f>IF(CRS!V27="","",CRS!V27)</f>
        <v>76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15-3450-677</v>
      </c>
      <c r="C34" s="139" t="str">
        <f>IF(NAMES!B21="","",NAMES!B21)</f>
        <v xml:space="preserve">MEHARI, MOHAMED H.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>UD</v>
      </c>
      <c r="N34" s="147"/>
      <c r="O34" s="377" t="str">
        <f>IF(CRS!W28="","",CRS!W28)</f>
        <v>UD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14-5479-123</v>
      </c>
      <c r="C35" s="139" t="str">
        <f>IF(NAMES!B22="","",NAMES!B22)</f>
        <v xml:space="preserve">MILLARES, DENNIS M.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70</v>
      </c>
      <c r="J35" s="145"/>
      <c r="K35" s="144" t="str">
        <f>IF(CRS!O29="","",CRS!O29)</f>
        <v/>
      </c>
      <c r="L35" s="146"/>
      <c r="M35" s="144" t="str">
        <f>IF(CRS!V29="","",CRS!V29)</f>
        <v>UD</v>
      </c>
      <c r="N35" s="147"/>
      <c r="O35" s="377" t="str">
        <f>IF(CRS!W29="","",CRS!W29)</f>
        <v>UD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15-0311-438</v>
      </c>
      <c r="C36" s="139" t="str">
        <f>IF(NAMES!B23="","",NAMES!B23)</f>
        <v xml:space="preserve">NAZARRO, CARLO R.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>UD</v>
      </c>
      <c r="N36" s="147"/>
      <c r="O36" s="377" t="str">
        <f>IF(CRS!W30="","",CRS!W30)</f>
        <v>UD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15-3318-178</v>
      </c>
      <c r="C37" s="139" t="str">
        <f>IF(NAMES!B24="","",NAMES!B24)</f>
        <v xml:space="preserve">OTHMAN, MOHAMMED A.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TRACK-1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>UD</v>
      </c>
      <c r="N37" s="147"/>
      <c r="O37" s="377" t="str">
        <f>IF(CRS!W31="","",CRS!W31)</f>
        <v>UD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15-2376-417</v>
      </c>
      <c r="C38" s="139" t="str">
        <f>IF(NAMES!B25="","",NAMES!B25)</f>
        <v xml:space="preserve">VALENTON, KATE HOLLI P.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82</v>
      </c>
      <c r="J38" s="145"/>
      <c r="K38" s="144">
        <f>IF(CRS!O32="","",CRS!O32)</f>
        <v>84</v>
      </c>
      <c r="L38" s="146"/>
      <c r="M38" s="144">
        <f>IF(CRS!V32="","",CRS!V32)</f>
        <v>89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14-4156-264</v>
      </c>
      <c r="C39" s="139" t="str">
        <f>IF(NAMES!B26="","",NAMES!B26)</f>
        <v xml:space="preserve">YOUSSOUF, MADJID O.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77" t="str">
        <f>IF(CRS!W33="","",CRS!W33)</f>
        <v>UD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COMPUTING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5" t="str">
        <f>C11</f>
        <v>ICS1</v>
      </c>
      <c r="D72" s="386"/>
      <c r="E72" s="386"/>
      <c r="F72" s="163"/>
      <c r="G72" s="387" t="str">
        <f>G11</f>
        <v>7:30-8:45MW  8:45-10:00MWF</v>
      </c>
      <c r="H72" s="388"/>
      <c r="I72" s="388"/>
      <c r="J72" s="388"/>
      <c r="K72" s="388"/>
      <c r="L72" s="388"/>
      <c r="M72" s="388"/>
      <c r="N72" s="164"/>
      <c r="O72" s="389" t="str">
        <f>O11</f>
        <v>1ST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COMPUTING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2015-12-19T03:07:45Z</dcterms:modified>
</cp:coreProperties>
</file>