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OneDrive\3TSY1516\"/>
    </mc:Choice>
  </mc:AlternateContent>
  <bookViews>
    <workbookView xWindow="0" yWindow="0" windowWidth="3800" windowHeight="4640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D80" i="7"/>
  <c r="R80" i="4" s="1"/>
  <c r="S80" i="4" s="1"/>
  <c r="AE80" i="7" s="1"/>
  <c r="AA80" i="7"/>
  <c r="AB80" i="7" s="1"/>
  <c r="O80" i="7"/>
  <c r="AD79" i="7"/>
  <c r="R79" i="4"/>
  <c r="S79" i="4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O78" i="7"/>
  <c r="AD77" i="7"/>
  <c r="R77" i="4" s="1"/>
  <c r="S77" i="4" s="1"/>
  <c r="AE77" i="7" s="1"/>
  <c r="AA77" i="7"/>
  <c r="AB77" i="7" s="1"/>
  <c r="Q77" i="4" s="1"/>
  <c r="O77" i="7"/>
  <c r="P77" i="7" s="1"/>
  <c r="P77" i="4" s="1"/>
  <c r="AD76" i="7"/>
  <c r="R76" i="4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 s="1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/>
  <c r="AD72" i="7"/>
  <c r="R72" i="4" s="1"/>
  <c r="S72" i="4" s="1"/>
  <c r="AA72" i="7"/>
  <c r="O72" i="7"/>
  <c r="AD71" i="7"/>
  <c r="R71" i="4" s="1"/>
  <c r="S71" i="4" s="1"/>
  <c r="AA71" i="7"/>
  <c r="AB71" i="7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/>
  <c r="P65" i="4" s="1"/>
  <c r="AD64" i="7"/>
  <c r="R64" i="4"/>
  <c r="S64" i="4" s="1"/>
  <c r="AE64" i="7" s="1"/>
  <c r="AA64" i="7"/>
  <c r="O64" i="7"/>
  <c r="P64" i="7" s="1"/>
  <c r="AD63" i="7"/>
  <c r="R63" i="4"/>
  <c r="S63" i="4" s="1"/>
  <c r="AA63" i="7"/>
  <c r="AB63" i="7" s="1"/>
  <c r="Q63" i="4" s="1"/>
  <c r="O63" i="7"/>
  <c r="P63" i="7" s="1"/>
  <c r="P63" i="4" s="1"/>
  <c r="AD62" i="7"/>
  <c r="R62" i="4" s="1"/>
  <c r="S62" i="4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 s="1"/>
  <c r="S57" i="4" s="1"/>
  <c r="AA57" i="7"/>
  <c r="O57" i="7"/>
  <c r="P57" i="7" s="1"/>
  <c r="P57" i="4" s="1"/>
  <c r="AD56" i="7"/>
  <c r="R56" i="4" s="1"/>
  <c r="S56" i="4" s="1"/>
  <c r="AA56" i="7"/>
  <c r="O56" i="7"/>
  <c r="P56" i="7" s="1"/>
  <c r="P56" i="4" s="1"/>
  <c r="AD55" i="7"/>
  <c r="R55" i="4" s="1"/>
  <c r="S55" i="4" s="1"/>
  <c r="T55" i="4" s="1"/>
  <c r="U55" i="4" s="1"/>
  <c r="AA55" i="7"/>
  <c r="O55" i="7"/>
  <c r="P55" i="7" s="1"/>
  <c r="P55" i="4" s="1"/>
  <c r="AD54" i="7"/>
  <c r="R54" i="4" s="1"/>
  <c r="S54" i="4" s="1"/>
  <c r="T54" i="4" s="1"/>
  <c r="U54" i="4" s="1"/>
  <c r="AG54" i="7" s="1"/>
  <c r="AA54" i="7"/>
  <c r="O54" i="7"/>
  <c r="AD53" i="7"/>
  <c r="R53" i="4" s="1"/>
  <c r="AA53" i="7"/>
  <c r="AB53" i="7" s="1"/>
  <c r="Q53" i="4" s="1"/>
  <c r="O53" i="7"/>
  <c r="P53" i="7" s="1"/>
  <c r="P53" i="4" s="1"/>
  <c r="AD52" i="7"/>
  <c r="R52" i="4" s="1"/>
  <c r="AA52" i="7"/>
  <c r="O52" i="7"/>
  <c r="AD51" i="7"/>
  <c r="R51" i="4" s="1"/>
  <c r="S51" i="4" s="1"/>
  <c r="AE51" i="7" s="1"/>
  <c r="AA51" i="7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P50" i="7" s="1"/>
  <c r="P50" i="4" s="1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S40" i="4" s="1"/>
  <c r="AE40" i="7" s="1"/>
  <c r="AA40" i="7"/>
  <c r="O40" i="7"/>
  <c r="P40" i="7" s="1"/>
  <c r="P40" i="4" s="1"/>
  <c r="AD39" i="7"/>
  <c r="R39" i="4" s="1"/>
  <c r="S39" i="4" s="1"/>
  <c r="AA39" i="7"/>
  <c r="O39" i="7"/>
  <c r="AD38" i="7"/>
  <c r="R38" i="4" s="1"/>
  <c r="AA38" i="7"/>
  <c r="AB38" i="7" s="1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O36" i="7"/>
  <c r="AD35" i="7"/>
  <c r="R35" i="4" s="1"/>
  <c r="S35" i="4" s="1"/>
  <c r="AE35" i="7" s="1"/>
  <c r="AA35" i="7"/>
  <c r="O35" i="7"/>
  <c r="P35" i="7" s="1"/>
  <c r="P35" i="4" s="1"/>
  <c r="AD34" i="7"/>
  <c r="R34" i="4" s="1"/>
  <c r="S34" i="4" s="1"/>
  <c r="AE34" i="7" s="1"/>
  <c r="AA34" i="7"/>
  <c r="O34" i="7"/>
  <c r="AD33" i="7"/>
  <c r="R33" i="4" s="1"/>
  <c r="S33" i="4" s="1"/>
  <c r="T33" i="4" s="1"/>
  <c r="U33" i="4" s="1"/>
  <c r="W33" i="4" s="1"/>
  <c r="AA33" i="7"/>
  <c r="AB33" i="7" s="1"/>
  <c r="Q33" i="4" s="1"/>
  <c r="O33" i="7"/>
  <c r="AD32" i="7"/>
  <c r="R32" i="4" s="1"/>
  <c r="S32" i="4" s="1"/>
  <c r="AA32" i="7"/>
  <c r="AB32" i="7" s="1"/>
  <c r="Q32" i="4" s="1"/>
  <c r="O32" i="7"/>
  <c r="AD31" i="7"/>
  <c r="R31" i="4" s="1"/>
  <c r="S31" i="4" s="1"/>
  <c r="T31" i="4" s="1"/>
  <c r="U31" i="4" s="1"/>
  <c r="V31" i="4" s="1"/>
  <c r="W31" i="4" s="1"/>
  <c r="AA31" i="7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 s="1"/>
  <c r="AA29" i="7"/>
  <c r="O29" i="7"/>
  <c r="P29" i="7" s="1"/>
  <c r="P29" i="4" s="1"/>
  <c r="AD28" i="7"/>
  <c r="R28" i="4" s="1"/>
  <c r="S28" i="4" s="1"/>
  <c r="AA28" i="7"/>
  <c r="O28" i="7"/>
  <c r="P28" i="7" s="1"/>
  <c r="P28" i="4" s="1"/>
  <c r="AD27" i="7"/>
  <c r="R27" i="4" s="1"/>
  <c r="S27" i="4" s="1"/>
  <c r="AE27" i="7" s="1"/>
  <c r="AA27" i="7"/>
  <c r="O27" i="7"/>
  <c r="AD26" i="7"/>
  <c r="R26" i="4" s="1"/>
  <c r="S26" i="4" s="1"/>
  <c r="AA26" i="7"/>
  <c r="O26" i="7"/>
  <c r="P26" i="7" s="1"/>
  <c r="AD25" i="7"/>
  <c r="R25" i="4" s="1"/>
  <c r="S25" i="4" s="1"/>
  <c r="AA25" i="7"/>
  <c r="O25" i="7"/>
  <c r="P25" i="7" s="1"/>
  <c r="P25" i="4" s="1"/>
  <c r="AD24" i="7"/>
  <c r="R24" i="4" s="1"/>
  <c r="AA24" i="7"/>
  <c r="O24" i="7"/>
  <c r="P24" i="7" s="1"/>
  <c r="P24" i="4" s="1"/>
  <c r="AD23" i="7"/>
  <c r="R23" i="4" s="1"/>
  <c r="AA23" i="7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AA21" i="7"/>
  <c r="O21" i="7"/>
  <c r="P21" i="7" s="1"/>
  <c r="P21" i="4" s="1"/>
  <c r="AD20" i="7"/>
  <c r="R20" i="4" s="1"/>
  <c r="S20" i="4" s="1"/>
  <c r="AE20" i="7" s="1"/>
  <c r="AA20" i="7"/>
  <c r="AB20" i="7" s="1"/>
  <c r="Q20" i="4" s="1"/>
  <c r="O20" i="7"/>
  <c r="P20" i="7" s="1"/>
  <c r="P20" i="4" s="1"/>
  <c r="AD19" i="7"/>
  <c r="R19" i="4" s="1"/>
  <c r="AA19" i="7"/>
  <c r="O19" i="7"/>
  <c r="P19" i="7" s="1"/>
  <c r="AD18" i="7"/>
  <c r="R18" i="4" s="1"/>
  <c r="AA18" i="7"/>
  <c r="AB18" i="7" s="1"/>
  <c r="Q18" i="4" s="1"/>
  <c r="O18" i="7"/>
  <c r="P18" i="7" s="1"/>
  <c r="P18" i="4" s="1"/>
  <c r="AD17" i="7"/>
  <c r="R17" i="4" s="1"/>
  <c r="AA17" i="7"/>
  <c r="AB17" i="7" s="1"/>
  <c r="Q17" i="4" s="1"/>
  <c r="O17" i="7"/>
  <c r="AD16" i="7"/>
  <c r="R16" i="4" s="1"/>
  <c r="S16" i="4" s="1"/>
  <c r="AA16" i="7"/>
  <c r="O16" i="7"/>
  <c r="P16" i="7" s="1"/>
  <c r="AD15" i="7"/>
  <c r="R15" i="4" s="1"/>
  <c r="AA15" i="7"/>
  <c r="AB15" i="7" s="1"/>
  <c r="Q15" i="4" s="1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O13" i="7"/>
  <c r="P13" i="7" s="1"/>
  <c r="P13" i="4" s="1"/>
  <c r="AD12" i="7"/>
  <c r="R12" i="4" s="1"/>
  <c r="AA12" i="7"/>
  <c r="AB12" i="7" s="1"/>
  <c r="Q12" i="4" s="1"/>
  <c r="O12" i="7"/>
  <c r="AD11" i="7"/>
  <c r="R11" i="4" s="1"/>
  <c r="S11" i="4" s="1"/>
  <c r="AA11" i="7"/>
  <c r="O11" i="7"/>
  <c r="P11" i="7" s="1"/>
  <c r="P11" i="4" s="1"/>
  <c r="AD10" i="7"/>
  <c r="R10" i="4" s="1"/>
  <c r="AA10" i="7"/>
  <c r="AB10" i="7" s="1"/>
  <c r="Q10" i="4" s="1"/>
  <c r="O10" i="7"/>
  <c r="P10" i="7" s="1"/>
  <c r="P10" i="4" s="1"/>
  <c r="AD9" i="7"/>
  <c r="R9" i="4" s="1"/>
  <c r="S9" i="4" s="1"/>
  <c r="T9" i="4" s="1"/>
  <c r="AF9" i="7" s="1"/>
  <c r="AA9" i="7"/>
  <c r="O9" i="7"/>
  <c r="P9" i="7" s="1"/>
  <c r="P9" i="4" s="1"/>
  <c r="AC47" i="7"/>
  <c r="AA6" i="7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J73" i="4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AA57" i="6"/>
  <c r="AB57" i="6" s="1"/>
  <c r="O57" i="6"/>
  <c r="P57" i="6" s="1"/>
  <c r="J57" i="4" s="1"/>
  <c r="AD56" i="6"/>
  <c r="AA56" i="6"/>
  <c r="O56" i="6"/>
  <c r="AD55" i="6"/>
  <c r="L55" i="4" s="1"/>
  <c r="AA55" i="6"/>
  <c r="O55" i="6"/>
  <c r="AD54" i="6"/>
  <c r="AA54" i="6"/>
  <c r="O54" i="6"/>
  <c r="AD53" i="6"/>
  <c r="AA53" i="6"/>
  <c r="AB53" i="6" s="1"/>
  <c r="O53" i="6"/>
  <c r="P53" i="6" s="1"/>
  <c r="J53" i="4" s="1"/>
  <c r="AD52" i="6"/>
  <c r="AA52" i="6"/>
  <c r="O52" i="6"/>
  <c r="AD51" i="6"/>
  <c r="L51" i="4" s="1"/>
  <c r="AA51" i="6"/>
  <c r="O51" i="6"/>
  <c r="AD50" i="6"/>
  <c r="L50" i="4" s="1"/>
  <c r="AA50" i="6"/>
  <c r="AB50" i="6" s="1"/>
  <c r="K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AA40" i="6"/>
  <c r="O40" i="6"/>
  <c r="AD39" i="6"/>
  <c r="AA39" i="6"/>
  <c r="AB39" i="6" s="1"/>
  <c r="O39" i="6"/>
  <c r="AD38" i="6"/>
  <c r="AA38" i="6"/>
  <c r="O38" i="6"/>
  <c r="AD37" i="6"/>
  <c r="L37" i="4" s="1"/>
  <c r="AA37" i="6"/>
  <c r="O37" i="6"/>
  <c r="AD36" i="6"/>
  <c r="AA36" i="6"/>
  <c r="O36" i="6"/>
  <c r="AD35" i="6"/>
  <c r="AA35" i="6"/>
  <c r="AB35" i="6" s="1"/>
  <c r="O35" i="6"/>
  <c r="AD34" i="6"/>
  <c r="AA34" i="6"/>
  <c r="O34" i="6"/>
  <c r="P34" i="6" s="1"/>
  <c r="AD33" i="6"/>
  <c r="L33" i="4" s="1"/>
  <c r="AA33" i="6"/>
  <c r="AB33" i="6" s="1"/>
  <c r="K33" i="4" s="1"/>
  <c r="O33" i="6"/>
  <c r="AD32" i="6"/>
  <c r="AA32" i="6"/>
  <c r="O32" i="6"/>
  <c r="AD31" i="6"/>
  <c r="AA31" i="6"/>
  <c r="AB31" i="6" s="1"/>
  <c r="O31" i="6"/>
  <c r="AD30" i="6"/>
  <c r="AA30" i="6"/>
  <c r="O30" i="6"/>
  <c r="P30" i="6" s="1"/>
  <c r="AD29" i="6"/>
  <c r="L29" i="4" s="1"/>
  <c r="AA29" i="6"/>
  <c r="O29" i="6"/>
  <c r="AD28" i="6"/>
  <c r="AA28" i="6"/>
  <c r="O28" i="6"/>
  <c r="AD27" i="6"/>
  <c r="AA27" i="6"/>
  <c r="AB27" i="6" s="1"/>
  <c r="O27" i="6"/>
  <c r="P27" i="6" s="1"/>
  <c r="J27" i="4" s="1"/>
  <c r="AD26" i="6"/>
  <c r="AA26" i="6"/>
  <c r="O26" i="6"/>
  <c r="P26" i="6" s="1"/>
  <c r="AD25" i="6"/>
  <c r="L25" i="4" s="1"/>
  <c r="AA25" i="6"/>
  <c r="O25" i="6"/>
  <c r="AD24" i="6"/>
  <c r="AA24" i="6"/>
  <c r="O24" i="6"/>
  <c r="AD23" i="6"/>
  <c r="AA23" i="6"/>
  <c r="AB23" i="6" s="1"/>
  <c r="O23" i="6"/>
  <c r="AD22" i="6"/>
  <c r="AA22" i="6"/>
  <c r="O22" i="6"/>
  <c r="P22" i="6" s="1"/>
  <c r="AD21" i="6"/>
  <c r="L21" i="4" s="1"/>
  <c r="AA21" i="6"/>
  <c r="O21" i="6"/>
  <c r="AD20" i="6"/>
  <c r="AA20" i="6"/>
  <c r="O20" i="6"/>
  <c r="AD19" i="6"/>
  <c r="AA19" i="6"/>
  <c r="AB19" i="6" s="1"/>
  <c r="O19" i="6"/>
  <c r="AD18" i="6"/>
  <c r="AA18" i="6"/>
  <c r="O18" i="6"/>
  <c r="P18" i="6" s="1"/>
  <c r="AD17" i="6"/>
  <c r="L17" i="4" s="1"/>
  <c r="AA17" i="6"/>
  <c r="O17" i="6"/>
  <c r="AD16" i="6"/>
  <c r="AA16" i="6"/>
  <c r="O16" i="6"/>
  <c r="AD15" i="6"/>
  <c r="AA15" i="6"/>
  <c r="AB15" i="6" s="1"/>
  <c r="O15" i="6"/>
  <c r="AD14" i="6"/>
  <c r="AA14" i="6"/>
  <c r="AB14" i="6" s="1"/>
  <c r="O14" i="6"/>
  <c r="P14" i="6" s="1"/>
  <c r="AD13" i="6"/>
  <c r="L13" i="4" s="1"/>
  <c r="AA13" i="6"/>
  <c r="O13" i="6"/>
  <c r="AD12" i="6"/>
  <c r="AA12" i="6"/>
  <c r="O12" i="6"/>
  <c r="AD11" i="6"/>
  <c r="AA11" i="6"/>
  <c r="AB11" i="6" s="1"/>
  <c r="O11" i="6"/>
  <c r="P11" i="6" s="1"/>
  <c r="J11" i="4" s="1"/>
  <c r="AD10" i="6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P9" i="6" s="1"/>
  <c r="O47" i="6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3" s="1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D63" i="3"/>
  <c r="G8" i="4"/>
  <c r="D56" i="3"/>
  <c r="D7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6" s="1"/>
  <c r="D18" i="4"/>
  <c r="D18" i="6" s="1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4" i="7" s="1"/>
  <c r="C73" i="4"/>
  <c r="C72" i="4"/>
  <c r="C72" i="3" s="1"/>
  <c r="C71" i="4"/>
  <c r="C70" i="4"/>
  <c r="C70" i="3" s="1"/>
  <c r="C69" i="4"/>
  <c r="C68" i="4"/>
  <c r="C67" i="4"/>
  <c r="C66" i="4"/>
  <c r="C66" i="6" s="1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1" i="3"/>
  <c r="B70" i="4"/>
  <c r="B69" i="4"/>
  <c r="B69" i="3" s="1"/>
  <c r="B68" i="4"/>
  <c r="B68" i="3"/>
  <c r="B67" i="4"/>
  <c r="B67" i="3" s="1"/>
  <c r="B66" i="4"/>
  <c r="B66" i="3"/>
  <c r="B65" i="4"/>
  <c r="B65" i="3" s="1"/>
  <c r="B64" i="4"/>
  <c r="B64" i="3"/>
  <c r="B63" i="4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1" i="3" s="1"/>
  <c r="B30" i="4"/>
  <c r="B29" i="4"/>
  <c r="B29" i="3" s="1"/>
  <c r="B28" i="4"/>
  <c r="B28" i="6" s="1"/>
  <c r="B27" i="4"/>
  <c r="B27" i="7" s="1"/>
  <c r="B26" i="4"/>
  <c r="B26" i="6" s="1"/>
  <c r="B26" i="3"/>
  <c r="B25" i="4"/>
  <c r="B25" i="6" s="1"/>
  <c r="B24" i="4"/>
  <c r="B24" i="6" s="1"/>
  <c r="B23" i="4"/>
  <c r="B23" i="3"/>
  <c r="B22" i="4"/>
  <c r="B22" i="3" s="1"/>
  <c r="B21" i="4"/>
  <c r="B20" i="4"/>
  <c r="B20" i="3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B80" i="3" s="1"/>
  <c r="F80" i="4" s="1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B64" i="3" s="1"/>
  <c r="F64" i="4" s="1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B56" i="3" s="1"/>
  <c r="F56" i="4" s="1"/>
  <c r="AA55" i="3"/>
  <c r="AA54" i="3"/>
  <c r="AA53" i="3"/>
  <c r="AA52" i="3"/>
  <c r="AA51" i="3"/>
  <c r="AA50" i="3"/>
  <c r="AB50" i="3" s="1"/>
  <c r="F50" i="4" s="1"/>
  <c r="AA40" i="3"/>
  <c r="AB40" i="3" s="1"/>
  <c r="F40" i="4" s="1"/>
  <c r="AA39" i="3"/>
  <c r="AA38" i="3"/>
  <c r="AA37" i="3"/>
  <c r="AA36" i="3"/>
  <c r="AA35" i="3"/>
  <c r="AB35" i="3" s="1"/>
  <c r="F35" i="4" s="1"/>
  <c r="AA34" i="3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A28" i="3"/>
  <c r="AA27" i="3"/>
  <c r="AA26" i="3"/>
  <c r="AA25" i="3"/>
  <c r="AA24" i="3"/>
  <c r="AA23" i="3"/>
  <c r="AB23" i="3" s="1"/>
  <c r="F23" i="4" s="1"/>
  <c r="AA22" i="3"/>
  <c r="AA21" i="3"/>
  <c r="AA20" i="3"/>
  <c r="AA19" i="3"/>
  <c r="AA18" i="3"/>
  <c r="AA17" i="3"/>
  <c r="AA16" i="3"/>
  <c r="AB16" i="3" s="1"/>
  <c r="F16" i="4" s="1"/>
  <c r="AA15" i="3"/>
  <c r="AA14" i="3"/>
  <c r="AA13" i="3"/>
  <c r="AA12" i="3"/>
  <c r="AA11" i="3"/>
  <c r="AB11" i="3" s="1"/>
  <c r="F11" i="4" s="1"/>
  <c r="AA10" i="3"/>
  <c r="AB10" i="3" s="1"/>
  <c r="O80" i="3"/>
  <c r="P80" i="3" s="1"/>
  <c r="E80" i="4" s="1"/>
  <c r="O79" i="3"/>
  <c r="O78" i="3"/>
  <c r="P78" i="3" s="1"/>
  <c r="E78" i="4" s="1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P71" i="3" s="1"/>
  <c r="E71" i="4" s="1"/>
  <c r="O70" i="3"/>
  <c r="P70" i="3" s="1"/>
  <c r="E70" i="4" s="1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P63" i="3" s="1"/>
  <c r="E63" i="4" s="1"/>
  <c r="O62" i="3"/>
  <c r="P62" i="3" s="1"/>
  <c r="E62" i="4" s="1"/>
  <c r="O61" i="3"/>
  <c r="O60" i="3"/>
  <c r="P60" i="3" s="1"/>
  <c r="E60" i="4" s="1"/>
  <c r="O59" i="3"/>
  <c r="P59" i="3" s="1"/>
  <c r="E59" i="4" s="1"/>
  <c r="O58" i="3"/>
  <c r="P58" i="3" s="1"/>
  <c r="E58" i="4" s="1"/>
  <c r="O57" i="3"/>
  <c r="O56" i="3"/>
  <c r="O55" i="3"/>
  <c r="O54" i="3"/>
  <c r="O53" i="3"/>
  <c r="O52" i="3"/>
  <c r="O51" i="3"/>
  <c r="O50" i="3"/>
  <c r="P50" i="3" s="1"/>
  <c r="E50" i="4" s="1"/>
  <c r="O40" i="3"/>
  <c r="O39" i="3"/>
  <c r="O38" i="3"/>
  <c r="O37" i="3"/>
  <c r="P37" i="3" s="1"/>
  <c r="E37" i="4" s="1"/>
  <c r="O36" i="3"/>
  <c r="O35" i="3"/>
  <c r="O34" i="3"/>
  <c r="O33" i="3"/>
  <c r="O32" i="3"/>
  <c r="O31" i="3"/>
  <c r="O30" i="3"/>
  <c r="P30" i="3" s="1"/>
  <c r="E30" i="4" s="1"/>
  <c r="O29" i="3"/>
  <c r="P29" i="3" s="1"/>
  <c r="E29" i="4" s="1"/>
  <c r="O28" i="3"/>
  <c r="O27" i="3"/>
  <c r="O26" i="3"/>
  <c r="O25" i="3"/>
  <c r="O24" i="3"/>
  <c r="O23" i="3"/>
  <c r="O22" i="3"/>
  <c r="P22" i="3" s="1"/>
  <c r="E22" i="4" s="1"/>
  <c r="O21" i="3"/>
  <c r="P21" i="3" s="1"/>
  <c r="E21" i="4" s="1"/>
  <c r="O20" i="3"/>
  <c r="O19" i="3"/>
  <c r="O18" i="3"/>
  <c r="O17" i="3"/>
  <c r="O16" i="3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61" i="3"/>
  <c r="AB29" i="7"/>
  <c r="Q29" i="4" s="1"/>
  <c r="AB39" i="7"/>
  <c r="Q39" i="4" s="1"/>
  <c r="AB9" i="7"/>
  <c r="Q9" i="4" s="1"/>
  <c r="AB37" i="7"/>
  <c r="Q37" i="4" s="1"/>
  <c r="P27" i="7"/>
  <c r="P27" i="4" s="1"/>
  <c r="P39" i="7"/>
  <c r="P39" i="4" s="1"/>
  <c r="P15" i="7"/>
  <c r="P15" i="4" s="1"/>
  <c r="P17" i="7"/>
  <c r="P17" i="4" s="1"/>
  <c r="S17" i="4"/>
  <c r="T17" i="4" s="1"/>
  <c r="AF17" i="7" s="1"/>
  <c r="P19" i="4"/>
  <c r="S19" i="4"/>
  <c r="AE19" i="7" s="1"/>
  <c r="P33" i="7"/>
  <c r="P33" i="4" s="1"/>
  <c r="C36" i="6"/>
  <c r="D56" i="6"/>
  <c r="B60" i="6"/>
  <c r="D61" i="6"/>
  <c r="D62" i="6"/>
  <c r="B64" i="6"/>
  <c r="D65" i="6"/>
  <c r="D67" i="6"/>
  <c r="B68" i="6"/>
  <c r="D68" i="6"/>
  <c r="B69" i="6"/>
  <c r="D69" i="6"/>
  <c r="D70" i="6"/>
  <c r="B72" i="6"/>
  <c r="D72" i="6"/>
  <c r="B73" i="6"/>
  <c r="D74" i="6"/>
  <c r="B75" i="6"/>
  <c r="D75" i="6"/>
  <c r="D76" i="6"/>
  <c r="B78" i="6"/>
  <c r="D78" i="6"/>
  <c r="D79" i="6"/>
  <c r="B11" i="7"/>
  <c r="D11" i="7"/>
  <c r="D16" i="7"/>
  <c r="B18" i="7"/>
  <c r="B20" i="7"/>
  <c r="D20" i="7"/>
  <c r="C26" i="7"/>
  <c r="D36" i="7"/>
  <c r="B38" i="7"/>
  <c r="B51" i="7"/>
  <c r="B60" i="7"/>
  <c r="C61" i="7"/>
  <c r="C65" i="7"/>
  <c r="C68" i="7"/>
  <c r="C72" i="7"/>
  <c r="C75" i="7"/>
  <c r="C76" i="7"/>
  <c r="C77" i="7"/>
  <c r="C80" i="7"/>
  <c r="B10" i="6"/>
  <c r="D12" i="6"/>
  <c r="B15" i="6"/>
  <c r="B18" i="6"/>
  <c r="B20" i="6"/>
  <c r="B23" i="6"/>
  <c r="B31" i="6"/>
  <c r="B34" i="6"/>
  <c r="B38" i="6"/>
  <c r="C65" i="6"/>
  <c r="C72" i="6"/>
  <c r="C75" i="6"/>
  <c r="C76" i="6"/>
  <c r="C77" i="6"/>
  <c r="C80" i="6"/>
  <c r="B23" i="7"/>
  <c r="B26" i="7"/>
  <c r="B28" i="7"/>
  <c r="D30" i="7"/>
  <c r="C52" i="7"/>
  <c r="B63" i="7"/>
  <c r="B64" i="7"/>
  <c r="B68" i="7"/>
  <c r="B69" i="7"/>
  <c r="B71" i="7"/>
  <c r="B74" i="7"/>
  <c r="B75" i="7"/>
  <c r="B78" i="7"/>
  <c r="AA47" i="7"/>
  <c r="AB51" i="6"/>
  <c r="K51" i="4" s="1"/>
  <c r="AB58" i="6"/>
  <c r="K58" i="4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13" i="6"/>
  <c r="K13" i="4" s="1"/>
  <c r="AB36" i="6"/>
  <c r="K36" i="4" s="1"/>
  <c r="P50" i="6"/>
  <c r="J50" i="4" s="1"/>
  <c r="P54" i="6"/>
  <c r="J54" i="4" s="1"/>
  <c r="P58" i="6"/>
  <c r="J58" i="4" s="1"/>
  <c r="J61" i="4"/>
  <c r="P66" i="6"/>
  <c r="J66" i="4" s="1"/>
  <c r="P68" i="6"/>
  <c r="J68" i="4" s="1"/>
  <c r="J69" i="4"/>
  <c r="P72" i="6"/>
  <c r="J72" i="4" s="1"/>
  <c r="P76" i="6"/>
  <c r="J76" i="4" s="1"/>
  <c r="J77" i="4"/>
  <c r="P79" i="6"/>
  <c r="J79" i="4" s="1"/>
  <c r="P16" i="6"/>
  <c r="J16" i="4"/>
  <c r="P25" i="6"/>
  <c r="J25" i="4" s="1"/>
  <c r="P28" i="6"/>
  <c r="J28" i="4" s="1"/>
  <c r="P32" i="6"/>
  <c r="J32" i="4" s="1"/>
  <c r="P33" i="6"/>
  <c r="J33" i="4" s="1"/>
  <c r="P40" i="6"/>
  <c r="J40" i="4" s="1"/>
  <c r="AB15" i="3"/>
  <c r="F15" i="4" s="1"/>
  <c r="AB39" i="3"/>
  <c r="F39" i="4" s="1"/>
  <c r="AB70" i="3"/>
  <c r="F70" i="4" s="1"/>
  <c r="AB72" i="3"/>
  <c r="F72" i="4" s="1"/>
  <c r="F10" i="4"/>
  <c r="AB14" i="3"/>
  <c r="F14" i="4" s="1"/>
  <c r="AB28" i="3"/>
  <c r="F28" i="4" s="1"/>
  <c r="AB38" i="3"/>
  <c r="F38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30" i="4"/>
  <c r="P32" i="7"/>
  <c r="P32" i="4" s="1"/>
  <c r="P34" i="7"/>
  <c r="P34" i="4" s="1"/>
  <c r="P36" i="7"/>
  <c r="P36" i="4" s="1"/>
  <c r="P52" i="7"/>
  <c r="P52" i="4" s="1"/>
  <c r="P54" i="7"/>
  <c r="P54" i="4" s="1"/>
  <c r="P58" i="7"/>
  <c r="P58" i="4" s="1"/>
  <c r="P60" i="7"/>
  <c r="P60" i="4" s="1"/>
  <c r="P62" i="7"/>
  <c r="P62" i="4" s="1"/>
  <c r="P64" i="4"/>
  <c r="AB64" i="7"/>
  <c r="Q64" i="4" s="1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I2" i="4"/>
  <c r="I43" i="4" s="1"/>
  <c r="P14" i="3"/>
  <c r="E14" i="4" s="1"/>
  <c r="P38" i="3"/>
  <c r="E38" i="4" s="1"/>
  <c r="P55" i="3"/>
  <c r="E55" i="4" s="1"/>
  <c r="P61" i="3"/>
  <c r="E61" i="4" s="1"/>
  <c r="P65" i="3"/>
  <c r="E65" i="4" s="1"/>
  <c r="E69" i="4"/>
  <c r="P77" i="3"/>
  <c r="E77" i="4" s="1"/>
  <c r="P79" i="3"/>
  <c r="E79" i="4" s="1"/>
  <c r="P13" i="3"/>
  <c r="E13" i="4" s="1"/>
  <c r="P54" i="3"/>
  <c r="E54" i="4" s="1"/>
  <c r="P68" i="3"/>
  <c r="E68" i="4" s="1"/>
  <c r="P72" i="3"/>
  <c r="E72" i="4" s="1"/>
  <c r="S24" i="4"/>
  <c r="T24" i="4" s="1"/>
  <c r="U24" i="4" s="1"/>
  <c r="V24" i="4" s="1"/>
  <c r="W24" i="4" s="1"/>
  <c r="AE30" i="7"/>
  <c r="AE74" i="7"/>
  <c r="T74" i="4"/>
  <c r="U74" i="4" s="1"/>
  <c r="AG74" i="7" s="1"/>
  <c r="T58" i="4"/>
  <c r="U58" i="4" s="1"/>
  <c r="AG58" i="7" s="1"/>
  <c r="T80" i="4"/>
  <c r="AF80" i="7" s="1"/>
  <c r="T77" i="4"/>
  <c r="AF77" i="7" s="1"/>
  <c r="T69" i="4"/>
  <c r="AF69" i="7" s="1"/>
  <c r="S53" i="4" l="1"/>
  <c r="T53" i="4" s="1"/>
  <c r="U53" i="4" s="1"/>
  <c r="AG53" i="7" s="1"/>
  <c r="S38" i="4"/>
  <c r="T38" i="4" s="1"/>
  <c r="AF38" i="7" s="1"/>
  <c r="S29" i="4"/>
  <c r="AB23" i="7"/>
  <c r="Q23" i="4" s="1"/>
  <c r="S23" i="4" s="1"/>
  <c r="S18" i="4"/>
  <c r="S10" i="4"/>
  <c r="AE10" i="7" s="1"/>
  <c r="S15" i="4"/>
  <c r="AE15" i="7" s="1"/>
  <c r="S12" i="4"/>
  <c r="AE12" i="7" s="1"/>
  <c r="T29" i="4"/>
  <c r="U29" i="4" s="1"/>
  <c r="AG29" i="7" s="1"/>
  <c r="AE29" i="7"/>
  <c r="AE62" i="7"/>
  <c r="T62" i="4"/>
  <c r="U62" i="4" s="1"/>
  <c r="V62" i="4" s="1"/>
  <c r="W62" i="4" s="1"/>
  <c r="T72" i="4"/>
  <c r="U72" i="4" s="1"/>
  <c r="AE72" i="7"/>
  <c r="AE61" i="7"/>
  <c r="T61" i="4"/>
  <c r="U61" i="4" s="1"/>
  <c r="AG61" i="7" s="1"/>
  <c r="T70" i="4"/>
  <c r="AF70" i="7" s="1"/>
  <c r="AE70" i="7"/>
  <c r="AE71" i="7"/>
  <c r="T71" i="4"/>
  <c r="U71" i="4" s="1"/>
  <c r="AE59" i="7"/>
  <c r="T59" i="4"/>
  <c r="U59" i="4" s="1"/>
  <c r="T37" i="4"/>
  <c r="U37" i="4" s="1"/>
  <c r="AE37" i="7"/>
  <c r="T20" i="4"/>
  <c r="U20" i="4" s="1"/>
  <c r="AB13" i="7"/>
  <c r="Q13" i="4" s="1"/>
  <c r="AB28" i="7"/>
  <c r="Q28" i="4" s="1"/>
  <c r="AB57" i="7"/>
  <c r="Q57" i="4" s="1"/>
  <c r="T65" i="4"/>
  <c r="U65" i="4" s="1"/>
  <c r="V65" i="4" s="1"/>
  <c r="W65" i="4" s="1"/>
  <c r="O91" i="8" s="1"/>
  <c r="AB11" i="7"/>
  <c r="Q11" i="4" s="1"/>
  <c r="AB16" i="7"/>
  <c r="Q16" i="4" s="1"/>
  <c r="AB56" i="7"/>
  <c r="Q56" i="4" s="1"/>
  <c r="T15" i="4"/>
  <c r="U15" i="4" s="1"/>
  <c r="V15" i="4" s="1"/>
  <c r="W15" i="4" s="1"/>
  <c r="O21" i="8" s="1"/>
  <c r="AE60" i="7"/>
  <c r="AB22" i="7"/>
  <c r="Q22" i="4" s="1"/>
  <c r="AB25" i="7"/>
  <c r="Q25" i="4" s="1"/>
  <c r="AB19" i="7"/>
  <c r="Q19" i="4" s="1"/>
  <c r="AB26" i="7"/>
  <c r="Q26" i="4" s="1"/>
  <c r="AB31" i="7"/>
  <c r="Q31" i="4" s="1"/>
  <c r="AB34" i="7"/>
  <c r="Q34" i="4" s="1"/>
  <c r="AB35" i="7"/>
  <c r="Q35" i="4" s="1"/>
  <c r="AB40" i="7"/>
  <c r="Q40" i="4" s="1"/>
  <c r="AB51" i="7"/>
  <c r="Q51" i="4" s="1"/>
  <c r="AB52" i="7"/>
  <c r="Q52" i="4" s="1"/>
  <c r="S52" i="4" s="1"/>
  <c r="AB54" i="7"/>
  <c r="Q54" i="4" s="1"/>
  <c r="AB55" i="7"/>
  <c r="Q55" i="4" s="1"/>
  <c r="AE78" i="7"/>
  <c r="T64" i="4"/>
  <c r="AF64" i="7" s="1"/>
  <c r="AE54" i="7"/>
  <c r="T35" i="4"/>
  <c r="AF35" i="7" s="1"/>
  <c r="T34" i="4"/>
  <c r="U34" i="4" s="1"/>
  <c r="V34" i="4" s="1"/>
  <c r="W34" i="4" s="1"/>
  <c r="T40" i="4"/>
  <c r="AF40" i="7" s="1"/>
  <c r="T27" i="4"/>
  <c r="AF27" i="7" s="1"/>
  <c r="AB21" i="7"/>
  <c r="Q21" i="4" s="1"/>
  <c r="S21" i="4" s="1"/>
  <c r="AB27" i="7"/>
  <c r="Q27" i="4" s="1"/>
  <c r="AB24" i="7"/>
  <c r="Q24" i="4" s="1"/>
  <c r="AB36" i="7"/>
  <c r="Q36" i="4" s="1"/>
  <c r="AE11" i="7"/>
  <c r="T11" i="4"/>
  <c r="U11" i="4" s="1"/>
  <c r="AG11" i="7" s="1"/>
  <c r="AE57" i="7"/>
  <c r="T57" i="4"/>
  <c r="AF57" i="7" s="1"/>
  <c r="AE56" i="7"/>
  <c r="T56" i="4"/>
  <c r="AF56" i="7" s="1"/>
  <c r="T75" i="4"/>
  <c r="AF75" i="7" s="1"/>
  <c r="AE75" i="7"/>
  <c r="AG55" i="7"/>
  <c r="V55" i="4"/>
  <c r="W55" i="4" s="1"/>
  <c r="O81" i="8" s="1"/>
  <c r="AE79" i="7"/>
  <c r="T79" i="4"/>
  <c r="U79" i="4" s="1"/>
  <c r="V79" i="4" s="1"/>
  <c r="W79" i="4" s="1"/>
  <c r="O105" i="8" s="1"/>
  <c r="AB55" i="3"/>
  <c r="F55" i="4" s="1"/>
  <c r="AB22" i="3"/>
  <c r="F22" i="4" s="1"/>
  <c r="P9" i="3"/>
  <c r="E9" i="4" s="1"/>
  <c r="P11" i="3"/>
  <c r="E11" i="4" s="1"/>
  <c r="AB13" i="3"/>
  <c r="F13" i="4" s="1"/>
  <c r="AB17" i="3"/>
  <c r="F17" i="4" s="1"/>
  <c r="AB21" i="3"/>
  <c r="F21" i="4" s="1"/>
  <c r="AB25" i="3"/>
  <c r="F25" i="4" s="1"/>
  <c r="AB29" i="3"/>
  <c r="F29" i="4" s="1"/>
  <c r="AB54" i="3"/>
  <c r="F54" i="4" s="1"/>
  <c r="K11" i="4"/>
  <c r="L12" i="4"/>
  <c r="J14" i="4"/>
  <c r="K15" i="4"/>
  <c r="L16" i="4"/>
  <c r="J18" i="4"/>
  <c r="K19" i="4"/>
  <c r="L20" i="4"/>
  <c r="J22" i="4"/>
  <c r="K23" i="4"/>
  <c r="L24" i="4"/>
  <c r="J26" i="4"/>
  <c r="M26" i="4" s="1"/>
  <c r="AE26" i="6" s="1"/>
  <c r="K27" i="4"/>
  <c r="L28" i="4"/>
  <c r="J30" i="4"/>
  <c r="K31" i="4"/>
  <c r="L32" i="4"/>
  <c r="J34" i="4"/>
  <c r="K35" i="4"/>
  <c r="L36" i="4"/>
  <c r="K39" i="4"/>
  <c r="L40" i="4"/>
  <c r="P52" i="6"/>
  <c r="J52" i="4" s="1"/>
  <c r="K53" i="4"/>
  <c r="L54" i="4"/>
  <c r="P56" i="6"/>
  <c r="J56" i="4" s="1"/>
  <c r="K57" i="4"/>
  <c r="AB52" i="3"/>
  <c r="F52" i="4" s="1"/>
  <c r="AB53" i="3"/>
  <c r="F53" i="4" s="1"/>
  <c r="U43" i="4"/>
  <c r="AB9" i="3"/>
  <c r="F9" i="4" s="1"/>
  <c r="C64" i="6"/>
  <c r="D21" i="7"/>
  <c r="B58" i="6"/>
  <c r="D77" i="3"/>
  <c r="AE24" i="7"/>
  <c r="AB30" i="3"/>
  <c r="F30" i="4" s="1"/>
  <c r="AE31" i="7"/>
  <c r="C64" i="7"/>
  <c r="AB51" i="3"/>
  <c r="F51" i="4" s="1"/>
  <c r="J9" i="4"/>
  <c r="L11" i="4"/>
  <c r="K14" i="4"/>
  <c r="L15" i="4"/>
  <c r="L19" i="4"/>
  <c r="L23" i="4"/>
  <c r="L27" i="4"/>
  <c r="L31" i="4"/>
  <c r="L35" i="4"/>
  <c r="L39" i="4"/>
  <c r="P51" i="6"/>
  <c r="J51" i="4" s="1"/>
  <c r="L53" i="4"/>
  <c r="P55" i="6"/>
  <c r="J55" i="4" s="1"/>
  <c r="L57" i="4"/>
  <c r="L10" i="4"/>
  <c r="L14" i="4"/>
  <c r="L18" i="4"/>
  <c r="L22" i="4"/>
  <c r="L26" i="4"/>
  <c r="L30" i="4"/>
  <c r="L34" i="4"/>
  <c r="L38" i="4"/>
  <c r="L52" i="4"/>
  <c r="L56" i="4"/>
  <c r="AB36" i="3"/>
  <c r="F36" i="4" s="1"/>
  <c r="AB24" i="3"/>
  <c r="F24" i="4" s="1"/>
  <c r="AB18" i="6"/>
  <c r="K18" i="4" s="1"/>
  <c r="AB22" i="6"/>
  <c r="K22" i="4" s="1"/>
  <c r="AB26" i="6"/>
  <c r="K26" i="4" s="1"/>
  <c r="AB38" i="6"/>
  <c r="K38" i="4" s="1"/>
  <c r="AB52" i="6"/>
  <c r="K52" i="4" s="1"/>
  <c r="AB56" i="6"/>
  <c r="K56" i="4" s="1"/>
  <c r="AB9" i="6"/>
  <c r="K9" i="4" s="1"/>
  <c r="AB29" i="6"/>
  <c r="K29" i="4" s="1"/>
  <c r="AB55" i="6"/>
  <c r="K55" i="4" s="1"/>
  <c r="AB24" i="6"/>
  <c r="K24" i="4" s="1"/>
  <c r="AB28" i="6"/>
  <c r="K28" i="4" s="1"/>
  <c r="AB32" i="6"/>
  <c r="K32" i="4" s="1"/>
  <c r="AB40" i="6"/>
  <c r="K40" i="4" s="1"/>
  <c r="AB54" i="6"/>
  <c r="K54" i="4" s="1"/>
  <c r="AB12" i="6"/>
  <c r="K12" i="4" s="1"/>
  <c r="AB16" i="6"/>
  <c r="K16" i="4" s="1"/>
  <c r="AB20" i="6"/>
  <c r="K20" i="4" s="1"/>
  <c r="P37" i="6"/>
  <c r="J37" i="4" s="1"/>
  <c r="P31" i="6"/>
  <c r="J31" i="4" s="1"/>
  <c r="P21" i="6"/>
  <c r="J21" i="4" s="1"/>
  <c r="P13" i="6"/>
  <c r="J13" i="4" s="1"/>
  <c r="P36" i="6"/>
  <c r="J36" i="4" s="1"/>
  <c r="M36" i="4" s="1"/>
  <c r="AE36" i="6" s="1"/>
  <c r="P20" i="6"/>
  <c r="J20" i="4" s="1"/>
  <c r="P12" i="6"/>
  <c r="J12" i="4" s="1"/>
  <c r="P39" i="6"/>
  <c r="J39" i="4" s="1"/>
  <c r="M39" i="4" s="1"/>
  <c r="AE39" i="6" s="1"/>
  <c r="P35" i="6"/>
  <c r="J35" i="4" s="1"/>
  <c r="P29" i="6"/>
  <c r="J29" i="4" s="1"/>
  <c r="P24" i="6"/>
  <c r="J24" i="4" s="1"/>
  <c r="P19" i="6"/>
  <c r="J19" i="4" s="1"/>
  <c r="M19" i="4" s="1"/>
  <c r="AE19" i="6" s="1"/>
  <c r="P15" i="6"/>
  <c r="J15" i="4" s="1"/>
  <c r="M72" i="4"/>
  <c r="AE72" i="6" s="1"/>
  <c r="P38" i="6"/>
  <c r="J38" i="4" s="1"/>
  <c r="M38" i="4" s="1"/>
  <c r="AE38" i="6" s="1"/>
  <c r="P23" i="6"/>
  <c r="J23" i="4" s="1"/>
  <c r="M23" i="4" s="1"/>
  <c r="AE23" i="6" s="1"/>
  <c r="P17" i="6"/>
  <c r="J17" i="4" s="1"/>
  <c r="P15" i="3"/>
  <c r="E15" i="4" s="1"/>
  <c r="P19" i="3"/>
  <c r="E19" i="4" s="1"/>
  <c r="P23" i="3"/>
  <c r="E23" i="4" s="1"/>
  <c r="H23" i="4" s="1"/>
  <c r="I23" i="4" s="1"/>
  <c r="P27" i="3"/>
  <c r="E27" i="4" s="1"/>
  <c r="H27" i="4" s="1"/>
  <c r="I27" i="4" s="1"/>
  <c r="P31" i="3"/>
  <c r="E31" i="4" s="1"/>
  <c r="P35" i="3"/>
  <c r="E35" i="4" s="1"/>
  <c r="P39" i="3"/>
  <c r="E39" i="4" s="1"/>
  <c r="H39" i="4" s="1"/>
  <c r="AE39" i="3" s="1"/>
  <c r="P52" i="3"/>
  <c r="E52" i="4" s="1"/>
  <c r="H52" i="4" s="1"/>
  <c r="I52" i="4" s="1"/>
  <c r="P56" i="3"/>
  <c r="E56" i="4" s="1"/>
  <c r="P28" i="3"/>
  <c r="E28" i="4" s="1"/>
  <c r="P40" i="3"/>
  <c r="E40" i="4" s="1"/>
  <c r="P53" i="3"/>
  <c r="E53" i="4" s="1"/>
  <c r="H53" i="4" s="1"/>
  <c r="I53" i="4" s="1"/>
  <c r="I79" i="8" s="1"/>
  <c r="P57" i="3"/>
  <c r="E57" i="4" s="1"/>
  <c r="P33" i="3"/>
  <c r="E33" i="4" s="1"/>
  <c r="P10" i="3"/>
  <c r="E10" i="4" s="1"/>
  <c r="H10" i="4" s="1"/>
  <c r="I10" i="4" s="1"/>
  <c r="AF10" i="3" s="1"/>
  <c r="P51" i="3"/>
  <c r="E51" i="4" s="1"/>
  <c r="AB30" i="6"/>
  <c r="K30" i="4" s="1"/>
  <c r="AB34" i="6"/>
  <c r="K34" i="4" s="1"/>
  <c r="M34" i="4" s="1"/>
  <c r="AB17" i="6"/>
  <c r="K17" i="4" s="1"/>
  <c r="AB21" i="6"/>
  <c r="K21" i="4" s="1"/>
  <c r="AB25" i="6"/>
  <c r="K25" i="4" s="1"/>
  <c r="AB37" i="6"/>
  <c r="K37" i="4" s="1"/>
  <c r="M13" i="4"/>
  <c r="AE13" i="6" s="1"/>
  <c r="M59" i="4"/>
  <c r="AE59" i="6" s="1"/>
  <c r="P12" i="3"/>
  <c r="E12" i="4" s="1"/>
  <c r="P16" i="3"/>
  <c r="E16" i="4" s="1"/>
  <c r="H16" i="4" s="1"/>
  <c r="AE16" i="3" s="1"/>
  <c r="P20" i="3"/>
  <c r="E20" i="4" s="1"/>
  <c r="P24" i="3"/>
  <c r="E24" i="4" s="1"/>
  <c r="H24" i="4" s="1"/>
  <c r="I24" i="4" s="1"/>
  <c r="P32" i="3"/>
  <c r="E32" i="4" s="1"/>
  <c r="P36" i="3"/>
  <c r="E36" i="4" s="1"/>
  <c r="H36" i="4" s="1"/>
  <c r="AE36" i="3" s="1"/>
  <c r="P17" i="3"/>
  <c r="E17" i="4" s="1"/>
  <c r="P25" i="3"/>
  <c r="E25" i="4" s="1"/>
  <c r="H25" i="4" s="1"/>
  <c r="AE25" i="3" s="1"/>
  <c r="P18" i="3"/>
  <c r="E18" i="4" s="1"/>
  <c r="P26" i="3"/>
  <c r="E26" i="4" s="1"/>
  <c r="P34" i="3"/>
  <c r="E34" i="4" s="1"/>
  <c r="AB37" i="3"/>
  <c r="F37" i="4" s="1"/>
  <c r="AB18" i="3"/>
  <c r="F18" i="4" s="1"/>
  <c r="AB26" i="3"/>
  <c r="F26" i="4" s="1"/>
  <c r="AB34" i="3"/>
  <c r="F34" i="4" s="1"/>
  <c r="AB19" i="3"/>
  <c r="F19" i="4" s="1"/>
  <c r="AB27" i="3"/>
  <c r="F27" i="4" s="1"/>
  <c r="AB12" i="3"/>
  <c r="F12" i="4" s="1"/>
  <c r="AB20" i="3"/>
  <c r="F20" i="4" s="1"/>
  <c r="H20" i="4" s="1"/>
  <c r="I20" i="4" s="1"/>
  <c r="AF20" i="3" s="1"/>
  <c r="AF11" i="7"/>
  <c r="M69" i="4"/>
  <c r="AE69" i="6" s="1"/>
  <c r="M15" i="4"/>
  <c r="AE15" i="6" s="1"/>
  <c r="M77" i="4"/>
  <c r="N77" i="4" s="1"/>
  <c r="M61" i="4"/>
  <c r="N61" i="4" s="1"/>
  <c r="O61" i="4" s="1"/>
  <c r="K87" i="8" s="1"/>
  <c r="C37" i="7"/>
  <c r="C21" i="7"/>
  <c r="C57" i="6"/>
  <c r="C25" i="7"/>
  <c r="C70" i="6"/>
  <c r="C59" i="6"/>
  <c r="C70" i="7"/>
  <c r="D77" i="6"/>
  <c r="B73" i="7"/>
  <c r="B67" i="7"/>
  <c r="B55" i="6"/>
  <c r="C25" i="6"/>
  <c r="B67" i="6"/>
  <c r="C28" i="6"/>
  <c r="C59" i="7"/>
  <c r="B76" i="7"/>
  <c r="B65" i="7"/>
  <c r="B55" i="7"/>
  <c r="C12" i="7"/>
  <c r="C51" i="6"/>
  <c r="B17" i="6"/>
  <c r="B58" i="7"/>
  <c r="C28" i="7"/>
  <c r="B13" i="7"/>
  <c r="B76" i="6"/>
  <c r="B74" i="6"/>
  <c r="B65" i="6"/>
  <c r="B51" i="6"/>
  <c r="C51" i="3"/>
  <c r="D39" i="7"/>
  <c r="D39" i="6"/>
  <c r="D35" i="7"/>
  <c r="D19" i="7"/>
  <c r="D35" i="6"/>
  <c r="B32" i="7"/>
  <c r="B28" i="3"/>
  <c r="D16" i="3"/>
  <c r="D19" i="3"/>
  <c r="D37" i="7"/>
  <c r="B31" i="7"/>
  <c r="B19" i="7"/>
  <c r="D51" i="6"/>
  <c r="C18" i="6"/>
  <c r="B35" i="6"/>
  <c r="D30" i="6"/>
  <c r="B22" i="6"/>
  <c r="B12" i="6"/>
  <c r="C34" i="6"/>
  <c r="D40" i="7"/>
  <c r="C34" i="7"/>
  <c r="B32" i="6"/>
  <c r="C26" i="6"/>
  <c r="D37" i="3"/>
  <c r="D40" i="3"/>
  <c r="C10" i="7"/>
  <c r="D9" i="6"/>
  <c r="B10" i="7"/>
  <c r="C57" i="7"/>
  <c r="C36" i="7"/>
  <c r="B29" i="7"/>
  <c r="C18" i="7"/>
  <c r="C50" i="6"/>
  <c r="D36" i="6"/>
  <c r="B33" i="6"/>
  <c r="D20" i="6"/>
  <c r="D11" i="6"/>
  <c r="B35" i="7"/>
  <c r="C30" i="7"/>
  <c r="C23" i="7"/>
  <c r="B17" i="7"/>
  <c r="B12" i="7"/>
  <c r="C39" i="6"/>
  <c r="C30" i="6"/>
  <c r="C21" i="6"/>
  <c r="C12" i="6"/>
  <c r="C50" i="7"/>
  <c r="C20" i="7"/>
  <c r="D21" i="6"/>
  <c r="B19" i="6"/>
  <c r="C39" i="7"/>
  <c r="D12" i="7"/>
  <c r="B40" i="7"/>
  <c r="B40" i="6"/>
  <c r="B27" i="6"/>
  <c r="B13" i="6"/>
  <c r="B11" i="6"/>
  <c r="B33" i="7"/>
  <c r="B22" i="7"/>
  <c r="C37" i="6"/>
  <c r="C20" i="6"/>
  <c r="C10" i="6"/>
  <c r="B27" i="3"/>
  <c r="C23" i="3"/>
  <c r="D51" i="3"/>
  <c r="G11" i="8"/>
  <c r="G72" i="8" s="1"/>
  <c r="A4" i="7"/>
  <c r="A45" i="7" s="1"/>
  <c r="A1" i="6"/>
  <c r="A42" i="6" s="1"/>
  <c r="A1" i="3"/>
  <c r="A42" i="3" s="1"/>
  <c r="A1" i="7"/>
  <c r="A42" i="7" s="1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H31" i="4"/>
  <c r="AE31" i="3" s="1"/>
  <c r="M28" i="4"/>
  <c r="AE28" i="6" s="1"/>
  <c r="M18" i="4"/>
  <c r="AE18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27" i="4"/>
  <c r="AE27" i="6" s="1"/>
  <c r="AE38" i="7"/>
  <c r="M40" i="4"/>
  <c r="AE40" i="6" s="1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51" i="4"/>
  <c r="M53" i="4"/>
  <c r="M55" i="4"/>
  <c r="AE55" i="6" s="1"/>
  <c r="M63" i="4"/>
  <c r="N63" i="4" s="1"/>
  <c r="O63" i="4" s="1"/>
  <c r="AG63" i="6" s="1"/>
  <c r="M67" i="4"/>
  <c r="M71" i="4"/>
  <c r="N71" i="4" s="1"/>
  <c r="O71" i="4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M25" i="4"/>
  <c r="AE25" i="6" s="1"/>
  <c r="M9" i="4"/>
  <c r="M57" i="4"/>
  <c r="AE57" i="6" s="1"/>
  <c r="B50" i="7"/>
  <c r="B14" i="7"/>
  <c r="C19" i="3"/>
  <c r="C19" i="7"/>
  <c r="M11" i="4"/>
  <c r="AE11" i="6" s="1"/>
  <c r="M35" i="4"/>
  <c r="AE9" i="7"/>
  <c r="AE68" i="7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16" i="4"/>
  <c r="AE16" i="6" s="1"/>
  <c r="M74" i="4"/>
  <c r="N74" i="4" s="1"/>
  <c r="M66" i="4"/>
  <c r="N66" i="4" s="1"/>
  <c r="O66" i="4" s="1"/>
  <c r="AG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AE79" i="6" s="1"/>
  <c r="M73" i="4"/>
  <c r="N73" i="4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AE64" i="6" s="1"/>
  <c r="M68" i="4"/>
  <c r="N68" i="4" s="1"/>
  <c r="M76" i="4"/>
  <c r="N76" i="4" s="1"/>
  <c r="M33" i="4"/>
  <c r="AE33" i="6" s="1"/>
  <c r="H76" i="4"/>
  <c r="I76" i="4" s="1"/>
  <c r="AF76" i="3" s="1"/>
  <c r="D65" i="7"/>
  <c r="D65" i="3"/>
  <c r="AE39" i="7"/>
  <c r="T39" i="4"/>
  <c r="AF39" i="7" s="1"/>
  <c r="M92" i="8"/>
  <c r="W66" i="4"/>
  <c r="O92" i="8" s="1"/>
  <c r="T16" i="4"/>
  <c r="AF16" i="7" s="1"/>
  <c r="AE16" i="7"/>
  <c r="AE71" i="6"/>
  <c r="T36" i="4"/>
  <c r="AF36" i="7" s="1"/>
  <c r="AE36" i="7"/>
  <c r="T26" i="4"/>
  <c r="U26" i="4" s="1"/>
  <c r="AG26" i="7" s="1"/>
  <c r="AE26" i="7"/>
  <c r="N64" i="4"/>
  <c r="O64" i="4" s="1"/>
  <c r="K90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D79" i="7"/>
  <c r="D52" i="7"/>
  <c r="D52" i="3"/>
  <c r="O39" i="8"/>
  <c r="A6" i="3"/>
  <c r="A47" i="3" s="1"/>
  <c r="A6" i="7"/>
  <c r="A47" i="7" s="1"/>
  <c r="A6" i="6"/>
  <c r="A47" i="6" s="1"/>
  <c r="AF20" i="7"/>
  <c r="AF61" i="7"/>
  <c r="AF62" i="7"/>
  <c r="AG33" i="7"/>
  <c r="U17" i="4"/>
  <c r="V17" i="4" s="1"/>
  <c r="AF71" i="7"/>
  <c r="H55" i="4"/>
  <c r="I55" i="4" s="1"/>
  <c r="I81" i="8" s="1"/>
  <c r="U76" i="4"/>
  <c r="V76" i="4" s="1"/>
  <c r="H73" i="4"/>
  <c r="I73" i="4" s="1"/>
  <c r="AF73" i="3" s="1"/>
  <c r="AF55" i="7"/>
  <c r="AF58" i="7"/>
  <c r="AF50" i="7"/>
  <c r="H64" i="4"/>
  <c r="I64" i="4" s="1"/>
  <c r="AF64" i="3" s="1"/>
  <c r="H35" i="4"/>
  <c r="I35" i="4" s="1"/>
  <c r="U77" i="4"/>
  <c r="V77" i="4" s="1"/>
  <c r="AF59" i="7"/>
  <c r="O88" i="8"/>
  <c r="M88" i="8"/>
  <c r="U9" i="4"/>
  <c r="W9" i="4" s="1"/>
  <c r="H18" i="4"/>
  <c r="AE18" i="3" s="1"/>
  <c r="H51" i="4"/>
  <c r="AE51" i="3" s="1"/>
  <c r="AF31" i="7"/>
  <c r="AF54" i="7"/>
  <c r="U38" i="4"/>
  <c r="V38" i="4" s="1"/>
  <c r="U78" i="4"/>
  <c r="AF33" i="7"/>
  <c r="M21" i="8"/>
  <c r="V59" i="4"/>
  <c r="AG59" i="7"/>
  <c r="H58" i="4"/>
  <c r="U68" i="4"/>
  <c r="V68" i="4" s="1"/>
  <c r="W68" i="4" s="1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29" i="4"/>
  <c r="I29" i="4" s="1"/>
  <c r="I35" i="8" s="1"/>
  <c r="H60" i="4"/>
  <c r="AE60" i="3" s="1"/>
  <c r="AG31" i="7"/>
  <c r="AF37" i="7"/>
  <c r="H15" i="4"/>
  <c r="I15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80" i="4"/>
  <c r="AE80" i="3" s="1"/>
  <c r="V54" i="4"/>
  <c r="H13" i="4"/>
  <c r="I13" i="4" s="1"/>
  <c r="AF15" i="7"/>
  <c r="AF24" i="7"/>
  <c r="H17" i="4"/>
  <c r="I17" i="4" s="1"/>
  <c r="H33" i="4"/>
  <c r="H50" i="4"/>
  <c r="H57" i="4"/>
  <c r="I57" i="4" s="1"/>
  <c r="H63" i="4"/>
  <c r="H70" i="4"/>
  <c r="AE70" i="3" s="1"/>
  <c r="H77" i="4"/>
  <c r="AE77" i="3" s="1"/>
  <c r="W37" i="4"/>
  <c r="AG37" i="7"/>
  <c r="AG20" i="7"/>
  <c r="V20" i="4"/>
  <c r="W20" i="4" s="1"/>
  <c r="V72" i="4"/>
  <c r="W72" i="4" s="1"/>
  <c r="AG72" i="7"/>
  <c r="AG71" i="7"/>
  <c r="V71" i="4"/>
  <c r="AF72" i="7"/>
  <c r="U69" i="4"/>
  <c r="U70" i="4"/>
  <c r="AF34" i="7"/>
  <c r="AG62" i="7"/>
  <c r="M37" i="8"/>
  <c r="O37" i="8"/>
  <c r="V61" i="4"/>
  <c r="W61" i="4" s="1"/>
  <c r="U80" i="4"/>
  <c r="M40" i="8"/>
  <c r="O40" i="8"/>
  <c r="M39" i="8"/>
  <c r="AG60" i="7"/>
  <c r="AF60" i="7"/>
  <c r="AF66" i="7"/>
  <c r="AG24" i="7"/>
  <c r="AF30" i="7"/>
  <c r="U30" i="4"/>
  <c r="O30" i="8"/>
  <c r="M30" i="8"/>
  <c r="AG66" i="7"/>
  <c r="U27" i="4"/>
  <c r="AE53" i="7" l="1"/>
  <c r="AE52" i="7"/>
  <c r="T52" i="4"/>
  <c r="AF52" i="7" s="1"/>
  <c r="T23" i="4"/>
  <c r="U23" i="4" s="1"/>
  <c r="V23" i="4" s="1"/>
  <c r="W23" i="4" s="1"/>
  <c r="O29" i="8" s="1"/>
  <c r="AE23" i="7"/>
  <c r="AE21" i="7"/>
  <c r="T21" i="4"/>
  <c r="U21" i="4" s="1"/>
  <c r="V21" i="4" s="1"/>
  <c r="W21" i="4" s="1"/>
  <c r="O27" i="8" s="1"/>
  <c r="T10" i="4"/>
  <c r="U10" i="4" s="1"/>
  <c r="V10" i="4" s="1"/>
  <c r="W10" i="4" s="1"/>
  <c r="O16" i="8" s="1"/>
  <c r="T12" i="4"/>
  <c r="AF12" i="7" s="1"/>
  <c r="V29" i="4"/>
  <c r="AF29" i="7"/>
  <c r="U56" i="4"/>
  <c r="V56" i="4" s="1"/>
  <c r="W56" i="4" s="1"/>
  <c r="V11" i="4"/>
  <c r="W11" i="4" s="1"/>
  <c r="O17" i="8" s="1"/>
  <c r="AG15" i="7"/>
  <c r="AF65" i="7"/>
  <c r="M91" i="8"/>
  <c r="AG79" i="7"/>
  <c r="AG65" i="7"/>
  <c r="M105" i="8"/>
  <c r="U57" i="4"/>
  <c r="AG57" i="7" s="1"/>
  <c r="AF79" i="7"/>
  <c r="AG34" i="7"/>
  <c r="U64" i="4"/>
  <c r="V64" i="4" s="1"/>
  <c r="U35" i="4"/>
  <c r="V35" i="4" s="1"/>
  <c r="M41" i="8" s="1"/>
  <c r="V53" i="4"/>
  <c r="M79" i="8" s="1"/>
  <c r="U40" i="4"/>
  <c r="V40" i="4" s="1"/>
  <c r="AF53" i="7"/>
  <c r="M81" i="8"/>
  <c r="U75" i="4"/>
  <c r="V75" i="4" s="1"/>
  <c r="W75" i="4" s="1"/>
  <c r="H26" i="4"/>
  <c r="AE26" i="3" s="1"/>
  <c r="H12" i="4"/>
  <c r="AE12" i="3" s="1"/>
  <c r="M37" i="4"/>
  <c r="AE37" i="6" s="1"/>
  <c r="M24" i="4"/>
  <c r="N24" i="4" s="1"/>
  <c r="O24" i="4" s="1"/>
  <c r="M12" i="4"/>
  <c r="AE12" i="6" s="1"/>
  <c r="M29" i="4"/>
  <c r="AE29" i="6" s="1"/>
  <c r="M31" i="4"/>
  <c r="M20" i="4"/>
  <c r="AE20" i="6" s="1"/>
  <c r="N65" i="4"/>
  <c r="O65" i="4" s="1"/>
  <c r="K91" i="8" s="1"/>
  <c r="AE77" i="6"/>
  <c r="N80" i="4"/>
  <c r="O80" i="4" s="1"/>
  <c r="K106" i="8" s="1"/>
  <c r="AE63" i="6"/>
  <c r="AE76" i="6"/>
  <c r="AE61" i="6"/>
  <c r="M21" i="4"/>
  <c r="AE21" i="6" s="1"/>
  <c r="AE60" i="6"/>
  <c r="AE66" i="6"/>
  <c r="N79" i="4"/>
  <c r="AF79" i="6" s="1"/>
  <c r="I78" i="8"/>
  <c r="AF52" i="3"/>
  <c r="K89" i="8"/>
  <c r="AF26" i="7"/>
  <c r="AF76" i="6"/>
  <c r="O76" i="4"/>
  <c r="AG76" i="6" s="1"/>
  <c r="N69" i="4"/>
  <c r="O69" i="4" s="1"/>
  <c r="K95" i="8" s="1"/>
  <c r="N59" i="4"/>
  <c r="O59" i="4" s="1"/>
  <c r="U67" i="4"/>
  <c r="V67" i="4" s="1"/>
  <c r="M93" i="8" s="1"/>
  <c r="N58" i="4"/>
  <c r="O58" i="4" s="1"/>
  <c r="K84" i="8" s="1"/>
  <c r="H34" i="4"/>
  <c r="AE34" i="3" s="1"/>
  <c r="U32" i="4"/>
  <c r="AG32" i="7" s="1"/>
  <c r="I90" i="8"/>
  <c r="AE27" i="3"/>
  <c r="AG19" i="7"/>
  <c r="V26" i="4"/>
  <c r="W26" i="4" s="1"/>
  <c r="O32" i="8" s="1"/>
  <c r="AG63" i="7"/>
  <c r="AF11" i="3"/>
  <c r="AE11" i="3"/>
  <c r="AG61" i="6"/>
  <c r="AF61" i="6"/>
  <c r="N11" i="4"/>
  <c r="O11" i="4" s="1"/>
  <c r="K17" i="8" s="1"/>
  <c r="N18" i="4"/>
  <c r="O18" i="4" s="1"/>
  <c r="N40" i="4"/>
  <c r="AF40" i="6" s="1"/>
  <c r="N29" i="4"/>
  <c r="N56" i="4"/>
  <c r="AF56" i="6" s="1"/>
  <c r="N14" i="4"/>
  <c r="AF14" i="6" s="1"/>
  <c r="N25" i="4"/>
  <c r="O25" i="4" s="1"/>
  <c r="AG25" i="6" s="1"/>
  <c r="N57" i="4"/>
  <c r="O57" i="4" s="1"/>
  <c r="N55" i="4"/>
  <c r="O55" i="4" s="1"/>
  <c r="N10" i="4"/>
  <c r="O10" i="4" s="1"/>
  <c r="K16" i="8" s="1"/>
  <c r="N36" i="4"/>
  <c r="AF36" i="6" s="1"/>
  <c r="N32" i="4"/>
  <c r="AF32" i="6" s="1"/>
  <c r="N16" i="4"/>
  <c r="AF16" i="6" s="1"/>
  <c r="U22" i="4"/>
  <c r="AG22" i="7" s="1"/>
  <c r="N23" i="4"/>
  <c r="AF23" i="6" s="1"/>
  <c r="N20" i="4"/>
  <c r="AF20" i="6" s="1"/>
  <c r="N37" i="4"/>
  <c r="O37" i="4" s="1"/>
  <c r="AG37" i="6" s="1"/>
  <c r="N31" i="4"/>
  <c r="O31" i="4" s="1"/>
  <c r="N12" i="4"/>
  <c r="O12" i="4" s="1"/>
  <c r="K18" i="8" s="1"/>
  <c r="N39" i="4"/>
  <c r="N15" i="4"/>
  <c r="O15" i="4" s="1"/>
  <c r="AG15" i="6" s="1"/>
  <c r="N26" i="4"/>
  <c r="O26" i="4" s="1"/>
  <c r="N38" i="4"/>
  <c r="O38" i="4" s="1"/>
  <c r="AG38" i="6" s="1"/>
  <c r="N13" i="4"/>
  <c r="AE56" i="6"/>
  <c r="N52" i="4"/>
  <c r="O52" i="4" s="1"/>
  <c r="K78" i="8" s="1"/>
  <c r="U51" i="4"/>
  <c r="AG51" i="7" s="1"/>
  <c r="I31" i="4"/>
  <c r="I37" i="8" s="1"/>
  <c r="AF19" i="7"/>
  <c r="M19" i="8"/>
  <c r="AF73" i="6"/>
  <c r="O73" i="4"/>
  <c r="K99" i="8" s="1"/>
  <c r="AG28" i="7"/>
  <c r="M34" i="8"/>
  <c r="M89" i="8"/>
  <c r="AF13" i="7"/>
  <c r="N30" i="4"/>
  <c r="O30" i="4" s="1"/>
  <c r="K36" i="8" s="1"/>
  <c r="AE31" i="6"/>
  <c r="AE68" i="6"/>
  <c r="N33" i="4"/>
  <c r="AF33" i="6" s="1"/>
  <c r="N27" i="4"/>
  <c r="AF27" i="6" s="1"/>
  <c r="U39" i="4"/>
  <c r="AG39" i="7" s="1"/>
  <c r="AG13" i="7"/>
  <c r="AE73" i="6"/>
  <c r="AF63" i="7"/>
  <c r="AG23" i="7"/>
  <c r="N17" i="4"/>
  <c r="AF17" i="6" s="1"/>
  <c r="U14" i="4"/>
  <c r="W14" i="4" s="1"/>
  <c r="AF25" i="7"/>
  <c r="I19" i="4"/>
  <c r="I25" i="8" s="1"/>
  <c r="AG25" i="7"/>
  <c r="U52" i="4"/>
  <c r="V52" i="4" s="1"/>
  <c r="W52" i="4" s="1"/>
  <c r="O68" i="4"/>
  <c r="AG68" i="6" s="1"/>
  <c r="AF68" i="6"/>
  <c r="AF74" i="6"/>
  <c r="O74" i="4"/>
  <c r="K100" i="8" s="1"/>
  <c r="N67" i="4"/>
  <c r="AE67" i="6"/>
  <c r="AF73" i="7"/>
  <c r="AF60" i="6"/>
  <c r="AE9" i="6"/>
  <c r="N9" i="4"/>
  <c r="AG72" i="6"/>
  <c r="M99" i="8"/>
  <c r="AE76" i="3"/>
  <c r="AG64" i="6"/>
  <c r="AE74" i="6"/>
  <c r="N28" i="4"/>
  <c r="N19" i="4"/>
  <c r="N50" i="4"/>
  <c r="AF50" i="6" s="1"/>
  <c r="N22" i="4"/>
  <c r="AE35" i="6"/>
  <c r="N35" i="4"/>
  <c r="N75" i="4"/>
  <c r="AE75" i="6"/>
  <c r="N51" i="4"/>
  <c r="AE51" i="6"/>
  <c r="AG80" i="6"/>
  <c r="AF71" i="6"/>
  <c r="AE52" i="3"/>
  <c r="AG73" i="7"/>
  <c r="AF72" i="6"/>
  <c r="U16" i="4"/>
  <c r="V16" i="4" s="1"/>
  <c r="W16" i="4" s="1"/>
  <c r="AF65" i="6"/>
  <c r="AF28" i="7"/>
  <c r="AE32" i="6"/>
  <c r="N53" i="4"/>
  <c r="AE53" i="6"/>
  <c r="AE34" i="6"/>
  <c r="M85" i="8"/>
  <c r="W59" i="4"/>
  <c r="O85" i="8" s="1"/>
  <c r="AF66" i="6"/>
  <c r="W58" i="4"/>
  <c r="O84" i="8" s="1"/>
  <c r="M80" i="8"/>
  <c r="W54" i="4"/>
  <c r="O80" i="8" s="1"/>
  <c r="W64" i="4"/>
  <c r="O90" i="8" s="1"/>
  <c r="W76" i="4"/>
  <c r="O102" i="8" s="1"/>
  <c r="U36" i="4"/>
  <c r="AG36" i="7" s="1"/>
  <c r="K86" i="8"/>
  <c r="AF64" i="6"/>
  <c r="W19" i="4"/>
  <c r="O25" i="8" s="1"/>
  <c r="O77" i="4"/>
  <c r="AF77" i="6"/>
  <c r="I99" i="8"/>
  <c r="AE54" i="6"/>
  <c r="N54" i="4"/>
  <c r="AE70" i="6"/>
  <c r="N70" i="4"/>
  <c r="K92" i="8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M35" i="8"/>
  <c r="W29" i="4"/>
  <c r="O35" i="8" s="1"/>
  <c r="AG65" i="6"/>
  <c r="AF63" i="6"/>
  <c r="W71" i="4"/>
  <c r="O97" i="8" s="1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AE23" i="3"/>
  <c r="M94" i="8"/>
  <c r="O94" i="8"/>
  <c r="I77" i="4"/>
  <c r="I103" i="8" s="1"/>
  <c r="AE69" i="3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M31" i="8"/>
  <c r="O31" i="8"/>
  <c r="AF53" i="3"/>
  <c r="M98" i="8"/>
  <c r="O98" i="8"/>
  <c r="AF69" i="3"/>
  <c r="I87" i="8"/>
  <c r="AF61" i="3"/>
  <c r="O26" i="8"/>
  <c r="M26" i="8"/>
  <c r="V70" i="4"/>
  <c r="W70" i="4" s="1"/>
  <c r="AG70" i="7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I38" i="8"/>
  <c r="AF32" i="3"/>
  <c r="M29" i="8" l="1"/>
  <c r="AF23" i="7"/>
  <c r="AF21" i="7"/>
  <c r="AG21" i="7"/>
  <c r="M27" i="8"/>
  <c r="M16" i="8"/>
  <c r="AF10" i="7"/>
  <c r="AG10" i="7"/>
  <c r="U12" i="4"/>
  <c r="V12" i="4" s="1"/>
  <c r="W12" i="4" s="1"/>
  <c r="O18" i="8" s="1"/>
  <c r="AG56" i="7"/>
  <c r="M17" i="8"/>
  <c r="W35" i="4"/>
  <c r="O41" i="8" s="1"/>
  <c r="AG35" i="7"/>
  <c r="AG75" i="7"/>
  <c r="V57" i="4"/>
  <c r="W57" i="4" s="1"/>
  <c r="O83" i="8" s="1"/>
  <c r="W53" i="4"/>
  <c r="O79" i="8" s="1"/>
  <c r="AE24" i="6"/>
  <c r="AF80" i="6"/>
  <c r="N21" i="4"/>
  <c r="O21" i="4" s="1"/>
  <c r="AG21" i="6" s="1"/>
  <c r="AF58" i="6"/>
  <c r="K102" i="8"/>
  <c r="AG58" i="6"/>
  <c r="O79" i="4"/>
  <c r="AG79" i="6" s="1"/>
  <c r="W67" i="4"/>
  <c r="O93" i="8" s="1"/>
  <c r="V39" i="4"/>
  <c r="W39" i="4" s="1"/>
  <c r="O45" i="8" s="1"/>
  <c r="AG67" i="7"/>
  <c r="AG18" i="7"/>
  <c r="AF62" i="3"/>
  <c r="I91" i="8"/>
  <c r="AG69" i="6"/>
  <c r="AF69" i="6"/>
  <c r="AF31" i="3"/>
  <c r="AF15" i="6"/>
  <c r="N34" i="4"/>
  <c r="AF34" i="6" s="1"/>
  <c r="K27" i="8"/>
  <c r="AF59" i="6"/>
  <c r="V32" i="4"/>
  <c r="W32" i="4" s="1"/>
  <c r="O38" i="8" s="1"/>
  <c r="O20" i="4"/>
  <c r="K26" i="8" s="1"/>
  <c r="AG11" i="6"/>
  <c r="O16" i="4"/>
  <c r="K22" i="8" s="1"/>
  <c r="V51" i="4"/>
  <c r="W51" i="4" s="1"/>
  <c r="O77" i="8" s="1"/>
  <c r="AF55" i="6"/>
  <c r="O56" i="4"/>
  <c r="K82" i="8" s="1"/>
  <c r="M32" i="8"/>
  <c r="AF38" i="3"/>
  <c r="AF24" i="6"/>
  <c r="V22" i="4"/>
  <c r="W22" i="4" s="1"/>
  <c r="O28" i="8" s="1"/>
  <c r="AF18" i="6"/>
  <c r="K43" i="8"/>
  <c r="AF11" i="6"/>
  <c r="AG10" i="6"/>
  <c r="O14" i="4"/>
  <c r="K20" i="8" s="1"/>
  <c r="AF21" i="6"/>
  <c r="AF37" i="6"/>
  <c r="AF10" i="6"/>
  <c r="K21" i="8"/>
  <c r="AG14" i="7"/>
  <c r="AF30" i="6"/>
  <c r="AF26" i="6"/>
  <c r="AG73" i="6"/>
  <c r="O23" i="4"/>
  <c r="O36" i="4"/>
  <c r="K42" i="8" s="1"/>
  <c r="O40" i="4"/>
  <c r="AF31" i="6"/>
  <c r="AG52" i="7"/>
  <c r="AF25" i="6"/>
  <c r="K31" i="8"/>
  <c r="AF57" i="6"/>
  <c r="AF52" i="6"/>
  <c r="O29" i="4"/>
  <c r="AF29" i="6"/>
  <c r="AG26" i="6"/>
  <c r="K32" i="8"/>
  <c r="O32" i="4"/>
  <c r="K38" i="8" s="1"/>
  <c r="AF38" i="6"/>
  <c r="K44" i="8"/>
  <c r="AF12" i="6"/>
  <c r="AG12" i="6"/>
  <c r="AF13" i="6"/>
  <c r="O13" i="4"/>
  <c r="AF39" i="6"/>
  <c r="O39" i="4"/>
  <c r="AG30" i="6"/>
  <c r="AG52" i="6"/>
  <c r="I77" i="8"/>
  <c r="AG16" i="7"/>
  <c r="I42" i="8"/>
  <c r="O17" i="4"/>
  <c r="AG17" i="6" s="1"/>
  <c r="O50" i="4"/>
  <c r="AG50" i="6" s="1"/>
  <c r="O33" i="4"/>
  <c r="AG31" i="6"/>
  <c r="K37" i="8"/>
  <c r="O27" i="4"/>
  <c r="K30" i="8"/>
  <c r="AG24" i="6"/>
  <c r="AG55" i="6"/>
  <c r="K81" i="8"/>
  <c r="AF19" i="3"/>
  <c r="K94" i="8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O19" i="4"/>
  <c r="AF19" i="6"/>
  <c r="AF67" i="6"/>
  <c r="O67" i="4"/>
  <c r="O53" i="4"/>
  <c r="AF53" i="6"/>
  <c r="AF51" i="6"/>
  <c r="O51" i="4"/>
  <c r="O75" i="4"/>
  <c r="AF75" i="6"/>
  <c r="AG16" i="6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I89" i="8"/>
  <c r="AF63" i="3"/>
  <c r="O95" i="8"/>
  <c r="M95" i="8"/>
  <c r="M22" i="8"/>
  <c r="O22" i="8"/>
  <c r="M96" i="8"/>
  <c r="O96" i="8"/>
  <c r="M20" i="8"/>
  <c r="O20" i="8"/>
  <c r="O24" i="8"/>
  <c r="M24" i="8"/>
  <c r="M36" i="8"/>
  <c r="O36" i="8"/>
  <c r="O78" i="8"/>
  <c r="M78" i="8"/>
  <c r="M33" i="8"/>
  <c r="O33" i="8"/>
  <c r="O106" i="8"/>
  <c r="M106" i="8"/>
  <c r="M18" i="8" l="1"/>
  <c r="AG12" i="7"/>
  <c r="M77" i="8"/>
  <c r="M38" i="8"/>
  <c r="M45" i="8"/>
  <c r="K105" i="8"/>
  <c r="O34" i="4"/>
  <c r="AG34" i="6" s="1"/>
  <c r="AG20" i="6"/>
  <c r="AG56" i="6"/>
  <c r="AG36" i="6"/>
  <c r="M28" i="8"/>
  <c r="AG14" i="6"/>
  <c r="AG32" i="6"/>
  <c r="AG23" i="6"/>
  <c r="K29" i="8"/>
  <c r="K46" i="8"/>
  <c r="AG40" i="6"/>
  <c r="K35" i="8"/>
  <c r="AG29" i="6"/>
  <c r="K45" i="8"/>
  <c r="AG39" i="6"/>
  <c r="AG13" i="6"/>
  <c r="K19" i="8"/>
  <c r="K23" i="8"/>
  <c r="K76" i="8"/>
  <c r="M42" i="8"/>
  <c r="K33" i="8"/>
  <c r="AG27" i="6"/>
  <c r="K39" i="8"/>
  <c r="AG33" i="6"/>
  <c r="AG67" i="6"/>
  <c r="K93" i="8"/>
  <c r="K34" i="8"/>
  <c r="AG28" i="6"/>
  <c r="AG9" i="6"/>
  <c r="K15" i="8"/>
  <c r="AG75" i="6"/>
  <c r="K101" i="8"/>
  <c r="AG53" i="6"/>
  <c r="K79" i="8"/>
  <c r="K28" i="8"/>
  <c r="AG22" i="6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K40" i="8" l="1"/>
</calcChain>
</file>

<file path=xl/sharedStrings.xml><?xml version="1.0" encoding="utf-8"?>
<sst xmlns="http://schemas.openxmlformats.org/spreadsheetml/2006/main" count="895" uniqueCount="277">
  <si>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</si>
  <si>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</si>
  <si>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</si>
  <si>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</si>
  <si>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</si>
  <si>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</si>
  <si>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</si>
  <si>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</si>
  <si>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</si>
  <si>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</si>
  <si>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</si>
  <si>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</si>
  <si>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</si>
  <si>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</si>
  <si>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</si>
  <si>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</si>
  <si>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</si>
  <si>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</si>
  <si>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</si>
  <si>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</si>
  <si>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</si>
  <si>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</si>
  <si>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</si>
  <si>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</si>
  <si>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</si>
  <si>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</si>
  <si>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</si>
  <si>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</si>
  <si>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</si>
  <si>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</si>
  <si>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</si>
  <si>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</si>
  <si>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</si>
  <si>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</si>
  <si>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</si>
  <si>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</si>
  <si>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</si>
  <si>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</si>
  <si>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</si>
  <si>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</si>
  <si>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</si>
  <si>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</si>
  <si>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</si>
  <si>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</si>
  <si>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</si>
  <si>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</si>
  <si>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</si>
  <si>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</si>
  <si>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</si>
  <si>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</si>
  <si>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</si>
  <si>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</si>
  <si>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</si>
  <si>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</si>
  <si>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</si>
  <si>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</si>
  <si>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</si>
  <si>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</si>
  <si>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</si>
  <si>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</si>
  <si>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</si>
  <si>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</si>
  <si>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</si>
  <si>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</si>
  <si>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</si>
  <si>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</si>
  <si>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</si>
  <si>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</si>
  <si>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</si>
  <si>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</si>
  <si>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</si>
  <si>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</si>
  <si>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</si>
  <si>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</si>
  <si>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</si>
  <si>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</si>
  <si>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</si>
  <si>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</si>
  <si>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</si>
  <si>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</si>
  <si>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</si>
  <si>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</si>
  <si>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</si>
  <si>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</si>
  <si>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</si>
  <si>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</si>
  <si>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</si>
  <si>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</si>
  <si>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</si>
  <si>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</si>
  <si>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</si>
  <si>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</si>
  <si>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</si>
  <si>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</si>
  <si>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</si>
  <si>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</si>
  <si>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</si>
  <si>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</si>
  <si>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</si>
  <si>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</si>
  <si>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</si>
  <si>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</si>
  <si>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</si>
  <si>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</si>
  <si>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</si>
  <si>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</si>
  <si>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</si>
  <si>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</si>
  <si>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</si>
  <si>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</si>
  <si>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</si>
  <si>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</si>
  <si>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</si>
  <si>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</si>
  <si>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</si>
  <si>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</si>
  <si>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</si>
  <si>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</si>
  <si>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</si>
  <si>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</si>
  <si>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</si>
  <si>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</si>
  <si>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</si>
  <si>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</si>
  <si>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</si>
  <si>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</si>
  <si>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</si>
  <si>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</si>
  <si>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</si>
  <si>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</si>
  <si>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</si>
  <si>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</si>
  <si>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</si>
  <si>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</si>
  <si>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</si>
  <si>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</si>
  <si>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</si>
  <si>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</si>
  <si>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</si>
  <si>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</si>
  <si>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</si>
  <si>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</si>
  <si>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</si>
  <si>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</si>
  <si>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</si>
  <si>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</si>
  <si>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</si>
  <si>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</si>
  <si>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</si>
  <si>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</si>
  <si>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</si>
  <si>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</si>
  <si>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</si>
  <si>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</si>
  <si>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BSIT-WEB TRACK-2</t>
  </si>
  <si>
    <t>BSIT-ERP TRACK-1</t>
  </si>
  <si>
    <t>BSIT-ERP TRACK-2</t>
  </si>
  <si>
    <t>ACT-NET MGMT-1</t>
  </si>
  <si>
    <t>BSIT-NET SEC TRACK-2</t>
  </si>
  <si>
    <t>BSIT-WEB TRACK-1</t>
  </si>
  <si>
    <t>M307</t>
  </si>
  <si>
    <t>Leonard Prim Francis G. Reyes</t>
  </si>
  <si>
    <t>2015-2016</t>
  </si>
  <si>
    <t>CCS1112</t>
  </si>
  <si>
    <t>TTH 7:30AM-8:55AM</t>
  </si>
  <si>
    <t xml:space="preserve"> MWF 7:30AM-8:55AM</t>
  </si>
  <si>
    <t xml:space="preserve">ABULENCIA, SAM JENVER B. </t>
  </si>
  <si>
    <t>15-0878-317</t>
  </si>
  <si>
    <t xml:space="preserve">AL-MAARI, SAOUD A. </t>
  </si>
  <si>
    <t>BSIT-NET SEC TRACK-1</t>
  </si>
  <si>
    <t>14-3458-271</t>
  </si>
  <si>
    <t xml:space="preserve">AQUINO, KURT LEE G. </t>
  </si>
  <si>
    <t>12-0859-444</t>
  </si>
  <si>
    <t xml:space="preserve">ARRUEJO, ALDWIN T. </t>
  </si>
  <si>
    <t>13-3967-215</t>
  </si>
  <si>
    <t xml:space="preserve">BALISTO, BRIX C. </t>
  </si>
  <si>
    <t>13-1003-800</t>
  </si>
  <si>
    <t xml:space="preserve">CABACUNGAN, JHON NOEL S. </t>
  </si>
  <si>
    <t>15-3333-267</t>
  </si>
  <si>
    <t xml:space="preserve">CALINA, ROANNE A. </t>
  </si>
  <si>
    <t>ACT-NET MGMT-2</t>
  </si>
  <si>
    <t>13-0309-372</t>
  </si>
  <si>
    <t xml:space="preserve">CALIXTO, CLAYTON B. </t>
  </si>
  <si>
    <t>14-2783-732</t>
  </si>
  <si>
    <t xml:space="preserve">CARLOS, KENNETH C. </t>
  </si>
  <si>
    <t>14-0544-460</t>
  </si>
  <si>
    <t xml:space="preserve">CASTRO, RAYLAND P. </t>
  </si>
  <si>
    <t>15-4399-598</t>
  </si>
  <si>
    <t xml:space="preserve">COLLINS, JACQUILINE T. </t>
  </si>
  <si>
    <t>14-0470-927</t>
  </si>
  <si>
    <t xml:space="preserve">DALANG, CARL VINCENT S. </t>
  </si>
  <si>
    <t>14-0493-639</t>
  </si>
  <si>
    <t xml:space="preserve">DELA CRUZ, WAYNE O'NEIL M. </t>
  </si>
  <si>
    <t>15-1380-119</t>
  </si>
  <si>
    <t xml:space="preserve">DELOS SANTOS, GERWIN B. </t>
  </si>
  <si>
    <t>14-3992-962</t>
  </si>
  <si>
    <t xml:space="preserve">DODON, MARK GREGORY B. </t>
  </si>
  <si>
    <t>14-5055-831</t>
  </si>
  <si>
    <t xml:space="preserve">ESTARIS, RENZ B. </t>
  </si>
  <si>
    <t>14-3414-536</t>
  </si>
  <si>
    <t xml:space="preserve">FONTANILLA, JOHN CARLO C. </t>
  </si>
  <si>
    <t>14-0275-700</t>
  </si>
  <si>
    <t xml:space="preserve">GALAMAY, KHERVIN X-EL O. </t>
  </si>
  <si>
    <t>14-0657-862</t>
  </si>
  <si>
    <t xml:space="preserve">GAYADOS, DAVIE BOY D. </t>
  </si>
  <si>
    <t>12008723</t>
  </si>
  <si>
    <t xml:space="preserve">GOLIAT, XIANEIL JUSTIN C. </t>
  </si>
  <si>
    <t>13-4066-442</t>
  </si>
  <si>
    <t xml:space="preserve">HORTALEZA, KRIS ALLISON S. </t>
  </si>
  <si>
    <t>14-5487-266</t>
  </si>
  <si>
    <t xml:space="preserve">MACAYAN, CZAREEN WYNZEL V. </t>
  </si>
  <si>
    <t>14-0785-691</t>
  </si>
  <si>
    <t xml:space="preserve">MASI, LOVE JOY B. </t>
  </si>
  <si>
    <t>14-2343-241</t>
  </si>
  <si>
    <t xml:space="preserve">MASIDONG, JAZZEL-MAE P. </t>
  </si>
  <si>
    <t>15-2611-268</t>
  </si>
  <si>
    <t xml:space="preserve">MONDATA, JERYL BOB M. </t>
  </si>
  <si>
    <t>13-4220-185</t>
  </si>
  <si>
    <t xml:space="preserve">NIEBRES, HART LOIS F. </t>
  </si>
  <si>
    <t>14-1467-156</t>
  </si>
  <si>
    <t xml:space="preserve">PALUYO, CHRIS WALTER A. </t>
  </si>
  <si>
    <t>14-0391-840</t>
  </si>
  <si>
    <t xml:space="preserve">PANGALINA, ARJEN P. </t>
  </si>
  <si>
    <t>14-0112-784</t>
  </si>
  <si>
    <t xml:space="preserve">PASTOR, JHONRHOM J. </t>
  </si>
  <si>
    <t>13-1204-792</t>
  </si>
  <si>
    <t xml:space="preserve">RAMOS, ALLEN JOY E. </t>
  </si>
  <si>
    <t>14-2726-580</t>
  </si>
  <si>
    <t xml:space="preserve">RAMOS, MARY CRISTINE S. </t>
  </si>
  <si>
    <t>14-0086-518</t>
  </si>
  <si>
    <t xml:space="preserve">RIVERA, JERICSON M. </t>
  </si>
  <si>
    <t>13-2108-103</t>
  </si>
  <si>
    <t xml:space="preserve">SILVANIA, MYRO DARLAN L. </t>
  </si>
  <si>
    <t>14-2281-494</t>
  </si>
  <si>
    <t xml:space="preserve">SOLANG, MARC BENEDICT T. </t>
  </si>
  <si>
    <t>14-1889-693</t>
  </si>
  <si>
    <t xml:space="preserve">SOLOMON, JOHN MICHAEL S. </t>
  </si>
  <si>
    <t>14-1316-233</t>
  </si>
  <si>
    <t xml:space="preserve">TAMAYAO, RALTON P. </t>
  </si>
  <si>
    <t>13-3934-653</t>
  </si>
  <si>
    <t xml:space="preserve">TIBOLDEC, JHUNJIE A. </t>
  </si>
  <si>
    <t>13-2206-332</t>
  </si>
  <si>
    <t xml:space="preserve">USMAN, ABDUL JALIL C. </t>
  </si>
  <si>
    <t>14-0859-434</t>
  </si>
  <si>
    <t xml:space="preserve">VENTURA, APOLINARIO A. </t>
  </si>
  <si>
    <t>14-5037-473</t>
  </si>
  <si>
    <t xml:space="preserve">ZUÑEGA, FIDEL VICTOR P. </t>
  </si>
  <si>
    <t>13-3826-757</t>
  </si>
  <si>
    <t>-</t>
  </si>
  <si>
    <t>Research 01</t>
  </si>
  <si>
    <t>Research 02</t>
  </si>
  <si>
    <t>Lab01</t>
  </si>
  <si>
    <t>Lab02</t>
  </si>
  <si>
    <t>Lab03</t>
  </si>
  <si>
    <t>Lab04</t>
  </si>
  <si>
    <t>Lab05</t>
  </si>
  <si>
    <t>Ch 01</t>
  </si>
  <si>
    <t>Ch 02</t>
  </si>
  <si>
    <t>Ch 03</t>
  </si>
  <si>
    <t>Lab 01</t>
  </si>
  <si>
    <t>Lab 02</t>
  </si>
  <si>
    <t>Lab 03</t>
  </si>
  <si>
    <t>Quiz 01</t>
  </si>
  <si>
    <t>Quiz 02</t>
  </si>
  <si>
    <t>QUIZ U1</t>
  </si>
  <si>
    <t>QUIZ U2</t>
  </si>
  <si>
    <t>QUIZ U3</t>
  </si>
  <si>
    <t>QUIZ U4</t>
  </si>
  <si>
    <t>QUIZ U5</t>
  </si>
  <si>
    <t>QUIZ U6</t>
  </si>
  <si>
    <t>OUTLINE</t>
  </si>
  <si>
    <t>GROUPING</t>
  </si>
  <si>
    <t>RPT</t>
  </si>
  <si>
    <t>UD</t>
  </si>
  <si>
    <t>INC</t>
  </si>
  <si>
    <t>CITCS 2J</t>
  </si>
  <si>
    <t>Network Fundamentals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</si>
</sst>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abSelected="1" workbookViewId="0">
      <selection activeCell="J14" sqref="J14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275</v>
      </c>
      <c r="E12" s="223"/>
      <c r="F12" s="1"/>
      <c r="G12" s="219" t="s">
        <v>163</v>
      </c>
      <c r="H12" s="222"/>
      <c r="I12" s="2"/>
      <c r="J12" s="219" t="s">
        <v>276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164</v>
      </c>
      <c r="E14" s="222"/>
      <c r="F14" s="4"/>
      <c r="G14" s="219" t="s">
        <v>165</v>
      </c>
      <c r="H14" s="222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162</v>
      </c>
      <c r="E16" s="188"/>
      <c r="F16" s="4"/>
      <c r="G16" s="168">
        <v>3</v>
      </c>
      <c r="H16" s="179"/>
      <c r="I16" s="179"/>
      <c r="J16" s="175" t="s">
        <v>161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/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25" workbookViewId="0">
      <selection activeCell="D52" sqref="D52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166</v>
      </c>
      <c r="C2" s="47" t="s">
        <v>114</v>
      </c>
      <c r="D2" s="51" t="s">
        <v>157</v>
      </c>
      <c r="E2" s="47" t="s">
        <v>167</v>
      </c>
    </row>
    <row r="3" spans="1:5" ht="12.75" customHeight="1" x14ac:dyDescent="0.35">
      <c r="A3" s="50" t="s">
        <v>35</v>
      </c>
      <c r="B3" s="46" t="s">
        <v>168</v>
      </c>
      <c r="C3" s="47" t="s">
        <v>114</v>
      </c>
      <c r="D3" s="51" t="s">
        <v>169</v>
      </c>
      <c r="E3" s="47" t="s">
        <v>170</v>
      </c>
    </row>
    <row r="4" spans="1:5" ht="12.75" customHeight="1" x14ac:dyDescent="0.35">
      <c r="A4" s="50" t="s">
        <v>36</v>
      </c>
      <c r="B4" s="46" t="s">
        <v>171</v>
      </c>
      <c r="C4" s="47" t="s">
        <v>114</v>
      </c>
      <c r="D4" s="51" t="s">
        <v>169</v>
      </c>
      <c r="E4" s="47" t="s">
        <v>172</v>
      </c>
    </row>
    <row r="5" spans="1:5" ht="12.75" customHeight="1" x14ac:dyDescent="0.35">
      <c r="A5" s="50" t="s">
        <v>37</v>
      </c>
      <c r="B5" s="46" t="s">
        <v>173</v>
      </c>
      <c r="C5" s="47" t="s">
        <v>114</v>
      </c>
      <c r="D5" s="51" t="s">
        <v>159</v>
      </c>
      <c r="E5" s="47" t="s">
        <v>174</v>
      </c>
    </row>
    <row r="6" spans="1:5" ht="12.75" customHeight="1" x14ac:dyDescent="0.35">
      <c r="A6" s="50" t="s">
        <v>38</v>
      </c>
      <c r="B6" s="46" t="s">
        <v>175</v>
      </c>
      <c r="C6" s="47" t="s">
        <v>114</v>
      </c>
      <c r="D6" s="51" t="s">
        <v>159</v>
      </c>
      <c r="E6" s="47" t="s">
        <v>176</v>
      </c>
    </row>
    <row r="7" spans="1:5" ht="12.75" customHeight="1" x14ac:dyDescent="0.35">
      <c r="A7" s="50" t="s">
        <v>39</v>
      </c>
      <c r="B7" s="46" t="s">
        <v>177</v>
      </c>
      <c r="C7" s="47" t="s">
        <v>114</v>
      </c>
      <c r="D7" s="51" t="s">
        <v>155</v>
      </c>
      <c r="E7" s="47" t="s">
        <v>178</v>
      </c>
    </row>
    <row r="8" spans="1:5" ht="12.75" customHeight="1" x14ac:dyDescent="0.35">
      <c r="A8" s="50" t="s">
        <v>40</v>
      </c>
      <c r="B8" s="46" t="s">
        <v>179</v>
      </c>
      <c r="C8" s="47" t="s">
        <v>106</v>
      </c>
      <c r="D8" s="51" t="s">
        <v>180</v>
      </c>
      <c r="E8" s="47" t="s">
        <v>181</v>
      </c>
    </row>
    <row r="9" spans="1:5" ht="12.75" customHeight="1" x14ac:dyDescent="0.35">
      <c r="A9" s="50" t="s">
        <v>41</v>
      </c>
      <c r="B9" s="46" t="s">
        <v>182</v>
      </c>
      <c r="C9" s="47" t="s">
        <v>114</v>
      </c>
      <c r="D9" s="51" t="s">
        <v>154</v>
      </c>
      <c r="E9" s="47" t="s">
        <v>183</v>
      </c>
    </row>
    <row r="10" spans="1:5" ht="12.75" customHeight="1" x14ac:dyDescent="0.35">
      <c r="A10" s="50" t="s">
        <v>42</v>
      </c>
      <c r="B10" s="46" t="s">
        <v>184</v>
      </c>
      <c r="C10" s="47" t="s">
        <v>114</v>
      </c>
      <c r="D10" s="51" t="s">
        <v>154</v>
      </c>
      <c r="E10" s="47" t="s">
        <v>185</v>
      </c>
    </row>
    <row r="11" spans="1:5" ht="12.75" customHeight="1" x14ac:dyDescent="0.35">
      <c r="A11" s="50" t="s">
        <v>43</v>
      </c>
      <c r="B11" s="48" t="s">
        <v>186</v>
      </c>
      <c r="C11" s="47" t="s">
        <v>114</v>
      </c>
      <c r="D11" s="51" t="s">
        <v>155</v>
      </c>
      <c r="E11" s="47" t="s">
        <v>187</v>
      </c>
    </row>
    <row r="12" spans="1:5" ht="12.75" customHeight="1" x14ac:dyDescent="0.35">
      <c r="A12" s="50" t="s">
        <v>44</v>
      </c>
      <c r="B12" s="46" t="s">
        <v>188</v>
      </c>
      <c r="C12" s="47" t="s">
        <v>106</v>
      </c>
      <c r="D12" s="51" t="s">
        <v>154</v>
      </c>
      <c r="E12" s="47" t="s">
        <v>189</v>
      </c>
    </row>
    <row r="13" spans="1:5" ht="12.75" customHeight="1" x14ac:dyDescent="0.35">
      <c r="A13" s="50" t="s">
        <v>45</v>
      </c>
      <c r="B13" s="46" t="s">
        <v>190</v>
      </c>
      <c r="C13" s="47" t="s">
        <v>114</v>
      </c>
      <c r="D13" s="51" t="s">
        <v>154</v>
      </c>
      <c r="E13" s="47" t="s">
        <v>191</v>
      </c>
    </row>
    <row r="14" spans="1:5" ht="12.75" customHeight="1" x14ac:dyDescent="0.35">
      <c r="A14" s="50" t="s">
        <v>46</v>
      </c>
      <c r="B14" s="46" t="s">
        <v>192</v>
      </c>
      <c r="C14" s="47" t="s">
        <v>114</v>
      </c>
      <c r="D14" s="51" t="s">
        <v>157</v>
      </c>
      <c r="E14" s="47" t="s">
        <v>193</v>
      </c>
    </row>
    <row r="15" spans="1:5" ht="12.75" customHeight="1" x14ac:dyDescent="0.35">
      <c r="A15" s="50" t="s">
        <v>47</v>
      </c>
      <c r="B15" s="46" t="s">
        <v>194</v>
      </c>
      <c r="C15" s="47" t="s">
        <v>114</v>
      </c>
      <c r="D15" s="51" t="s">
        <v>154</v>
      </c>
      <c r="E15" s="47" t="s">
        <v>195</v>
      </c>
    </row>
    <row r="16" spans="1:5" ht="12.75" customHeight="1" x14ac:dyDescent="0.35">
      <c r="A16" s="50" t="s">
        <v>48</v>
      </c>
      <c r="B16" s="46" t="s">
        <v>196</v>
      </c>
      <c r="C16" s="47" t="s">
        <v>114</v>
      </c>
      <c r="D16" s="51" t="s">
        <v>159</v>
      </c>
      <c r="E16" s="47" t="s">
        <v>197</v>
      </c>
    </row>
    <row r="17" spans="1:5" ht="12.75" customHeight="1" x14ac:dyDescent="0.35">
      <c r="A17" s="50" t="s">
        <v>49</v>
      </c>
      <c r="B17" s="46" t="s">
        <v>198</v>
      </c>
      <c r="C17" s="47" t="s">
        <v>114</v>
      </c>
      <c r="D17" s="51" t="s">
        <v>154</v>
      </c>
      <c r="E17" s="47" t="s">
        <v>199</v>
      </c>
    </row>
    <row r="18" spans="1:5" ht="12.75" customHeight="1" x14ac:dyDescent="0.35">
      <c r="A18" s="50" t="s">
        <v>50</v>
      </c>
      <c r="B18" s="46" t="s">
        <v>200</v>
      </c>
      <c r="C18" s="47" t="s">
        <v>114</v>
      </c>
      <c r="D18" s="51" t="s">
        <v>154</v>
      </c>
      <c r="E18" s="47" t="s">
        <v>201</v>
      </c>
    </row>
    <row r="19" spans="1:5" ht="12.75" customHeight="1" x14ac:dyDescent="0.35">
      <c r="A19" s="50" t="s">
        <v>51</v>
      </c>
      <c r="B19" s="46" t="s">
        <v>202</v>
      </c>
      <c r="C19" s="47" t="s">
        <v>114</v>
      </c>
      <c r="D19" s="51" t="s">
        <v>154</v>
      </c>
      <c r="E19" s="47" t="s">
        <v>203</v>
      </c>
    </row>
    <row r="20" spans="1:5" ht="12.75" customHeight="1" x14ac:dyDescent="0.35">
      <c r="A20" s="50" t="s">
        <v>52</v>
      </c>
      <c r="B20" s="46" t="s">
        <v>204</v>
      </c>
      <c r="C20" s="47" t="s">
        <v>114</v>
      </c>
      <c r="D20" s="51" t="s">
        <v>169</v>
      </c>
      <c r="E20" s="47" t="s">
        <v>205</v>
      </c>
    </row>
    <row r="21" spans="1:5" ht="12.75" customHeight="1" x14ac:dyDescent="0.35">
      <c r="A21" s="50" t="s">
        <v>53</v>
      </c>
      <c r="B21" s="46" t="s">
        <v>206</v>
      </c>
      <c r="C21" s="47" t="s">
        <v>114</v>
      </c>
      <c r="D21" s="51" t="s">
        <v>169</v>
      </c>
      <c r="E21" s="47" t="s">
        <v>207</v>
      </c>
    </row>
    <row r="22" spans="1:5" ht="12.75" customHeight="1" x14ac:dyDescent="0.35">
      <c r="A22" s="50" t="s">
        <v>54</v>
      </c>
      <c r="B22" s="46" t="s">
        <v>208</v>
      </c>
      <c r="C22" s="47" t="s">
        <v>114</v>
      </c>
      <c r="D22" s="51" t="s">
        <v>159</v>
      </c>
      <c r="E22" s="47" t="s">
        <v>209</v>
      </c>
    </row>
    <row r="23" spans="1:5" ht="12.75" customHeight="1" x14ac:dyDescent="0.35">
      <c r="A23" s="50" t="s">
        <v>55</v>
      </c>
      <c r="B23" s="46" t="s">
        <v>210</v>
      </c>
      <c r="C23" s="47" t="s">
        <v>106</v>
      </c>
      <c r="D23" s="51" t="s">
        <v>154</v>
      </c>
      <c r="E23" s="47" t="s">
        <v>211</v>
      </c>
    </row>
    <row r="24" spans="1:5" ht="12.75" customHeight="1" x14ac:dyDescent="0.35">
      <c r="A24" s="50" t="s">
        <v>56</v>
      </c>
      <c r="B24" s="46" t="s">
        <v>212</v>
      </c>
      <c r="C24" s="47" t="s">
        <v>106</v>
      </c>
      <c r="D24" s="51" t="s">
        <v>156</v>
      </c>
      <c r="E24" s="47" t="s">
        <v>213</v>
      </c>
    </row>
    <row r="25" spans="1:5" ht="12.75" customHeight="1" x14ac:dyDescent="0.35">
      <c r="A25" s="50" t="s">
        <v>57</v>
      </c>
      <c r="B25" s="46" t="s">
        <v>214</v>
      </c>
      <c r="C25" s="47" t="s">
        <v>106</v>
      </c>
      <c r="D25" s="51" t="s">
        <v>169</v>
      </c>
      <c r="E25" s="47" t="s">
        <v>215</v>
      </c>
    </row>
    <row r="26" spans="1:5" ht="12.75" customHeight="1" x14ac:dyDescent="0.35">
      <c r="A26" s="50" t="s">
        <v>58</v>
      </c>
      <c r="B26" s="46" t="s">
        <v>216</v>
      </c>
      <c r="C26" s="47" t="s">
        <v>114</v>
      </c>
      <c r="D26" s="51" t="s">
        <v>155</v>
      </c>
      <c r="E26" s="47" t="s">
        <v>217</v>
      </c>
    </row>
    <row r="27" spans="1:5" ht="12.75" customHeight="1" x14ac:dyDescent="0.35">
      <c r="A27" s="50" t="s">
        <v>59</v>
      </c>
      <c r="B27" s="46" t="s">
        <v>218</v>
      </c>
      <c r="C27" s="47" t="s">
        <v>114</v>
      </c>
      <c r="D27" s="51" t="s">
        <v>154</v>
      </c>
      <c r="E27" s="47" t="s">
        <v>219</v>
      </c>
    </row>
    <row r="28" spans="1:5" ht="12.75" customHeight="1" x14ac:dyDescent="0.35">
      <c r="A28" s="50" t="s">
        <v>60</v>
      </c>
      <c r="B28" s="46" t="s">
        <v>220</v>
      </c>
      <c r="C28" s="47" t="s">
        <v>114</v>
      </c>
      <c r="D28" s="51" t="s">
        <v>154</v>
      </c>
      <c r="E28" s="47" t="s">
        <v>221</v>
      </c>
    </row>
    <row r="29" spans="1:5" ht="12.75" customHeight="1" x14ac:dyDescent="0.35">
      <c r="A29" s="50" t="s">
        <v>61</v>
      </c>
      <c r="B29" s="46" t="s">
        <v>222</v>
      </c>
      <c r="C29" s="47" t="s">
        <v>114</v>
      </c>
      <c r="D29" s="51" t="s">
        <v>154</v>
      </c>
      <c r="E29" s="47" t="s">
        <v>223</v>
      </c>
    </row>
    <row r="30" spans="1:5" ht="12.75" customHeight="1" x14ac:dyDescent="0.35">
      <c r="A30" s="50" t="s">
        <v>62</v>
      </c>
      <c r="B30" s="46" t="s">
        <v>224</v>
      </c>
      <c r="C30" s="47" t="s">
        <v>114</v>
      </c>
      <c r="D30" s="51" t="s">
        <v>155</v>
      </c>
      <c r="E30" s="47" t="s">
        <v>225</v>
      </c>
    </row>
    <row r="31" spans="1:5" ht="12.75" customHeight="1" x14ac:dyDescent="0.35">
      <c r="A31" s="50" t="s">
        <v>63</v>
      </c>
      <c r="B31" s="46" t="s">
        <v>226</v>
      </c>
      <c r="C31" s="47" t="s">
        <v>114</v>
      </c>
      <c r="D31" s="51" t="s">
        <v>157</v>
      </c>
      <c r="E31" s="47" t="s">
        <v>227</v>
      </c>
    </row>
    <row r="32" spans="1:5" ht="12.75" customHeight="1" x14ac:dyDescent="0.35">
      <c r="A32" s="50" t="s">
        <v>64</v>
      </c>
      <c r="B32" s="46" t="s">
        <v>228</v>
      </c>
      <c r="C32" s="47" t="s">
        <v>106</v>
      </c>
      <c r="D32" s="51" t="s">
        <v>154</v>
      </c>
      <c r="E32" s="47" t="s">
        <v>229</v>
      </c>
    </row>
    <row r="33" spans="1:5" ht="12.75" customHeight="1" x14ac:dyDescent="0.35">
      <c r="A33" s="50" t="s">
        <v>65</v>
      </c>
      <c r="B33" s="46" t="s">
        <v>230</v>
      </c>
      <c r="C33" s="47" t="s">
        <v>114</v>
      </c>
      <c r="D33" s="51" t="s">
        <v>180</v>
      </c>
      <c r="E33" s="47" t="s">
        <v>231</v>
      </c>
    </row>
    <row r="34" spans="1:5" ht="12.75" customHeight="1" x14ac:dyDescent="0.35">
      <c r="A34" s="50" t="s">
        <v>66</v>
      </c>
      <c r="B34" s="46" t="s">
        <v>232</v>
      </c>
      <c r="C34" s="47" t="s">
        <v>114</v>
      </c>
      <c r="D34" s="51" t="s">
        <v>169</v>
      </c>
      <c r="E34" s="47" t="s">
        <v>233</v>
      </c>
    </row>
    <row r="35" spans="1:5" ht="12.75" customHeight="1" x14ac:dyDescent="0.35">
      <c r="A35" s="50" t="s">
        <v>67</v>
      </c>
      <c r="B35" s="46" t="s">
        <v>234</v>
      </c>
      <c r="C35" s="47" t="s">
        <v>114</v>
      </c>
      <c r="D35" s="51" t="s">
        <v>156</v>
      </c>
      <c r="E35" s="47" t="s">
        <v>235</v>
      </c>
    </row>
    <row r="36" spans="1:5" ht="12.75" customHeight="1" x14ac:dyDescent="0.35">
      <c r="A36" s="50" t="s">
        <v>68</v>
      </c>
      <c r="B36" s="46" t="s">
        <v>236</v>
      </c>
      <c r="C36" s="47" t="s">
        <v>114</v>
      </c>
      <c r="D36" s="51" t="s">
        <v>154</v>
      </c>
      <c r="E36" s="47" t="s">
        <v>237</v>
      </c>
    </row>
    <row r="37" spans="1:5" ht="12.75" customHeight="1" x14ac:dyDescent="0.35">
      <c r="A37" s="50" t="s">
        <v>69</v>
      </c>
      <c r="B37" s="46" t="s">
        <v>238</v>
      </c>
      <c r="C37" s="47" t="s">
        <v>114</v>
      </c>
      <c r="D37" s="51" t="s">
        <v>180</v>
      </c>
      <c r="E37" s="47" t="s">
        <v>239</v>
      </c>
    </row>
    <row r="38" spans="1:5" ht="12.75" customHeight="1" x14ac:dyDescent="0.35">
      <c r="A38" s="50" t="s">
        <v>70</v>
      </c>
      <c r="B38" s="46" t="s">
        <v>240</v>
      </c>
      <c r="C38" s="47" t="s">
        <v>114</v>
      </c>
      <c r="D38" s="51" t="s">
        <v>158</v>
      </c>
      <c r="E38" s="47" t="s">
        <v>241</v>
      </c>
    </row>
    <row r="39" spans="1:5" ht="12.75" customHeight="1" x14ac:dyDescent="0.35">
      <c r="A39" s="50" t="s">
        <v>71</v>
      </c>
      <c r="B39" s="46" t="s">
        <v>242</v>
      </c>
      <c r="C39" s="47" t="s">
        <v>114</v>
      </c>
      <c r="D39" s="51" t="s">
        <v>154</v>
      </c>
      <c r="E39" s="47" t="s">
        <v>243</v>
      </c>
    </row>
    <row r="40" spans="1:5" ht="12.75" customHeight="1" x14ac:dyDescent="0.35">
      <c r="A40" s="50" t="s">
        <v>72</v>
      </c>
      <c r="B40" s="46" t="s">
        <v>244</v>
      </c>
      <c r="C40" s="47" t="s">
        <v>114</v>
      </c>
      <c r="D40" s="51" t="s">
        <v>154</v>
      </c>
      <c r="E40" s="47" t="s">
        <v>245</v>
      </c>
    </row>
    <row r="41" spans="1:5" ht="12.75" customHeight="1" x14ac:dyDescent="0.35">
      <c r="A41" s="50" t="s">
        <v>73</v>
      </c>
      <c r="B41" s="46" t="s">
        <v>246</v>
      </c>
      <c r="C41" s="47" t="s">
        <v>114</v>
      </c>
      <c r="D41" s="51" t="s">
        <v>154</v>
      </c>
      <c r="E41" s="47" t="s">
        <v>247</v>
      </c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9" sqref="V9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2J  CCS1112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Network Fundamentals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TTH 7:30AM-8:55AM   MWF 7:30AM-8:55AM</v>
      </c>
      <c r="B4" s="240"/>
      <c r="C4" s="241"/>
      <c r="D4" s="103" t="str">
        <f>'INITIAL INPUT'!J14</f>
        <v>M307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3 Trimester SY 2015-2016</v>
      </c>
      <c r="B5" s="240"/>
      <c r="C5" s="241"/>
      <c r="D5" s="242"/>
      <c r="E5" s="279"/>
      <c r="F5" s="272"/>
      <c r="G5" s="284">
        <f>'INITIAL INPUT'!D20</f>
        <v>0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ABULENCIA, SAM JENVER B. </v>
      </c>
      <c r="C9" s="104" t="str">
        <f>IF(NAMES!C2="","",NAMES!C2)</f>
        <v>M</v>
      </c>
      <c r="D9" s="81" t="str">
        <f>IF(NAMES!D2="","",NAMES!D2)</f>
        <v>ACT-NET MGMT-1</v>
      </c>
      <c r="E9" s="82">
        <f>IF(PRELIM!P9="","",$E$8*PRELIM!P9)</f>
        <v>22.44</v>
      </c>
      <c r="F9" s="83">
        <f>IF(PRELIM!AB9="","",$F$8*PRELIM!AB9)</f>
        <v>31.35</v>
      </c>
      <c r="G9" s="83">
        <f>IF(PRELIM!AD9="","",$G$8*PRELIM!AD9)</f>
        <v>13.600000000000001</v>
      </c>
      <c r="H9" s="84">
        <f t="shared" ref="H9:H40" si="0">IF(SUM(E9:G9)=0,"",SUM(E9:G9))</f>
        <v>67.390000000000015</v>
      </c>
      <c r="I9" s="85">
        <f>IF(H9="","",VLOOKUP(H9,'INITIAL INPUT'!$P$4:$R$34,3))</f>
        <v>84</v>
      </c>
      <c r="J9" s="83">
        <f>IF(MIDTERM!P9="","",$J$8*MIDTERM!P9)</f>
        <v>29.333333333333332</v>
      </c>
      <c r="K9" s="83">
        <f>IF(MIDTERM!AB9="","",$K$8*MIDTERM!AB9)</f>
        <v>30.25</v>
      </c>
      <c r="L9" s="83">
        <f>IF(MIDTERM!AD9="","",$L$8*MIDTERM!AD9)</f>
        <v>18.360000000000003</v>
      </c>
      <c r="M9" s="86">
        <f>IF(SUM(J9:L9)=0,"",SUM(J9:L9))</f>
        <v>77.943333333333328</v>
      </c>
      <c r="N9" s="87">
        <f>IF(M9="","",('INITIAL INPUT'!$J$25*CRS!H9+'INITIAL INPUT'!$K$25*CRS!M9))</f>
        <v>72.666666666666671</v>
      </c>
      <c r="O9" s="85">
        <f>IF(N9="","",VLOOKUP(N9,'INITIAL INPUT'!$P$4:$R$34,3))</f>
        <v>86</v>
      </c>
      <c r="P9" s="83">
        <f>IF(FINAL!P9="","",CRS!$P$8*FINAL!P9)</f>
        <v>7.7</v>
      </c>
      <c r="Q9" s="83">
        <f>IF(FINAL!AB9="","",CRS!$Q$8*FINAL!AB9)</f>
        <v>24.75</v>
      </c>
      <c r="R9" s="83">
        <f>IF(FINAL!AD9="","",CRS!$R$8*FINAL!AD9)</f>
        <v>14.280000000000001</v>
      </c>
      <c r="S9" s="86">
        <f t="shared" ref="S9:S15" si="1">IF(R9="","",SUM(P9:R9))</f>
        <v>46.730000000000004</v>
      </c>
      <c r="T9" s="87">
        <f>IF(S9="","",'INITIAL INPUT'!$J$26*CRS!H9+'INITIAL INPUT'!$K$26*CRS!M9+'INITIAL INPUT'!$L$26*CRS!S9)</f>
        <v>59.698333333333338</v>
      </c>
      <c r="U9" s="85">
        <f>IF(T9="","",VLOOKUP(T9,'INITIAL INPUT'!$P$4:$R$34,3))</f>
        <v>80</v>
      </c>
      <c r="V9" s="107">
        <v>80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AL-MAARI, SAOUD A. </v>
      </c>
      <c r="C10" s="104" t="str">
        <f>IF(NAMES!C3="","",NAMES!C3)</f>
        <v>M</v>
      </c>
      <c r="D10" s="81" t="str">
        <f>IF(NAMES!D3="","",NAMES!D3)</f>
        <v>BSIT-NET SEC TRACK-1</v>
      </c>
      <c r="E10" s="82">
        <f>IF(PRELIM!P10="","",$E$8*PRELIM!P10)</f>
        <v>1.32</v>
      </c>
      <c r="F10" s="83" t="str">
        <f>IF(PRELIM!AB10="","",$F$8*PRELIM!AB10)</f>
        <v/>
      </c>
      <c r="G10" s="83">
        <f>IF(PRELIM!AD10="","",$G$8*PRELIM!AD10)</f>
        <v>12.844444444444445</v>
      </c>
      <c r="H10" s="84">
        <f t="shared" si="0"/>
        <v>14.164444444444445</v>
      </c>
      <c r="I10" s="85">
        <f>IF(H10="","",VLOOKUP(H10,'INITIAL INPUT'!$P$4:$R$34,3))</f>
        <v>71</v>
      </c>
      <c r="J10" s="83" t="str">
        <f>IF(MIDTERM!P10="","",$J$8*MIDTERM!P10)</f>
        <v/>
      </c>
      <c r="K10" s="83" t="str">
        <f>IF(MIDTERM!AB10="","",$K$8*MIDTERM!AB10)</f>
        <v/>
      </c>
      <c r="L10" s="83">
        <f>IF(MIDTERM!AD10="","",$L$8*MIDTERM!AD10)</f>
        <v>12.920000000000002</v>
      </c>
      <c r="M10" s="86">
        <f t="shared" ref="M10:M40" si="2">IF(SUM(J10:L10)=0,"",SUM(J10:L10))</f>
        <v>12.920000000000002</v>
      </c>
      <c r="N10" s="87">
        <f>IF(M10="","",('INITIAL INPUT'!$J$25*CRS!H10+'INITIAL INPUT'!$K$25*CRS!M10))</f>
        <v>13.542222222222223</v>
      </c>
      <c r="O10" s="85">
        <f>IF(N10="","",VLOOKUP(N10,'INITIAL INPUT'!$P$4:$R$34,3))</f>
        <v>71</v>
      </c>
      <c r="P10" s="83" t="str">
        <f>IF(FINAL!P10="","",CRS!$P$8*FINAL!P10)</f>
        <v/>
      </c>
      <c r="Q10" s="83" t="str">
        <f>IF(FINAL!AB10="","",CRS!$Q$8*FINAL!AB10)</f>
        <v/>
      </c>
      <c r="R10" s="83">
        <f>IF(FINAL!AD10="","",CRS!$R$8*FINAL!AD10)</f>
        <v>13.600000000000001</v>
      </c>
      <c r="S10" s="86">
        <f t="shared" si="1"/>
        <v>13.600000000000001</v>
      </c>
      <c r="T10" s="87">
        <f>IF(S10="","",'INITIAL INPUT'!$J$26*CRS!H10+'INITIAL INPUT'!$K$26*CRS!M10+'INITIAL INPUT'!$L$26*CRS!S10)</f>
        <v>13.571111111111112</v>
      </c>
      <c r="U10" s="85">
        <f>IF(T10="","",VLOOKUP(T10,'INITIAL INPUT'!$P$4:$R$34,3))</f>
        <v>71</v>
      </c>
      <c r="V10" s="107">
        <f t="shared" ref="V10:V40" si="3">U10</f>
        <v>71</v>
      </c>
      <c r="W10" s="166" t="str">
        <f t="shared" ref="W10:W40" si="4">IF(V10="","",IF(V10="OD","OD",IF(V10="UD","UD",IF(V10="INC","NFE",IF(V10&gt;74,"PASSED","FAILED")))))</f>
        <v>FAILED</v>
      </c>
      <c r="X10" s="88"/>
    </row>
    <row r="11" spans="1:24" x14ac:dyDescent="0.25">
      <c r="A11" s="90" t="s">
        <v>36</v>
      </c>
      <c r="B11" s="79" t="str">
        <f>IF(NAMES!B4="","",NAMES!B4)</f>
        <v xml:space="preserve">AQUINO, KURT LEE G. </v>
      </c>
      <c r="C11" s="104" t="str">
        <f>IF(NAMES!C4="","",NAMES!C4)</f>
        <v>M</v>
      </c>
      <c r="D11" s="81" t="str">
        <f>IF(NAMES!D4="","",NAMES!D4)</f>
        <v>BSIT-NET SEC TRACK-1</v>
      </c>
      <c r="E11" s="82">
        <f>IF(PRELIM!P11="","",$E$8*PRELIM!P11)</f>
        <v>22.44</v>
      </c>
      <c r="F11" s="83">
        <f>IF(PRELIM!AB11="","",$F$8*PRELIM!AB11)</f>
        <v>4.95</v>
      </c>
      <c r="G11" s="83">
        <f>IF(PRELIM!AD11="","",$G$8*PRELIM!AD11)</f>
        <v>14.355555555555556</v>
      </c>
      <c r="H11" s="84">
        <f t="shared" si="0"/>
        <v>41.745555555555555</v>
      </c>
      <c r="I11" s="85">
        <f>IF(H11="","",VLOOKUP(H11,'INITIAL INPUT'!$P$4:$R$34,3))</f>
        <v>73</v>
      </c>
      <c r="J11" s="83" t="str">
        <f>IF(MIDTERM!P11="","",$J$8*MIDTERM!P11)</f>
        <v/>
      </c>
      <c r="K11" s="83">
        <f>IF(MIDTERM!AB11="","",$K$8*MIDTERM!AB11)</f>
        <v>16.5</v>
      </c>
      <c r="L11" s="83">
        <f>IF(MIDTERM!AD11="","",$L$8*MIDTERM!AD11)</f>
        <v>20.400000000000002</v>
      </c>
      <c r="M11" s="86">
        <f t="shared" si="2"/>
        <v>36.900000000000006</v>
      </c>
      <c r="N11" s="87">
        <f>IF(M11="","",('INITIAL INPUT'!$J$25*CRS!H11+'INITIAL INPUT'!$K$25*CRS!M11))</f>
        <v>39.32277777777778</v>
      </c>
      <c r="O11" s="85">
        <f>IF(N11="","",VLOOKUP(N11,'INITIAL INPUT'!$P$4:$R$34,3))</f>
        <v>73</v>
      </c>
      <c r="P11" s="83">
        <f>IF(FINAL!P11="","",CRS!$P$8*FINAL!P11)</f>
        <v>11.55</v>
      </c>
      <c r="Q11" s="83">
        <f>IF(FINAL!AB11="","",CRS!$Q$8*FINAL!AB11)</f>
        <v>11.785714285714286</v>
      </c>
      <c r="R11" s="83">
        <f>IF(FINAL!AD11="","",CRS!$R$8*FINAL!AD11)</f>
        <v>15.64</v>
      </c>
      <c r="S11" s="86">
        <f t="shared" si="1"/>
        <v>38.97571428571429</v>
      </c>
      <c r="T11" s="87">
        <f>IF(S11="","",'INITIAL INPUT'!$J$26*CRS!H11+'INITIAL INPUT'!$K$26*CRS!M11+'INITIAL INPUT'!$L$26*CRS!S11)</f>
        <v>39.149246031746031</v>
      </c>
      <c r="U11" s="85">
        <f>IF(T11="","",VLOOKUP(T11,'INITIAL INPUT'!$P$4:$R$34,3))</f>
        <v>73</v>
      </c>
      <c r="V11" s="107">
        <f t="shared" si="3"/>
        <v>73</v>
      </c>
      <c r="W11" s="166" t="str">
        <f t="shared" si="4"/>
        <v>FAILED</v>
      </c>
      <c r="X11" s="91"/>
    </row>
    <row r="12" spans="1:24" x14ac:dyDescent="0.25">
      <c r="A12" s="90" t="s">
        <v>37</v>
      </c>
      <c r="B12" s="79" t="str">
        <f>IF(NAMES!B5="","",NAMES!B5)</f>
        <v xml:space="preserve">ARRUEJO, ALDWIN T. </v>
      </c>
      <c r="C12" s="104" t="str">
        <f>IF(NAMES!C5="","",NAMES!C5)</f>
        <v>M</v>
      </c>
      <c r="D12" s="81" t="str">
        <f>IF(NAMES!D5="","",NAMES!D5)</f>
        <v>BSIT-WEB TRACK-1</v>
      </c>
      <c r="E12" s="82">
        <f>IF(PRELIM!P12="","",$E$8*PRELIM!P12)</f>
        <v>19.007999999999999</v>
      </c>
      <c r="F12" s="83">
        <f>IF(PRELIM!AB12="","",$F$8*PRELIM!AB12)</f>
        <v>16.5</v>
      </c>
      <c r="G12" s="83">
        <f>IF(PRELIM!AD12="","",$G$8*PRELIM!AD12)</f>
        <v>24.177777777777781</v>
      </c>
      <c r="H12" s="84">
        <f t="shared" si="0"/>
        <v>59.685777777777773</v>
      </c>
      <c r="I12" s="85">
        <f>IF(H12="","",VLOOKUP(H12,'INITIAL INPUT'!$P$4:$R$34,3))</f>
        <v>80</v>
      </c>
      <c r="J12" s="83">
        <f>IF(MIDTERM!P12="","",$J$8*MIDTERM!P12)</f>
        <v>18.333333333333336</v>
      </c>
      <c r="K12" s="83">
        <f>IF(MIDTERM!AB12="","",$K$8*MIDTERM!AB12)</f>
        <v>27.500000000000004</v>
      </c>
      <c r="L12" s="83">
        <f>IF(MIDTERM!AD12="","",$L$8*MIDTERM!AD12)</f>
        <v>23.8</v>
      </c>
      <c r="M12" s="86">
        <f t="shared" si="2"/>
        <v>69.63333333333334</v>
      </c>
      <c r="N12" s="87">
        <f>IF(M12="","",('INITIAL INPUT'!$J$25*CRS!H12+'INITIAL INPUT'!$K$25*CRS!M12))</f>
        <v>64.659555555555556</v>
      </c>
      <c r="O12" s="85">
        <f>IF(N12="","",VLOOKUP(N12,'INITIAL INPUT'!$P$4:$R$34,3))</f>
        <v>82</v>
      </c>
      <c r="P12" s="83">
        <f>IF(FINAL!P12="","",CRS!$P$8*FINAL!P12)</f>
        <v>5.4999999999999991</v>
      </c>
      <c r="Q12" s="83">
        <f>IF(FINAL!AB12="","",CRS!$Q$8*FINAL!AB12)</f>
        <v>16.5</v>
      </c>
      <c r="R12" s="83">
        <f>IF(FINAL!AD12="","",CRS!$R$8*FINAL!AD12)</f>
        <v>16.32</v>
      </c>
      <c r="S12" s="86">
        <f t="shared" si="1"/>
        <v>38.32</v>
      </c>
      <c r="T12" s="87">
        <f>IF(S12="","",'INITIAL INPUT'!$J$26*CRS!H12+'INITIAL INPUT'!$K$26*CRS!M12+'INITIAL INPUT'!$L$26*CRS!S12)</f>
        <v>51.489777777777775</v>
      </c>
      <c r="U12" s="85">
        <f>IF(T12="","",VLOOKUP(T12,'INITIAL INPUT'!$P$4:$R$34,3))</f>
        <v>75</v>
      </c>
      <c r="V12" s="107">
        <f t="shared" si="3"/>
        <v>75</v>
      </c>
      <c r="W12" s="166" t="str">
        <f t="shared" si="4"/>
        <v>PASSED</v>
      </c>
      <c r="X12" s="91"/>
    </row>
    <row r="13" spans="1:24" x14ac:dyDescent="0.25">
      <c r="A13" s="90" t="s">
        <v>38</v>
      </c>
      <c r="B13" s="79" t="str">
        <f>IF(NAMES!B6="","",NAMES!B6)</f>
        <v xml:space="preserve">BALISTO, BRIX C. </v>
      </c>
      <c r="C13" s="104" t="str">
        <f>IF(NAMES!C6="","",NAMES!C6)</f>
        <v>M</v>
      </c>
      <c r="D13" s="81" t="str">
        <f>IF(NAMES!D6="","",NAMES!D6)</f>
        <v>BSIT-WEB TRACK-1</v>
      </c>
      <c r="E13" s="82">
        <f>IF(PRELIM!P13="","",$E$8*PRELIM!P13)</f>
        <v>22.44</v>
      </c>
      <c r="F13" s="83">
        <f>IF(PRELIM!AB13="","",$F$8*PRELIM!AB13)</f>
        <v>28.875</v>
      </c>
      <c r="G13" s="83">
        <f>IF(PRELIM!AD13="","",$G$8*PRELIM!AD13)</f>
        <v>18.133333333333336</v>
      </c>
      <c r="H13" s="84">
        <f t="shared" si="0"/>
        <v>69.448333333333338</v>
      </c>
      <c r="I13" s="85">
        <f>IF(H13="","",VLOOKUP(H13,'INITIAL INPUT'!$P$4:$R$34,3))</f>
        <v>85</v>
      </c>
      <c r="J13" s="83">
        <f>IF(MIDTERM!P13="","",$J$8*MIDTERM!P13)</f>
        <v>18.333333333333336</v>
      </c>
      <c r="K13" s="83">
        <f>IF(MIDTERM!AB13="","",$K$8*MIDTERM!AB13)</f>
        <v>27.500000000000004</v>
      </c>
      <c r="L13" s="83">
        <f>IF(MIDTERM!AD13="","",$L$8*MIDTERM!AD13)</f>
        <v>22.44</v>
      </c>
      <c r="M13" s="86">
        <f t="shared" si="2"/>
        <v>68.273333333333341</v>
      </c>
      <c r="N13" s="87">
        <f>IF(M13="","",('INITIAL INPUT'!$J$25*CRS!H13+'INITIAL INPUT'!$K$25*CRS!M13))</f>
        <v>68.860833333333346</v>
      </c>
      <c r="O13" s="85">
        <f>IF(N13="","",VLOOKUP(N13,'INITIAL INPUT'!$P$4:$R$34,3))</f>
        <v>84</v>
      </c>
      <c r="P13" s="83">
        <f>IF(FINAL!P13="","",CRS!$P$8*FINAL!P13)</f>
        <v>16.5</v>
      </c>
      <c r="Q13" s="83">
        <f>IF(FINAL!AB13="","",CRS!$Q$8*FINAL!AB13)</f>
        <v>24.75</v>
      </c>
      <c r="R13" s="83">
        <f>IF(FINAL!AD13="","",CRS!$R$8*FINAL!AD13)</f>
        <v>15.64</v>
      </c>
      <c r="S13" s="86">
        <f t="shared" si="1"/>
        <v>56.89</v>
      </c>
      <c r="T13" s="87">
        <f>IF(S13="","",'INITIAL INPUT'!$J$26*CRS!H13+'INITIAL INPUT'!$K$26*CRS!M13+'INITIAL INPUT'!$L$26*CRS!S13)</f>
        <v>62.875416666666673</v>
      </c>
      <c r="U13" s="85">
        <f>IF(T13="","",VLOOKUP(T13,'INITIAL INPUT'!$P$4:$R$34,3))</f>
        <v>81</v>
      </c>
      <c r="V13" s="107">
        <f t="shared" si="3"/>
        <v>81</v>
      </c>
      <c r="W13" s="166" t="str">
        <f t="shared" si="4"/>
        <v>PASSED</v>
      </c>
      <c r="X13" s="91"/>
    </row>
    <row r="14" spans="1:24" x14ac:dyDescent="0.25">
      <c r="A14" s="90" t="s">
        <v>39</v>
      </c>
      <c r="B14" s="79" t="str">
        <f>IF(NAMES!B7="","",NAMES!B7)</f>
        <v xml:space="preserve">CABACUNGAN, JHON NOEL S. </v>
      </c>
      <c r="C14" s="104" t="str">
        <f>IF(NAMES!C7="","",NAMES!C7)</f>
        <v>M</v>
      </c>
      <c r="D14" s="81" t="str">
        <f>IF(NAMES!D7="","",NAMES!D7)</f>
        <v>BSIT-ERP TRACK-1</v>
      </c>
      <c r="E14" s="82">
        <f>IF(PRELIM!P14="","",$E$8*PRELIM!P14)</f>
        <v>26.928000000000001</v>
      </c>
      <c r="F14" s="83">
        <f>IF(PRELIM!AB14="","",$F$8*PRELIM!AB14)</f>
        <v>18.150000000000002</v>
      </c>
      <c r="G14" s="83">
        <f>IF(PRELIM!AD14="","",$G$8*PRELIM!AD14)</f>
        <v>20.400000000000002</v>
      </c>
      <c r="H14" s="84">
        <f t="shared" si="0"/>
        <v>65.478000000000009</v>
      </c>
      <c r="I14" s="85">
        <f>IF(H14="","",VLOOKUP(H14,'INITIAL INPUT'!$P$4:$R$34,3))</f>
        <v>83</v>
      </c>
      <c r="J14" s="83">
        <f>IF(MIDTERM!P14="","",$J$8*MIDTERM!P14)</f>
        <v>33</v>
      </c>
      <c r="K14" s="83">
        <f>IF(MIDTERM!AB14="","",$K$8*MIDTERM!AB14)</f>
        <v>24.75</v>
      </c>
      <c r="L14" s="83">
        <f>IF(MIDTERM!AD14="","",$L$8*MIDTERM!AD14)</f>
        <v>23.12</v>
      </c>
      <c r="M14" s="86">
        <f t="shared" si="2"/>
        <v>80.87</v>
      </c>
      <c r="N14" s="87">
        <f>IF(M14="","",('INITIAL INPUT'!$J$25*CRS!H14+'INITIAL INPUT'!$K$25*CRS!M14))</f>
        <v>73.174000000000007</v>
      </c>
      <c r="O14" s="85">
        <f>IF(N14="","",VLOOKUP(N14,'INITIAL INPUT'!$P$4:$R$34,3))</f>
        <v>87</v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">
        <v>274</v>
      </c>
      <c r="W14" s="166" t="str">
        <f t="shared" si="4"/>
        <v>NFE</v>
      </c>
      <c r="X14" s="91"/>
    </row>
    <row r="15" spans="1:24" x14ac:dyDescent="0.25">
      <c r="A15" s="90" t="s">
        <v>40</v>
      </c>
      <c r="B15" s="79" t="str">
        <f>IF(NAMES!B8="","",NAMES!B8)</f>
        <v xml:space="preserve">CALINA, ROANNE A. </v>
      </c>
      <c r="C15" s="104" t="str">
        <f>IF(NAMES!C8="","",NAMES!C8)</f>
        <v>F</v>
      </c>
      <c r="D15" s="81" t="str">
        <f>IF(NAMES!D8="","",NAMES!D8)</f>
        <v>ACT-NET MGMT-2</v>
      </c>
      <c r="E15" s="82">
        <f>IF(PRELIM!P15="","",$E$8*PRELIM!P15)</f>
        <v>21.912000000000003</v>
      </c>
      <c r="F15" s="83">
        <f>IF(PRELIM!AB15="","",$F$8*PRELIM!AB15)</f>
        <v>22.275000000000002</v>
      </c>
      <c r="G15" s="83">
        <f>IF(PRELIM!AD15="","",$G$8*PRELIM!AD15)</f>
        <v>11.333333333333332</v>
      </c>
      <c r="H15" s="84">
        <f t="shared" si="0"/>
        <v>55.52033333333334</v>
      </c>
      <c r="I15" s="85">
        <f>IF(H15="","",VLOOKUP(H15,'INITIAL INPUT'!$P$4:$R$34,3))</f>
        <v>78</v>
      </c>
      <c r="J15" s="83">
        <f>IF(MIDTERM!P15="","",$J$8*MIDTERM!P15)</f>
        <v>33</v>
      </c>
      <c r="K15" s="83">
        <f>IF(MIDTERM!AB15="","",$K$8*MIDTERM!AB15)</f>
        <v>19.25</v>
      </c>
      <c r="L15" s="83">
        <f>IF(MIDTERM!AD15="","",$L$8*MIDTERM!AD15)</f>
        <v>14.280000000000001</v>
      </c>
      <c r="M15" s="86">
        <f t="shared" si="2"/>
        <v>66.53</v>
      </c>
      <c r="N15" s="87">
        <f>IF(M15="","",('INITIAL INPUT'!$J$25*CRS!H15+'INITIAL INPUT'!$K$25*CRS!M15))</f>
        <v>61.025166666666671</v>
      </c>
      <c r="O15" s="85">
        <f>IF(N15="","",VLOOKUP(N15,'INITIAL INPUT'!$P$4:$R$34,3))</f>
        <v>81</v>
      </c>
      <c r="P15" s="83">
        <f>IF(FINAL!P15="","",CRS!$P$8*FINAL!P15)</f>
        <v>10.999999999999998</v>
      </c>
      <c r="Q15" s="83">
        <f>IF(FINAL!AB15="","",CRS!$Q$8*FINAL!AB15)</f>
        <v>22.392857142857146</v>
      </c>
      <c r="R15" s="83">
        <f>IF(FINAL!AD15="","",CRS!$R$8*FINAL!AD15)</f>
        <v>6.12</v>
      </c>
      <c r="S15" s="86">
        <f t="shared" si="1"/>
        <v>39.512857142857143</v>
      </c>
      <c r="T15" s="87">
        <f>IF(S15="","",'INITIAL INPUT'!$J$26*CRS!H15+'INITIAL INPUT'!$K$26*CRS!M15+'INITIAL INPUT'!$L$26*CRS!S15)</f>
        <v>50.269011904761911</v>
      </c>
      <c r="U15" s="85">
        <f>IF(T15="","",VLOOKUP(T15,'INITIAL INPUT'!$P$4:$R$34,3))</f>
        <v>75</v>
      </c>
      <c r="V15" s="107">
        <f t="shared" si="3"/>
        <v>75</v>
      </c>
      <c r="W15" s="166" t="str">
        <f t="shared" si="4"/>
        <v>PASSED</v>
      </c>
      <c r="X15" s="91"/>
    </row>
    <row r="16" spans="1:24" x14ac:dyDescent="0.25">
      <c r="A16" s="90" t="s">
        <v>41</v>
      </c>
      <c r="B16" s="79" t="str">
        <f>IF(NAMES!B9="","",NAMES!B9)</f>
        <v xml:space="preserve">CALIXTO, CLAYTON B.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22.968</v>
      </c>
      <c r="F16" s="83">
        <f>IF(PRELIM!AB16="","",$F$8*PRELIM!AB16)</f>
        <v>30.525000000000002</v>
      </c>
      <c r="G16" s="83">
        <f>IF(PRELIM!AD16="","",$G$8*PRELIM!AD16)</f>
        <v>21.911111111111111</v>
      </c>
      <c r="H16" s="84">
        <f t="shared" si="0"/>
        <v>75.404111111111121</v>
      </c>
      <c r="I16" s="85">
        <f>IF(H16="","",VLOOKUP(H16,'INITIAL INPUT'!$P$4:$R$34,3))</f>
        <v>88</v>
      </c>
      <c r="J16" s="83">
        <f>IF(MIDTERM!P16="","",$J$8*MIDTERM!P16)</f>
        <v>25.666666666666671</v>
      </c>
      <c r="K16" s="83">
        <f>IF(MIDTERM!AB16="","",$K$8*MIDTERM!AB16)</f>
        <v>30.25</v>
      </c>
      <c r="L16" s="83">
        <f>IF(MIDTERM!AD16="","",$L$8*MIDTERM!AD16)</f>
        <v>19.72</v>
      </c>
      <c r="M16" s="86">
        <f t="shared" si="2"/>
        <v>75.63666666666667</v>
      </c>
      <c r="N16" s="87">
        <f>IF(M16="","",('INITIAL INPUT'!$J$25*CRS!H16+'INITIAL INPUT'!$K$25*CRS!M16))</f>
        <v>75.520388888888903</v>
      </c>
      <c r="O16" s="85">
        <f>IF(N16="","",VLOOKUP(N16,'INITIAL INPUT'!$P$4:$R$34,3))</f>
        <v>88</v>
      </c>
      <c r="P16" s="83">
        <f>IF(FINAL!P16="","",CRS!$P$8*FINAL!P16)</f>
        <v>19.25</v>
      </c>
      <c r="Q16" s="83">
        <f>IF(FINAL!AB16="","",CRS!$Q$8*FINAL!AB16)</f>
        <v>24.75</v>
      </c>
      <c r="R16" s="83">
        <f>IF(FINAL!AD16="","",CRS!$R$8*FINAL!AD16)</f>
        <v>20.400000000000002</v>
      </c>
      <c r="S16" s="86">
        <f t="shared" ref="S16:S40" si="5">IF(R16="","",SUM(P16:R16))</f>
        <v>64.400000000000006</v>
      </c>
      <c r="T16" s="87">
        <f>IF(S16="","",'INITIAL INPUT'!$J$26*CRS!H16+'INITIAL INPUT'!$K$26*CRS!M16+'INITIAL INPUT'!$L$26*CRS!S16)</f>
        <v>69.960194444444454</v>
      </c>
      <c r="U16" s="85">
        <f>IF(T16="","",VLOOKUP(T16,'INITIAL INPUT'!$P$4:$R$34,3))</f>
        <v>85</v>
      </c>
      <c r="V16" s="107">
        <f t="shared" si="3"/>
        <v>85</v>
      </c>
      <c r="W16" s="166" t="str">
        <f t="shared" si="4"/>
        <v>PASSED</v>
      </c>
      <c r="X16" s="91"/>
    </row>
    <row r="17" spans="1:25" x14ac:dyDescent="0.25">
      <c r="A17" s="90" t="s">
        <v>42</v>
      </c>
      <c r="B17" s="79" t="str">
        <f>IF(NAMES!B10="","",NAMES!B10)</f>
        <v xml:space="preserve">CARLOS, KENNETH C.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26.400000000000002</v>
      </c>
      <c r="F17" s="83">
        <f>IF(PRELIM!AB17="","",$F$8*PRELIM!AB17)</f>
        <v>31.35</v>
      </c>
      <c r="G17" s="83">
        <f>IF(PRELIM!AD17="","",$G$8*PRELIM!AD17)</f>
        <v>14.355555555555556</v>
      </c>
      <c r="H17" s="84">
        <f t="shared" si="0"/>
        <v>72.105555555555554</v>
      </c>
      <c r="I17" s="85">
        <f>IF(H17="","",VLOOKUP(H17,'INITIAL INPUT'!$P$4:$R$34,3))</f>
        <v>86</v>
      </c>
      <c r="J17" s="83">
        <f>IF(MIDTERM!P17="","",$J$8*MIDTERM!P17)</f>
        <v>21.999999999999996</v>
      </c>
      <c r="K17" s="83">
        <f>IF(MIDTERM!AB17="","",$K$8*MIDTERM!AB17)</f>
        <v>30.25</v>
      </c>
      <c r="L17" s="83">
        <f>IF(MIDTERM!AD17="","",$L$8*MIDTERM!AD17)</f>
        <v>24.48</v>
      </c>
      <c r="M17" s="86">
        <f t="shared" si="2"/>
        <v>76.73</v>
      </c>
      <c r="N17" s="87">
        <f>IF(M17="","",('INITIAL INPUT'!$J$25*CRS!H17+'INITIAL INPUT'!$K$25*CRS!M17))</f>
        <v>74.417777777777786</v>
      </c>
      <c r="O17" s="85">
        <f>IF(N17="","",VLOOKUP(N17,'INITIAL INPUT'!$P$4:$R$34,3))</f>
        <v>87</v>
      </c>
      <c r="P17" s="83">
        <f>IF(FINAL!P17="","",CRS!$P$8*FINAL!P17)</f>
        <v>17.05</v>
      </c>
      <c r="Q17" s="83">
        <f>IF(FINAL!AB17="","",CRS!$Q$8*FINAL!AB17)</f>
        <v>14.142857142857142</v>
      </c>
      <c r="R17" s="83">
        <f>IF(FINAL!AD17="","",CRS!$R$8*FINAL!AD17)</f>
        <v>17</v>
      </c>
      <c r="S17" s="86">
        <f t="shared" si="5"/>
        <v>48.192857142857143</v>
      </c>
      <c r="T17" s="87">
        <f>IF(S17="","",'INITIAL INPUT'!$J$26*CRS!H17+'INITIAL INPUT'!$K$26*CRS!M17+'INITIAL INPUT'!$L$26*CRS!S17)</f>
        <v>61.305317460317468</v>
      </c>
      <c r="U17" s="85">
        <f>IF(T17="","",VLOOKUP(T17,'INITIAL INPUT'!$P$4:$R$34,3))</f>
        <v>81</v>
      </c>
      <c r="V17" s="107">
        <f t="shared" si="3"/>
        <v>81</v>
      </c>
      <c r="W17" s="166" t="str">
        <f t="shared" si="4"/>
        <v>PASSED</v>
      </c>
      <c r="X17" s="91"/>
    </row>
    <row r="18" spans="1:25" x14ac:dyDescent="0.25">
      <c r="A18" s="90" t="s">
        <v>43</v>
      </c>
      <c r="B18" s="79" t="str">
        <f>IF(NAMES!B11="","",NAMES!B11)</f>
        <v xml:space="preserve">CASTRO, RAYLAND P. </v>
      </c>
      <c r="C18" s="104" t="str">
        <f>IF(NAMES!C11="","",NAMES!C11)</f>
        <v>M</v>
      </c>
      <c r="D18" s="81" t="str">
        <f>IF(NAMES!D11="","",NAMES!D11)</f>
        <v>BSIT-ERP TRACK-1</v>
      </c>
      <c r="E18" s="82">
        <f>IF(PRELIM!P18="","",$E$8*PRELIM!P18)</f>
        <v>13.200000000000001</v>
      </c>
      <c r="F18" s="83">
        <f>IF(PRELIM!AB18="","",$F$8*PRELIM!AB18)</f>
        <v>13.200000000000001</v>
      </c>
      <c r="G18" s="83">
        <f>IF(PRELIM!AD18="","",$G$8*PRELIM!AD18)</f>
        <v>20.400000000000002</v>
      </c>
      <c r="H18" s="84">
        <f t="shared" si="0"/>
        <v>46.800000000000004</v>
      </c>
      <c r="I18" s="85">
        <f>IF(H18="","",VLOOKUP(H18,'INITIAL INPUT'!$P$4:$R$34,3))</f>
        <v>74</v>
      </c>
      <c r="J18" s="83">
        <f>IF(MIDTERM!P18="","",$J$8*MIDTERM!P18)</f>
        <v>29.333333333333332</v>
      </c>
      <c r="K18" s="83">
        <f>IF(MIDTERM!AB18="","",$K$8*MIDTERM!AB18)</f>
        <v>19.25</v>
      </c>
      <c r="L18" s="83">
        <f>IF(MIDTERM!AD18="","",$L$8*MIDTERM!AD18)</f>
        <v>17</v>
      </c>
      <c r="M18" s="86">
        <f t="shared" si="2"/>
        <v>65.583333333333329</v>
      </c>
      <c r="N18" s="87">
        <f>IF(M18="","",('INITIAL INPUT'!$J$25*CRS!H18+'INITIAL INPUT'!$K$25*CRS!M18))</f>
        <v>56.191666666666663</v>
      </c>
      <c r="O18" s="85">
        <f>IF(N18="","",VLOOKUP(N18,'INITIAL INPUT'!$P$4:$R$34,3))</f>
        <v>78</v>
      </c>
      <c r="P18" s="83" t="str">
        <f>IF(FINAL!P18="","",CRS!$P$8*FINAL!P18)</f>
        <v/>
      </c>
      <c r="Q18" s="83" t="str">
        <f>IF(FINAL!AB18="","",CRS!$Q$8*FINAL!AB18)</f>
        <v/>
      </c>
      <c r="R18" s="83">
        <f>IF(FINAL!AD18="","",CRS!$R$8*FINAL!AD18)</f>
        <v>14.96</v>
      </c>
      <c r="S18" s="86">
        <f t="shared" si="5"/>
        <v>14.96</v>
      </c>
      <c r="T18" s="87">
        <f>IF(S18="","",'INITIAL INPUT'!$J$26*CRS!H18+'INITIAL INPUT'!$K$26*CRS!M18+'INITIAL INPUT'!$L$26*CRS!S18)</f>
        <v>35.575833333333335</v>
      </c>
      <c r="U18" s="85">
        <f>IF(T18="","",VLOOKUP(T18,'INITIAL INPUT'!$P$4:$R$34,3))</f>
        <v>73</v>
      </c>
      <c r="V18" s="107">
        <f t="shared" si="3"/>
        <v>73</v>
      </c>
      <c r="W18" s="166" t="str">
        <f t="shared" si="4"/>
        <v>FAILED</v>
      </c>
      <c r="X18" s="91"/>
    </row>
    <row r="19" spans="1:25" x14ac:dyDescent="0.25">
      <c r="A19" s="90" t="s">
        <v>44</v>
      </c>
      <c r="B19" s="79" t="str">
        <f>IF(NAMES!B12="","",NAMES!B12)</f>
        <v xml:space="preserve">COLLINS, JACQUILINE T. </v>
      </c>
      <c r="C19" s="104" t="str">
        <f>IF(NAMES!C12="","",NAMES!C12)</f>
        <v>F</v>
      </c>
      <c r="D19" s="81" t="str">
        <f>IF(NAMES!D12="","",NAMES!D12)</f>
        <v>BSIT-WEB TRACK-2</v>
      </c>
      <c r="E19" s="82">
        <f>IF(PRELIM!P19="","",$E$8*PRELIM!P19)</f>
        <v>25.872000000000003</v>
      </c>
      <c r="F19" s="83">
        <f>IF(PRELIM!AB19="","",$F$8*PRELIM!AB19)</f>
        <v>21.45</v>
      </c>
      <c r="G19" s="83">
        <f>IF(PRELIM!AD19="","",$G$8*PRELIM!AD19)</f>
        <v>19.644444444444442</v>
      </c>
      <c r="H19" s="84">
        <f t="shared" si="0"/>
        <v>66.966444444444448</v>
      </c>
      <c r="I19" s="85">
        <f>IF(H19="","",VLOOKUP(H19,'INITIAL INPUT'!$P$4:$R$34,3))</f>
        <v>83</v>
      </c>
      <c r="J19" s="83">
        <f>IF(MIDTERM!P19="","",$J$8*MIDTERM!P19)</f>
        <v>25.666666666666671</v>
      </c>
      <c r="K19" s="83">
        <f>IF(MIDTERM!AB19="","",$K$8*MIDTERM!AB19)</f>
        <v>27.500000000000004</v>
      </c>
      <c r="L19" s="83">
        <f>IF(MIDTERM!AD19="","",$L$8*MIDTERM!AD19)</f>
        <v>17</v>
      </c>
      <c r="M19" s="86">
        <f t="shared" si="2"/>
        <v>70.166666666666671</v>
      </c>
      <c r="N19" s="87">
        <f>IF(M19="","",('INITIAL INPUT'!$J$25*CRS!H19+'INITIAL INPUT'!$K$25*CRS!M19))</f>
        <v>68.566555555555567</v>
      </c>
      <c r="O19" s="85">
        <f>IF(N19="","",VLOOKUP(N19,'INITIAL INPUT'!$P$4:$R$34,3))</f>
        <v>84</v>
      </c>
      <c r="P19" s="83">
        <f>IF(FINAL!P19="","",CRS!$P$8*FINAL!P19)</f>
        <v>19.25</v>
      </c>
      <c r="Q19" s="83">
        <f>IF(FINAL!AB19="","",CRS!$Q$8*FINAL!AB19)</f>
        <v>25.928571428571431</v>
      </c>
      <c r="R19" s="83">
        <f>IF(FINAL!AD19="","",CRS!$R$8*FINAL!AD19)</f>
        <v>11.56</v>
      </c>
      <c r="S19" s="86">
        <f t="shared" si="5"/>
        <v>56.738571428571433</v>
      </c>
      <c r="T19" s="87">
        <f>IF(S19="","",'INITIAL INPUT'!$J$26*CRS!H19+'INITIAL INPUT'!$K$26*CRS!M19+'INITIAL INPUT'!$L$26*CRS!S19)</f>
        <v>62.6525634920635</v>
      </c>
      <c r="U19" s="85">
        <f>IF(T19="","",VLOOKUP(T19,'INITIAL INPUT'!$P$4:$R$34,3))</f>
        <v>81</v>
      </c>
      <c r="V19" s="107">
        <f t="shared" si="3"/>
        <v>81</v>
      </c>
      <c r="W19" s="166" t="str">
        <f t="shared" si="4"/>
        <v>PASSED</v>
      </c>
      <c r="X19" s="91"/>
    </row>
    <row r="20" spans="1:25" x14ac:dyDescent="0.25">
      <c r="A20" s="90" t="s">
        <v>45</v>
      </c>
      <c r="B20" s="79" t="str">
        <f>IF(NAMES!B13="","",NAMES!B13)</f>
        <v xml:space="preserve">DALANG, CARL VINCENT S. </v>
      </c>
      <c r="C20" s="104" t="str">
        <f>IF(NAMES!C13="","",NAMES!C13)</f>
        <v>M</v>
      </c>
      <c r="D20" s="81" t="str">
        <f>IF(NAMES!D13="","",NAMES!D13)</f>
        <v>BSIT-WEB TRACK-2</v>
      </c>
      <c r="E20" s="82">
        <f>IF(PRELIM!P20="","",$E$8*PRELIM!P20)</f>
        <v>25.080000000000002</v>
      </c>
      <c r="F20" s="83">
        <f>IF(PRELIM!AB20="","",$F$8*PRELIM!AB20)</f>
        <v>23.925000000000001</v>
      </c>
      <c r="G20" s="83">
        <f>IF(PRELIM!AD20="","",$G$8*PRELIM!AD20)</f>
        <v>18.133333333333336</v>
      </c>
      <c r="H20" s="84">
        <f t="shared" si="0"/>
        <v>67.138333333333335</v>
      </c>
      <c r="I20" s="85">
        <f>IF(H20="","",VLOOKUP(H20,'INITIAL INPUT'!$P$4:$R$34,3))</f>
        <v>84</v>
      </c>
      <c r="J20" s="83">
        <f>IF(MIDTERM!P20="","",$J$8*MIDTERM!P20)</f>
        <v>29.333333333333332</v>
      </c>
      <c r="K20" s="83">
        <f>IF(MIDTERM!AB20="","",$K$8*MIDTERM!AB20)</f>
        <v>19.25</v>
      </c>
      <c r="L20" s="83">
        <f>IF(MIDTERM!AD20="","",$L$8*MIDTERM!AD20)</f>
        <v>22.44</v>
      </c>
      <c r="M20" s="86">
        <f t="shared" si="2"/>
        <v>71.023333333333326</v>
      </c>
      <c r="N20" s="87">
        <f>IF(M20="","",('INITIAL INPUT'!$J$25*CRS!H20+'INITIAL INPUT'!$K$25*CRS!M20))</f>
        <v>69.080833333333331</v>
      </c>
      <c r="O20" s="85">
        <f>IF(N20="","",VLOOKUP(N20,'INITIAL INPUT'!$P$4:$R$34,3))</f>
        <v>85</v>
      </c>
      <c r="P20" s="83">
        <f>IF(FINAL!P20="","",CRS!$P$8*FINAL!P20)</f>
        <v>17.600000000000001</v>
      </c>
      <c r="Q20" s="83">
        <f>IF(FINAL!AB20="","",CRS!$Q$8*FINAL!AB20)</f>
        <v>14.142857142857142</v>
      </c>
      <c r="R20" s="83">
        <f>IF(FINAL!AD20="","",CRS!$R$8*FINAL!AD20)</f>
        <v>17</v>
      </c>
      <c r="S20" s="86">
        <f t="shared" si="5"/>
        <v>48.742857142857147</v>
      </c>
      <c r="T20" s="87">
        <f>IF(S20="","",'INITIAL INPUT'!$J$26*CRS!H20+'INITIAL INPUT'!$K$26*CRS!M20+'INITIAL INPUT'!$L$26*CRS!S20)</f>
        <v>58.911845238095239</v>
      </c>
      <c r="U20" s="85">
        <f>IF(T20="","",VLOOKUP(T20,'INITIAL INPUT'!$P$4:$R$34,3))</f>
        <v>79</v>
      </c>
      <c r="V20" s="107">
        <f t="shared" si="3"/>
        <v>79</v>
      </c>
      <c r="W20" s="166" t="str">
        <f t="shared" si="4"/>
        <v>PASSED</v>
      </c>
      <c r="X20" s="91"/>
    </row>
    <row r="21" spans="1:25" x14ac:dyDescent="0.25">
      <c r="A21" s="90" t="s">
        <v>46</v>
      </c>
      <c r="B21" s="79" t="str">
        <f>IF(NAMES!B14="","",NAMES!B14)</f>
        <v xml:space="preserve">DELA CRUZ, WAYNE O'NEIL M. </v>
      </c>
      <c r="C21" s="104" t="str">
        <f>IF(NAMES!C14="","",NAMES!C14)</f>
        <v>M</v>
      </c>
      <c r="D21" s="81" t="str">
        <f>IF(NAMES!D14="","",NAMES!D14)</f>
        <v>ACT-NET MGMT-1</v>
      </c>
      <c r="E21" s="82">
        <f>IF(PRELIM!P21="","",$E$8*PRELIM!P21)</f>
        <v>19.8</v>
      </c>
      <c r="F21" s="83">
        <f>IF(PRELIM!AB21="","",$F$8*PRELIM!AB21)</f>
        <v>21.45</v>
      </c>
      <c r="G21" s="83">
        <f>IF(PRELIM!AD21="","",$G$8*PRELIM!AD21)</f>
        <v>8.3111111111111118</v>
      </c>
      <c r="H21" s="84">
        <f t="shared" si="0"/>
        <v>49.56111111111111</v>
      </c>
      <c r="I21" s="85">
        <f>IF(H21="","",VLOOKUP(H21,'INITIAL INPUT'!$P$4:$R$34,3))</f>
        <v>74</v>
      </c>
      <c r="J21" s="83">
        <f>IF(MIDTERM!P21="","",$J$8*MIDTERM!P21)</f>
        <v>25.666666666666671</v>
      </c>
      <c r="K21" s="83">
        <f>IF(MIDTERM!AB21="","",$K$8*MIDTERM!AB21)</f>
        <v>19.25</v>
      </c>
      <c r="L21" s="83">
        <f>IF(MIDTERM!AD21="","",$L$8*MIDTERM!AD21)</f>
        <v>11.56</v>
      </c>
      <c r="M21" s="86">
        <f t="shared" si="2"/>
        <v>56.476666666666674</v>
      </c>
      <c r="N21" s="87">
        <f>IF(M21="","",('INITIAL INPUT'!$J$25*CRS!H21+'INITIAL INPUT'!$K$25*CRS!M21))</f>
        <v>53.018888888888895</v>
      </c>
      <c r="O21" s="85">
        <f>IF(N21="","",VLOOKUP(N21,'INITIAL INPUT'!$P$4:$R$34,3))</f>
        <v>77</v>
      </c>
      <c r="P21" s="83">
        <f>IF(FINAL!P21="","",CRS!$P$8*FINAL!P21)</f>
        <v>5.4999999999999991</v>
      </c>
      <c r="Q21" s="83">
        <f>IF(FINAL!AB21="","",CRS!$Q$8*FINAL!AB21)</f>
        <v>25.928571428571431</v>
      </c>
      <c r="R21" s="83">
        <f>IF(FINAL!AD21="","",CRS!$R$8*FINAL!AD21)</f>
        <v>15.64</v>
      </c>
      <c r="S21" s="86">
        <f t="shared" si="5"/>
        <v>47.068571428571431</v>
      </c>
      <c r="T21" s="87">
        <f>IF(S21="","",'INITIAL INPUT'!$J$26*CRS!H21+'INITIAL INPUT'!$K$26*CRS!M21+'INITIAL INPUT'!$L$26*CRS!S21)</f>
        <v>50.043730158730163</v>
      </c>
      <c r="U21" s="85">
        <f>IF(T21="","",VLOOKUP(T21,'INITIAL INPUT'!$P$4:$R$34,3))</f>
        <v>75</v>
      </c>
      <c r="V21" s="107">
        <f t="shared" si="3"/>
        <v>75</v>
      </c>
      <c r="W21" s="166" t="str">
        <f t="shared" si="4"/>
        <v>PASSED</v>
      </c>
      <c r="X21" s="91"/>
    </row>
    <row r="22" spans="1:25" x14ac:dyDescent="0.25">
      <c r="A22" s="90" t="s">
        <v>47</v>
      </c>
      <c r="B22" s="79" t="str">
        <f>IF(NAMES!B15="","",NAMES!B15)</f>
        <v xml:space="preserve">DELOS SANTOS, GERWIN B. </v>
      </c>
      <c r="C22" s="104" t="str">
        <f>IF(NAMES!C15="","",NAMES!C15)</f>
        <v>M</v>
      </c>
      <c r="D22" s="81" t="str">
        <f>IF(NAMES!D15="","",NAMES!D15)</f>
        <v>BSIT-WEB TRACK-2</v>
      </c>
      <c r="E22" s="82">
        <f>IF(PRELIM!P22="","",$E$8*PRELIM!P22)</f>
        <v>23.231999999999999</v>
      </c>
      <c r="F22" s="83">
        <f>IF(PRELIM!AB22="","",$F$8*PRELIM!AB22)</f>
        <v>29.700000000000003</v>
      </c>
      <c r="G22" s="83">
        <f>IF(PRELIM!AD22="","",$G$8*PRELIM!AD22)</f>
        <v>17.377777777777776</v>
      </c>
      <c r="H22" s="84">
        <f t="shared" si="0"/>
        <v>70.309777777777782</v>
      </c>
      <c r="I22" s="85">
        <f>IF(H22="","",VLOOKUP(H22,'INITIAL INPUT'!$P$4:$R$34,3))</f>
        <v>85</v>
      </c>
      <c r="J22" s="83">
        <f>IF(MIDTERM!P22="","",$J$8*MIDTERM!P22)</f>
        <v>21.999999999999996</v>
      </c>
      <c r="K22" s="83">
        <f>IF(MIDTERM!AB22="","",$K$8*MIDTERM!AB22)</f>
        <v>24.75</v>
      </c>
      <c r="L22" s="83">
        <f>IF(MIDTERM!AD22="","",$L$8*MIDTERM!AD22)</f>
        <v>19.040000000000003</v>
      </c>
      <c r="M22" s="86">
        <f t="shared" si="2"/>
        <v>65.790000000000006</v>
      </c>
      <c r="N22" s="87">
        <f>IF(M22="","",('INITIAL INPUT'!$J$25*CRS!H22+'INITIAL INPUT'!$K$25*CRS!M22))</f>
        <v>68.049888888888887</v>
      </c>
      <c r="O22" s="85">
        <f>IF(N22="","",VLOOKUP(N22,'INITIAL INPUT'!$P$4:$R$34,3))</f>
        <v>84</v>
      </c>
      <c r="P22" s="83">
        <f>IF(FINAL!P22="","",CRS!$P$8*FINAL!P22)</f>
        <v>15.4</v>
      </c>
      <c r="Q22" s="83">
        <f>IF(FINAL!AB22="","",CRS!$Q$8*FINAL!AB22)</f>
        <v>24.75</v>
      </c>
      <c r="R22" s="83">
        <f>IF(FINAL!AD22="","",CRS!$R$8*FINAL!AD22)</f>
        <v>13.600000000000001</v>
      </c>
      <c r="S22" s="86">
        <f t="shared" si="5"/>
        <v>53.75</v>
      </c>
      <c r="T22" s="87">
        <f>IF(S22="","",'INITIAL INPUT'!$J$26*CRS!H22+'INITIAL INPUT'!$K$26*CRS!M22+'INITIAL INPUT'!$L$26*CRS!S22)</f>
        <v>60.899944444444444</v>
      </c>
      <c r="U22" s="85">
        <f>IF(T22="","",VLOOKUP(T22,'INITIAL INPUT'!$P$4:$R$34,3))</f>
        <v>80</v>
      </c>
      <c r="V22" s="107">
        <f t="shared" si="3"/>
        <v>80</v>
      </c>
      <c r="W22" s="166" t="str">
        <f t="shared" si="4"/>
        <v>PASSED</v>
      </c>
      <c r="X22" s="91"/>
    </row>
    <row r="23" spans="1:25" x14ac:dyDescent="0.25">
      <c r="A23" s="90" t="s">
        <v>48</v>
      </c>
      <c r="B23" s="79" t="str">
        <f>IF(NAMES!B16="","",NAMES!B16)</f>
        <v xml:space="preserve">DODON, MARK GREGORY B. </v>
      </c>
      <c r="C23" s="104" t="str">
        <f>IF(NAMES!C16="","",NAMES!C16)</f>
        <v>M</v>
      </c>
      <c r="D23" s="81" t="str">
        <f>IF(NAMES!D16="","",NAMES!D16)</f>
        <v>BSIT-WEB TRACK-1</v>
      </c>
      <c r="E23" s="82">
        <f>IF(PRELIM!P23="","",$E$8*PRELIM!P23)</f>
        <v>23.76</v>
      </c>
      <c r="F23" s="83">
        <f>IF(PRELIM!AB23="","",$F$8*PRELIM!AB23)</f>
        <v>27.225000000000001</v>
      </c>
      <c r="G23" s="83">
        <f>IF(PRELIM!AD23="","",$G$8*PRELIM!AD23)</f>
        <v>23.422222222222224</v>
      </c>
      <c r="H23" s="84">
        <f t="shared" si="0"/>
        <v>74.407222222222231</v>
      </c>
      <c r="I23" s="85">
        <f>IF(H23="","",VLOOKUP(H23,'INITIAL INPUT'!$P$4:$R$34,3))</f>
        <v>87</v>
      </c>
      <c r="J23" s="83">
        <f>IF(MIDTERM!P23="","",$J$8*MIDTERM!P23)</f>
        <v>14.666666666666666</v>
      </c>
      <c r="K23" s="83">
        <f>IF(MIDTERM!AB23="","",$K$8*MIDTERM!AB23)</f>
        <v>13.750000000000002</v>
      </c>
      <c r="L23" s="83">
        <f>IF(MIDTERM!AD23="","",$L$8*MIDTERM!AD23)</f>
        <v>22.44</v>
      </c>
      <c r="M23" s="86">
        <f t="shared" si="2"/>
        <v>50.856666666666669</v>
      </c>
      <c r="N23" s="87">
        <f>IF(M23="","",('INITIAL INPUT'!$J$25*CRS!H23+'INITIAL INPUT'!$K$25*CRS!M23))</f>
        <v>62.63194444444445</v>
      </c>
      <c r="O23" s="85">
        <f>IF(N23="","",VLOOKUP(N23,'INITIAL INPUT'!$P$4:$R$34,3))</f>
        <v>81</v>
      </c>
      <c r="P23" s="83">
        <f>IF(FINAL!P23="","",CRS!$P$8*FINAL!P23)</f>
        <v>6.05</v>
      </c>
      <c r="Q23" s="83">
        <f>IF(FINAL!AB23="","",CRS!$Q$8*FINAL!AB23)</f>
        <v>21.214285714285719</v>
      </c>
      <c r="R23" s="83">
        <f>IF(FINAL!AD23="","",CRS!$R$8*FINAL!AD23)</f>
        <v>17</v>
      </c>
      <c r="S23" s="86">
        <f t="shared" si="5"/>
        <v>44.26428571428572</v>
      </c>
      <c r="T23" s="87">
        <f>IF(S23="","",'INITIAL INPUT'!$J$26*CRS!H23+'INITIAL INPUT'!$K$26*CRS!M23+'INITIAL INPUT'!$L$26*CRS!S23)</f>
        <v>53.448115079365081</v>
      </c>
      <c r="U23" s="85">
        <f>IF(T23="","",VLOOKUP(T23,'INITIAL INPUT'!$P$4:$R$34,3))</f>
        <v>77</v>
      </c>
      <c r="V23" s="107">
        <f t="shared" si="3"/>
        <v>77</v>
      </c>
      <c r="W23" s="166" t="str">
        <f t="shared" si="4"/>
        <v>PASSED</v>
      </c>
      <c r="X23" s="91"/>
    </row>
    <row r="24" spans="1:25" x14ac:dyDescent="0.25">
      <c r="A24" s="90" t="s">
        <v>49</v>
      </c>
      <c r="B24" s="79" t="str">
        <f>IF(NAMES!B17="","",NAMES!B17)</f>
        <v xml:space="preserve">ESTARIS, RENZ B. </v>
      </c>
      <c r="C24" s="104" t="str">
        <f>IF(NAMES!C17="","",NAMES!C17)</f>
        <v>M</v>
      </c>
      <c r="D24" s="81" t="str">
        <f>IF(NAMES!D17="","",NAMES!D17)</f>
        <v>BSIT-WEB TRACK-2</v>
      </c>
      <c r="E24" s="82">
        <f>IF(PRELIM!P24="","",$E$8*PRELIM!P24)</f>
        <v>14.520000000000001</v>
      </c>
      <c r="F24" s="83">
        <f>IF(PRELIM!AB24="","",$F$8*PRELIM!AB24)</f>
        <v>23.1</v>
      </c>
      <c r="G24" s="83">
        <f>IF(PRELIM!AD24="","",$G$8*PRELIM!AD24)</f>
        <v>17.377777777777776</v>
      </c>
      <c r="H24" s="84">
        <f t="shared" si="0"/>
        <v>54.997777777777785</v>
      </c>
      <c r="I24" s="85">
        <f>IF(H24="","",VLOOKUP(H24,'INITIAL INPUT'!$P$4:$R$34,3))</f>
        <v>77</v>
      </c>
      <c r="J24" s="83">
        <f>IF(MIDTERM!P24="","",$J$8*MIDTERM!P24)</f>
        <v>18.333333333333336</v>
      </c>
      <c r="K24" s="83">
        <f>IF(MIDTERM!AB24="","",$K$8*MIDTERM!AB24)</f>
        <v>24.75</v>
      </c>
      <c r="L24" s="83">
        <f>IF(MIDTERM!AD24="","",$L$8*MIDTERM!AD24)</f>
        <v>18.360000000000003</v>
      </c>
      <c r="M24" s="86">
        <f t="shared" si="2"/>
        <v>61.443333333333342</v>
      </c>
      <c r="N24" s="87">
        <f>IF(M24="","",('INITIAL INPUT'!$J$25*CRS!H24+'INITIAL INPUT'!$K$25*CRS!M24))</f>
        <v>58.220555555555563</v>
      </c>
      <c r="O24" s="85">
        <f>IF(N24="","",VLOOKUP(N24,'INITIAL INPUT'!$P$4:$R$34,3))</f>
        <v>79</v>
      </c>
      <c r="P24" s="83">
        <f>IF(FINAL!P24="","",CRS!$P$8*FINAL!P24)</f>
        <v>15.4</v>
      </c>
      <c r="Q24" s="83">
        <f>IF(FINAL!AB24="","",CRS!$Q$8*FINAL!AB24)</f>
        <v>21.214285714285719</v>
      </c>
      <c r="R24" s="83">
        <f>IF(FINAL!AD24="","",CRS!$R$8*FINAL!AD24)</f>
        <v>10.88</v>
      </c>
      <c r="S24" s="86">
        <f t="shared" si="5"/>
        <v>47.494285714285724</v>
      </c>
      <c r="T24" s="87">
        <f>IF(S24="","",'INITIAL INPUT'!$J$26*CRS!H24+'INITIAL INPUT'!$K$26*CRS!M24+'INITIAL INPUT'!$L$26*CRS!S24)</f>
        <v>52.857420634920643</v>
      </c>
      <c r="U24" s="85">
        <f>IF(T24="","",VLOOKUP(T24,'INITIAL INPUT'!$P$4:$R$34,3))</f>
        <v>76</v>
      </c>
      <c r="V24" s="107">
        <f t="shared" si="3"/>
        <v>76</v>
      </c>
      <c r="W24" s="166" t="str">
        <f t="shared" si="4"/>
        <v>PASSED</v>
      </c>
      <c r="X24" s="91"/>
    </row>
    <row r="25" spans="1:25" x14ac:dyDescent="0.25">
      <c r="A25" s="90" t="s">
        <v>50</v>
      </c>
      <c r="B25" s="79" t="str">
        <f>IF(NAMES!B18="","",NAMES!B18)</f>
        <v xml:space="preserve">FONTANILLA, JOHN CARLO C.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25.080000000000002</v>
      </c>
      <c r="F25" s="83">
        <f>IF(PRELIM!AB25="","",$F$8*PRELIM!AB25)</f>
        <v>28.875</v>
      </c>
      <c r="G25" s="83">
        <f>IF(PRELIM!AD25="","",$G$8*PRELIM!AD25)</f>
        <v>18.133333333333336</v>
      </c>
      <c r="H25" s="84">
        <f t="shared" si="0"/>
        <v>72.088333333333338</v>
      </c>
      <c r="I25" s="85">
        <f>IF(H25="","",VLOOKUP(H25,'INITIAL INPUT'!$P$4:$R$34,3))</f>
        <v>86</v>
      </c>
      <c r="J25" s="83">
        <f>IF(MIDTERM!P25="","",$J$8*MIDTERM!P25)</f>
        <v>25.666666666666671</v>
      </c>
      <c r="K25" s="83">
        <f>IF(MIDTERM!AB25="","",$K$8*MIDTERM!AB25)</f>
        <v>30.25</v>
      </c>
      <c r="L25" s="83">
        <f>IF(MIDTERM!AD25="","",$L$8*MIDTERM!AD25)</f>
        <v>21.080000000000002</v>
      </c>
      <c r="M25" s="86">
        <f t="shared" si="2"/>
        <v>76.99666666666667</v>
      </c>
      <c r="N25" s="87">
        <f>IF(M25="","",('INITIAL INPUT'!$J$25*CRS!H25+'INITIAL INPUT'!$K$25*CRS!M25))</f>
        <v>74.542500000000004</v>
      </c>
      <c r="O25" s="85">
        <f>IF(N25="","",VLOOKUP(N25,'INITIAL INPUT'!$P$4:$R$34,3))</f>
        <v>87</v>
      </c>
      <c r="P25" s="83">
        <f>IF(FINAL!P25="","",CRS!$P$8*FINAL!P25)</f>
        <v>17.600000000000001</v>
      </c>
      <c r="Q25" s="83">
        <f>IF(FINAL!AB25="","",CRS!$Q$8*FINAL!AB25)</f>
        <v>21.214285714285719</v>
      </c>
      <c r="R25" s="83">
        <f>IF(FINAL!AD25="","",CRS!$R$8*FINAL!AD25)</f>
        <v>17.68</v>
      </c>
      <c r="S25" s="86">
        <f t="shared" si="5"/>
        <v>56.494285714285716</v>
      </c>
      <c r="T25" s="87">
        <f>IF(S25="","",'INITIAL INPUT'!$J$26*CRS!H25+'INITIAL INPUT'!$K$26*CRS!M25+'INITIAL INPUT'!$L$26*CRS!S25)</f>
        <v>65.518392857142857</v>
      </c>
      <c r="U25" s="85">
        <f>IF(T25="","",VLOOKUP(T25,'INITIAL INPUT'!$P$4:$R$34,3))</f>
        <v>83</v>
      </c>
      <c r="V25" s="107">
        <f t="shared" si="3"/>
        <v>83</v>
      </c>
      <c r="W25" s="166" t="str">
        <f t="shared" si="4"/>
        <v>PASSED</v>
      </c>
      <c r="X25" s="91"/>
    </row>
    <row r="26" spans="1:25" x14ac:dyDescent="0.25">
      <c r="A26" s="90" t="s">
        <v>51</v>
      </c>
      <c r="B26" s="79" t="str">
        <f>IF(NAMES!B19="","",NAMES!B19)</f>
        <v xml:space="preserve">GALAMAY, KHERVIN X-EL O. </v>
      </c>
      <c r="C26" s="104" t="str">
        <f>IF(NAMES!C19="","",NAMES!C19)</f>
        <v>M</v>
      </c>
      <c r="D26" s="81" t="str">
        <f>IF(NAMES!D19="","",NAMES!D19)</f>
        <v>BSIT-WEB TRACK-2</v>
      </c>
      <c r="E26" s="82">
        <f>IF(PRELIM!P26="","",$E$8*PRELIM!P26)</f>
        <v>21.384</v>
      </c>
      <c r="F26" s="83">
        <f>IF(PRELIM!AB26="","",$F$8*PRELIM!AB26)</f>
        <v>17.324999999999999</v>
      </c>
      <c r="G26" s="83">
        <f>IF(PRELIM!AD26="","",$G$8*PRELIM!AD26)</f>
        <v>19.644444444444442</v>
      </c>
      <c r="H26" s="84">
        <f t="shared" si="0"/>
        <v>58.353444444444449</v>
      </c>
      <c r="I26" s="85">
        <f>IF(H26="","",VLOOKUP(H26,'INITIAL INPUT'!$P$4:$R$34,3))</f>
        <v>79</v>
      </c>
      <c r="J26" s="83">
        <f>IF(MIDTERM!P26="","",$J$8*MIDTERM!P26)</f>
        <v>14.666666666666666</v>
      </c>
      <c r="K26" s="83">
        <f>IF(MIDTERM!AB26="","",$K$8*MIDTERM!AB26)</f>
        <v>21.999999999999996</v>
      </c>
      <c r="L26" s="83">
        <f>IF(MIDTERM!AD26="","",$L$8*MIDTERM!AD26)</f>
        <v>23.8</v>
      </c>
      <c r="M26" s="86">
        <f t="shared" si="2"/>
        <v>60.466666666666669</v>
      </c>
      <c r="N26" s="87">
        <f>IF(M26="","",('INITIAL INPUT'!$J$25*CRS!H26+'INITIAL INPUT'!$K$25*CRS!M26))</f>
        <v>59.410055555555559</v>
      </c>
      <c r="O26" s="85">
        <f>IF(N26="","",VLOOKUP(N26,'INITIAL INPUT'!$P$4:$R$34,3))</f>
        <v>80</v>
      </c>
      <c r="P26" s="83">
        <f>IF(FINAL!P26="","",CRS!$P$8*FINAL!P26)</f>
        <v>16.5</v>
      </c>
      <c r="Q26" s="83">
        <f>IF(FINAL!AB26="","",CRS!$Q$8*FINAL!AB26)</f>
        <v>23.571428571428573</v>
      </c>
      <c r="R26" s="83">
        <f>IF(FINAL!AD26="","",CRS!$R$8*FINAL!AD26)</f>
        <v>16.32</v>
      </c>
      <c r="S26" s="86">
        <f t="shared" si="5"/>
        <v>56.39142857142857</v>
      </c>
      <c r="T26" s="87">
        <f>IF(S26="","",'INITIAL INPUT'!$J$26*CRS!H26+'INITIAL INPUT'!$K$26*CRS!M26+'INITIAL INPUT'!$L$26*CRS!S26)</f>
        <v>57.900742063492061</v>
      </c>
      <c r="U26" s="85">
        <f>IF(T26="","",VLOOKUP(T26,'INITIAL INPUT'!$P$4:$R$34,3))</f>
        <v>79</v>
      </c>
      <c r="V26" s="107">
        <f t="shared" si="3"/>
        <v>79</v>
      </c>
      <c r="W26" s="166" t="str">
        <f t="shared" si="4"/>
        <v>PASSED</v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GAYADOS, DAVIE BOY D. </v>
      </c>
      <c r="C27" s="104" t="str">
        <f>IF(NAMES!C20="","",NAMES!C20)</f>
        <v>M</v>
      </c>
      <c r="D27" s="81" t="str">
        <f>IF(NAMES!D20="","",NAMES!D20)</f>
        <v>BSIT-NET SEC TRACK-1</v>
      </c>
      <c r="E27" s="82">
        <f>IF(PRELIM!P27="","",$E$8*PRELIM!P27)</f>
        <v>25.872000000000003</v>
      </c>
      <c r="F27" s="83">
        <f>IF(PRELIM!AB27="","",$F$8*PRELIM!AB27)</f>
        <v>31.35</v>
      </c>
      <c r="G27" s="83">
        <f>IF(PRELIM!AD27="","",$G$8*PRELIM!AD27)</f>
        <v>17.377777777777776</v>
      </c>
      <c r="H27" s="84">
        <f t="shared" si="0"/>
        <v>74.599777777777788</v>
      </c>
      <c r="I27" s="85">
        <f>IF(H27="","",VLOOKUP(H27,'INITIAL INPUT'!$P$4:$R$34,3))</f>
        <v>87</v>
      </c>
      <c r="J27" s="83">
        <f>IF(MIDTERM!P27="","",$J$8*MIDTERM!P27)</f>
        <v>21.999999999999996</v>
      </c>
      <c r="K27" s="83">
        <f>IF(MIDTERM!AB27="","",$K$8*MIDTERM!AB27)</f>
        <v>24.75</v>
      </c>
      <c r="L27" s="83">
        <f>IF(MIDTERM!AD27="","",$L$8*MIDTERM!AD27)</f>
        <v>16.32</v>
      </c>
      <c r="M27" s="86">
        <f t="shared" si="2"/>
        <v>63.07</v>
      </c>
      <c r="N27" s="87">
        <f>IF(M27="","",('INITIAL INPUT'!$J$25*CRS!H27+'INITIAL INPUT'!$K$25*CRS!M27))</f>
        <v>68.834888888888898</v>
      </c>
      <c r="O27" s="85">
        <f>IF(N27="","",VLOOKUP(N27,'INITIAL INPUT'!$P$4:$R$34,3))</f>
        <v>84</v>
      </c>
      <c r="P27" s="83">
        <f>IF(FINAL!P27="","",CRS!$P$8*FINAL!P27)</f>
        <v>14.850000000000001</v>
      </c>
      <c r="Q27" s="83">
        <f>IF(FINAL!AB27="","",CRS!$Q$8*FINAL!AB27)</f>
        <v>22.392857142857146</v>
      </c>
      <c r="R27" s="83">
        <f>IF(FINAL!AD27="","",CRS!$R$8*FINAL!AD27)</f>
        <v>18.360000000000003</v>
      </c>
      <c r="S27" s="86">
        <f t="shared" si="5"/>
        <v>55.602857142857147</v>
      </c>
      <c r="T27" s="87">
        <f>IF(S27="","",'INITIAL INPUT'!$J$26*CRS!H27+'INITIAL INPUT'!$K$26*CRS!M27+'INITIAL INPUT'!$L$26*CRS!S27)</f>
        <v>62.218873015873022</v>
      </c>
      <c r="U27" s="85">
        <f>IF(T27="","",VLOOKUP(T27,'INITIAL INPUT'!$P$4:$R$34,3))</f>
        <v>81</v>
      </c>
      <c r="V27" s="107">
        <f t="shared" si="3"/>
        <v>81</v>
      </c>
      <c r="W27" s="166" t="str">
        <f t="shared" si="4"/>
        <v>PASSED</v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GOLIAT, XIANEIL JUSTIN C. </v>
      </c>
      <c r="C28" s="104" t="str">
        <f>IF(NAMES!C21="","",NAMES!C21)</f>
        <v>M</v>
      </c>
      <c r="D28" s="81" t="str">
        <f>IF(NAMES!D21="","",NAMES!D21)</f>
        <v>BSIT-NET SEC TRACK-1</v>
      </c>
      <c r="E28" s="82">
        <f>IF(PRELIM!P28="","",$E$8*PRELIM!P28)</f>
        <v>2.64</v>
      </c>
      <c r="F28" s="83">
        <f>IF(PRELIM!AB28="","",$F$8*PRELIM!AB28)</f>
        <v>18.150000000000002</v>
      </c>
      <c r="G28" s="83">
        <f>IF(PRELIM!AD28="","",$G$8*PRELIM!AD28)</f>
        <v>18.888888888888889</v>
      </c>
      <c r="H28" s="84">
        <f t="shared" si="0"/>
        <v>39.678888888888892</v>
      </c>
      <c r="I28" s="85">
        <f>IF(H28="","",VLOOKUP(H28,'INITIAL INPUT'!$P$4:$R$34,3))</f>
        <v>73</v>
      </c>
      <c r="J28" s="83" t="str">
        <f>IF(MIDTERM!P28="","",$J$8*MIDTERM!P28)</f>
        <v/>
      </c>
      <c r="K28" s="83">
        <f>IF(MIDTERM!AB28="","",$K$8*MIDTERM!AB28)</f>
        <v>16.5</v>
      </c>
      <c r="L28" s="83">
        <f>IF(MIDTERM!AD28="","",$L$8*MIDTERM!AD28)</f>
        <v>24.48</v>
      </c>
      <c r="M28" s="86">
        <f t="shared" si="2"/>
        <v>40.980000000000004</v>
      </c>
      <c r="N28" s="87">
        <f>IF(M28="","",('INITIAL INPUT'!$J$25*CRS!H28+'INITIAL INPUT'!$K$25*CRS!M28))</f>
        <v>40.329444444444448</v>
      </c>
      <c r="O28" s="85">
        <f>IF(N28="","",VLOOKUP(N28,'INITIAL INPUT'!$P$4:$R$34,3))</f>
        <v>73</v>
      </c>
      <c r="P28" s="83">
        <f>IF(FINAL!P28="","",CRS!$P$8*FINAL!P28)</f>
        <v>10.45</v>
      </c>
      <c r="Q28" s="83">
        <f>IF(FINAL!AB28="","",CRS!$Q$8*FINAL!AB28)</f>
        <v>11.785714285714286</v>
      </c>
      <c r="R28" s="83">
        <f>IF(FINAL!AD28="","",CRS!$R$8*FINAL!AD28)</f>
        <v>12.920000000000002</v>
      </c>
      <c r="S28" s="86">
        <f t="shared" si="5"/>
        <v>35.155714285714289</v>
      </c>
      <c r="T28" s="87">
        <f>IF(S28="","",'INITIAL INPUT'!$J$26*CRS!H28+'INITIAL INPUT'!$K$26*CRS!M28+'INITIAL INPUT'!$L$26*CRS!S28)</f>
        <v>37.742579365079365</v>
      </c>
      <c r="U28" s="85">
        <f>IF(T28="","",VLOOKUP(T28,'INITIAL INPUT'!$P$4:$R$34,3))</f>
        <v>73</v>
      </c>
      <c r="V28" s="107">
        <f t="shared" si="3"/>
        <v>73</v>
      </c>
      <c r="W28" s="166" t="str">
        <f t="shared" si="4"/>
        <v>FAILED</v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HORTALEZA, KRIS ALLISON S. </v>
      </c>
      <c r="C29" s="104" t="str">
        <f>IF(NAMES!C22="","",NAMES!C22)</f>
        <v>M</v>
      </c>
      <c r="D29" s="81" t="str">
        <f>IF(NAMES!D22="","",NAMES!D22)</f>
        <v>BSIT-WEB TRACK-1</v>
      </c>
      <c r="E29" s="82">
        <f>IF(PRELIM!P29="","",$E$8*PRELIM!P29)</f>
        <v>23.76</v>
      </c>
      <c r="F29" s="83">
        <f>IF(PRELIM!AB29="","",$F$8*PRELIM!AB29)</f>
        <v>26.400000000000002</v>
      </c>
      <c r="G29" s="83">
        <f>IF(PRELIM!AD29="","",$G$8*PRELIM!AD29)</f>
        <v>24.177777777777781</v>
      </c>
      <c r="H29" s="84">
        <f t="shared" si="0"/>
        <v>74.337777777777788</v>
      </c>
      <c r="I29" s="85">
        <f>IF(H29="","",VLOOKUP(H29,'INITIAL INPUT'!$P$4:$R$34,3))</f>
        <v>87</v>
      </c>
      <c r="J29" s="83">
        <f>IF(MIDTERM!P29="","",$J$8*MIDTERM!P29)</f>
        <v>14.666666666666666</v>
      </c>
      <c r="K29" s="83">
        <f>IF(MIDTERM!AB29="","",$K$8*MIDTERM!AB29)</f>
        <v>5.4999999999999991</v>
      </c>
      <c r="L29" s="83">
        <f>IF(MIDTERM!AD29="","",$L$8*MIDTERM!AD29)</f>
        <v>27.200000000000003</v>
      </c>
      <c r="M29" s="86">
        <f t="shared" si="2"/>
        <v>47.366666666666667</v>
      </c>
      <c r="N29" s="87">
        <f>IF(M29="","",('INITIAL INPUT'!$J$25*CRS!H29+'INITIAL INPUT'!$K$25*CRS!M29))</f>
        <v>60.852222222222224</v>
      </c>
      <c r="O29" s="85">
        <f>IF(N29="","",VLOOKUP(N29,'INITIAL INPUT'!$P$4:$R$34,3))</f>
        <v>80</v>
      </c>
      <c r="P29" s="83">
        <f>IF(FINAL!P29="","",CRS!$P$8*FINAL!P29)</f>
        <v>8.25</v>
      </c>
      <c r="Q29" s="83">
        <f>IF(FINAL!AB29="","",CRS!$Q$8*FINAL!AB29)</f>
        <v>11.785714285714286</v>
      </c>
      <c r="R29" s="83">
        <f>IF(FINAL!AD29="","",CRS!$R$8*FINAL!AD29)</f>
        <v>20.400000000000002</v>
      </c>
      <c r="S29" s="86">
        <f t="shared" si="5"/>
        <v>40.435714285714283</v>
      </c>
      <c r="T29" s="87">
        <f>IF(S29="","",'INITIAL INPUT'!$J$26*CRS!H29+'INITIAL INPUT'!$K$26*CRS!M29+'INITIAL INPUT'!$L$26*CRS!S29)</f>
        <v>50.643968253968254</v>
      </c>
      <c r="U29" s="85">
        <f>IF(T29="","",VLOOKUP(T29,'INITIAL INPUT'!$P$4:$R$34,3))</f>
        <v>75</v>
      </c>
      <c r="V29" s="107">
        <f t="shared" si="3"/>
        <v>75</v>
      </c>
      <c r="W29" s="166" t="str">
        <f t="shared" si="4"/>
        <v>PASSED</v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MACAYAN, CZAREEN WYNZEL V. </v>
      </c>
      <c r="C30" s="104" t="str">
        <f>IF(NAMES!C23="","",NAMES!C23)</f>
        <v>F</v>
      </c>
      <c r="D30" s="81" t="str">
        <f>IF(NAMES!D23="","",NAMES!D23)</f>
        <v>BSIT-WEB TRACK-2</v>
      </c>
      <c r="E30" s="82">
        <f>IF(PRELIM!P30="","",$E$8*PRELIM!P30)</f>
        <v>27.720000000000002</v>
      </c>
      <c r="F30" s="83">
        <f>IF(PRELIM!AB30="","",$F$8*PRELIM!AB30)</f>
        <v>32.175000000000004</v>
      </c>
      <c r="G30" s="83">
        <f>IF(PRELIM!AD30="","",$G$8*PRELIM!AD30)</f>
        <v>18.888888888888889</v>
      </c>
      <c r="H30" s="84">
        <f t="shared" si="0"/>
        <v>78.783888888888896</v>
      </c>
      <c r="I30" s="85">
        <f>IF(H30="","",VLOOKUP(H30,'INITIAL INPUT'!$P$4:$R$34,3))</f>
        <v>89</v>
      </c>
      <c r="J30" s="83">
        <f>IF(MIDTERM!P30="","",$J$8*MIDTERM!P30)</f>
        <v>29.333333333333332</v>
      </c>
      <c r="K30" s="83">
        <f>IF(MIDTERM!AB30="","",$K$8*MIDTERM!AB30)</f>
        <v>28.875</v>
      </c>
      <c r="L30" s="83">
        <f>IF(MIDTERM!AD30="","",$L$8*MIDTERM!AD30)</f>
        <v>24.48</v>
      </c>
      <c r="M30" s="86">
        <f t="shared" si="2"/>
        <v>82.688333333333333</v>
      </c>
      <c r="N30" s="87">
        <f>IF(M30="","",('INITIAL INPUT'!$J$25*CRS!H30+'INITIAL INPUT'!$K$25*CRS!M30))</f>
        <v>80.736111111111114</v>
      </c>
      <c r="O30" s="85">
        <f>IF(N30="","",VLOOKUP(N30,'INITIAL INPUT'!$P$4:$R$34,3))</f>
        <v>90</v>
      </c>
      <c r="P30" s="83">
        <f>IF(FINAL!P30="","",CRS!$P$8*FINAL!P30)</f>
        <v>20.9</v>
      </c>
      <c r="Q30" s="83">
        <f>IF(FINAL!AB30="","",CRS!$Q$8*FINAL!AB30)</f>
        <v>23.571428571428573</v>
      </c>
      <c r="R30" s="83">
        <f>IF(FINAL!AD30="","",CRS!$R$8*FINAL!AD30)</f>
        <v>19.040000000000003</v>
      </c>
      <c r="S30" s="86">
        <f t="shared" si="5"/>
        <v>63.511428571428581</v>
      </c>
      <c r="T30" s="87">
        <f>IF(S30="","",'INITIAL INPUT'!$J$26*CRS!H30+'INITIAL INPUT'!$K$26*CRS!M30+'INITIAL INPUT'!$L$26*CRS!S30)</f>
        <v>72.123769841269848</v>
      </c>
      <c r="U30" s="85">
        <f>IF(T30="","",VLOOKUP(T30,'INITIAL INPUT'!$P$4:$R$34,3))</f>
        <v>86</v>
      </c>
      <c r="V30" s="107">
        <f t="shared" si="3"/>
        <v>86</v>
      </c>
      <c r="W30" s="166" t="str">
        <f t="shared" si="4"/>
        <v>PASSED</v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MASI, LOVE JOY B. </v>
      </c>
      <c r="C31" s="104" t="str">
        <f>IF(NAMES!C24="","",NAMES!C24)</f>
        <v>F</v>
      </c>
      <c r="D31" s="81" t="str">
        <f>IF(NAMES!D24="","",NAMES!D24)</f>
        <v>BSIT-ERP TRACK-2</v>
      </c>
      <c r="E31" s="82">
        <f>IF(PRELIM!P31="","",$E$8*PRELIM!P31)</f>
        <v>23.76</v>
      </c>
      <c r="F31" s="83">
        <f>IF(PRELIM!AB31="","",$F$8*PRELIM!AB31)</f>
        <v>29.700000000000003</v>
      </c>
      <c r="G31" s="83">
        <f>IF(PRELIM!AD31="","",$G$8*PRELIM!AD31)</f>
        <v>19.644444444444442</v>
      </c>
      <c r="H31" s="84">
        <f t="shared" si="0"/>
        <v>73.104444444444454</v>
      </c>
      <c r="I31" s="85">
        <f>IF(H31="","",VLOOKUP(H31,'INITIAL INPUT'!$P$4:$R$34,3))</f>
        <v>87</v>
      </c>
      <c r="J31" s="83">
        <f>IF(MIDTERM!P31="","",$J$8*MIDTERM!P31)</f>
        <v>33</v>
      </c>
      <c r="K31" s="83">
        <f>IF(MIDTERM!AB31="","",$K$8*MIDTERM!AB31)</f>
        <v>28.875</v>
      </c>
      <c r="L31" s="83">
        <f>IF(MIDTERM!AD31="","",$L$8*MIDTERM!AD31)</f>
        <v>27.880000000000003</v>
      </c>
      <c r="M31" s="86">
        <f t="shared" si="2"/>
        <v>89.754999999999995</v>
      </c>
      <c r="N31" s="87">
        <f>IF(M31="","",('INITIAL INPUT'!$J$25*CRS!H31+'INITIAL INPUT'!$K$25*CRS!M31))</f>
        <v>81.429722222222225</v>
      </c>
      <c r="O31" s="85">
        <f>IF(N31="","",VLOOKUP(N31,'INITIAL INPUT'!$P$4:$R$34,3))</f>
        <v>91</v>
      </c>
      <c r="P31" s="83">
        <f>IF(FINAL!P31="","",CRS!$P$8*FINAL!P31)</f>
        <v>16.5</v>
      </c>
      <c r="Q31" s="83">
        <f>IF(FINAL!AB31="","",CRS!$Q$8*FINAL!AB31)</f>
        <v>16.5</v>
      </c>
      <c r="R31" s="83">
        <f>IF(FINAL!AD31="","",CRS!$R$8*FINAL!AD31)</f>
        <v>14.96</v>
      </c>
      <c r="S31" s="86">
        <f t="shared" si="5"/>
        <v>47.96</v>
      </c>
      <c r="T31" s="87">
        <f>IF(S31="","",'INITIAL INPUT'!$J$26*CRS!H31+'INITIAL INPUT'!$K$26*CRS!M31+'INITIAL INPUT'!$L$26*CRS!S31)</f>
        <v>64.694861111111109</v>
      </c>
      <c r="U31" s="85">
        <f>IF(T31="","",VLOOKUP(T31,'INITIAL INPUT'!$P$4:$R$34,3))</f>
        <v>82</v>
      </c>
      <c r="V31" s="107">
        <f t="shared" si="3"/>
        <v>82</v>
      </c>
      <c r="W31" s="166" t="str">
        <f t="shared" si="4"/>
        <v>PASSED</v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MASIDONG, JAZZEL-MAE P. </v>
      </c>
      <c r="C32" s="104" t="str">
        <f>IF(NAMES!C25="","",NAMES!C25)</f>
        <v>F</v>
      </c>
      <c r="D32" s="81" t="str">
        <f>IF(NAMES!D25="","",NAMES!D25)</f>
        <v>BSIT-NET SEC TRACK-1</v>
      </c>
      <c r="E32" s="82">
        <f>IF(PRELIM!P32="","",$E$8*PRELIM!P32)</f>
        <v>18.480000000000004</v>
      </c>
      <c r="F32" s="83">
        <f>IF(PRELIM!AB32="","",$F$8*PRELIM!AB32)</f>
        <v>24.75</v>
      </c>
      <c r="G32" s="83">
        <f>IF(PRELIM!AD32="","",$G$8*PRELIM!AD32)</f>
        <v>17.377777777777776</v>
      </c>
      <c r="H32" s="84">
        <f t="shared" si="0"/>
        <v>60.607777777777784</v>
      </c>
      <c r="I32" s="85">
        <f>IF(H32="","",VLOOKUP(H32,'INITIAL INPUT'!$P$4:$R$34,3))</f>
        <v>80</v>
      </c>
      <c r="J32" s="83">
        <f>IF(MIDTERM!P32="","",$J$8*MIDTERM!P32)</f>
        <v>33</v>
      </c>
      <c r="K32" s="83">
        <f>IF(MIDTERM!AB32="","",$K$8*MIDTERM!AB32)</f>
        <v>16.5</v>
      </c>
      <c r="L32" s="83">
        <f>IF(MIDTERM!AD32="","",$L$8*MIDTERM!AD32)</f>
        <v>21.080000000000002</v>
      </c>
      <c r="M32" s="86">
        <f t="shared" si="2"/>
        <v>70.58</v>
      </c>
      <c r="N32" s="87">
        <f>IF(M32="","",('INITIAL INPUT'!$J$25*CRS!H32+'INITIAL INPUT'!$K$25*CRS!M32))</f>
        <v>65.593888888888898</v>
      </c>
      <c r="O32" s="85">
        <f>IF(N32="","",VLOOKUP(N32,'INITIAL INPUT'!$P$4:$R$34,3))</f>
        <v>83</v>
      </c>
      <c r="P32" s="83">
        <f>IF(FINAL!P32="","",CRS!$P$8*FINAL!P32)</f>
        <v>13.750000000000002</v>
      </c>
      <c r="Q32" s="83">
        <f>IF(FINAL!AB32="","",CRS!$Q$8*FINAL!AB32)</f>
        <v>16.5</v>
      </c>
      <c r="R32" s="83">
        <f>IF(FINAL!AD32="","",CRS!$R$8*FINAL!AD32)</f>
        <v>16.32</v>
      </c>
      <c r="S32" s="86">
        <f t="shared" si="5"/>
        <v>46.57</v>
      </c>
      <c r="T32" s="87">
        <f>IF(S32="","",'INITIAL INPUT'!$J$26*CRS!H32+'INITIAL INPUT'!$K$26*CRS!M32+'INITIAL INPUT'!$L$26*CRS!S32)</f>
        <v>56.081944444444446</v>
      </c>
      <c r="U32" s="85">
        <f>IF(T32="","",VLOOKUP(T32,'INITIAL INPUT'!$P$4:$R$34,3))</f>
        <v>78</v>
      </c>
      <c r="V32" s="107">
        <f t="shared" si="3"/>
        <v>78</v>
      </c>
      <c r="W32" s="166" t="str">
        <f t="shared" si="4"/>
        <v>PASSED</v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MONDATA, JERYL BOB M. </v>
      </c>
      <c r="C33" s="104" t="str">
        <f>IF(NAMES!C26="","",NAMES!C26)</f>
        <v>M</v>
      </c>
      <c r="D33" s="81" t="str">
        <f>IF(NAMES!D26="","",NAMES!D26)</f>
        <v>BSIT-ERP TRACK-1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">
        <v>273</v>
      </c>
      <c r="W33" s="166" t="str">
        <f t="shared" si="4"/>
        <v>UD</v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NIEBRES, HART LOIS F.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22.968</v>
      </c>
      <c r="F34" s="83">
        <f>IF(PRELIM!AB34="","",$F$8*PRELIM!AB34)</f>
        <v>22.275000000000002</v>
      </c>
      <c r="G34" s="83">
        <f>IF(PRELIM!AD34="","",$G$8*PRELIM!AD34)</f>
        <v>15.111111111111112</v>
      </c>
      <c r="H34" s="84">
        <f t="shared" si="0"/>
        <v>60.354111111111116</v>
      </c>
      <c r="I34" s="85">
        <f>IF(H34="","",VLOOKUP(H34,'INITIAL INPUT'!$P$4:$R$34,3))</f>
        <v>80</v>
      </c>
      <c r="J34" s="83">
        <f>IF(MIDTERM!P34="","",$J$8*MIDTERM!P34)</f>
        <v>21.999999999999996</v>
      </c>
      <c r="K34" s="83">
        <f>IF(MIDTERM!AB34="","",$K$8*MIDTERM!AB34)</f>
        <v>27.500000000000004</v>
      </c>
      <c r="L34" s="83">
        <f>IF(MIDTERM!AD34="","",$L$8*MIDTERM!AD34)</f>
        <v>19.72</v>
      </c>
      <c r="M34" s="86">
        <f t="shared" si="2"/>
        <v>69.22</v>
      </c>
      <c r="N34" s="87">
        <f>IF(M34="","",('INITIAL INPUT'!$J$25*CRS!H34+'INITIAL INPUT'!$K$25*CRS!M34))</f>
        <v>64.787055555555554</v>
      </c>
      <c r="O34" s="85">
        <f>IF(N34="","",VLOOKUP(N34,'INITIAL INPUT'!$P$4:$R$34,3))</f>
        <v>82</v>
      </c>
      <c r="P34" s="83">
        <f>IF(FINAL!P34="","",CRS!$P$8*FINAL!P34)</f>
        <v>19.8</v>
      </c>
      <c r="Q34" s="83">
        <f>IF(FINAL!AB34="","",CRS!$Q$8*FINAL!AB34)</f>
        <v>16.5</v>
      </c>
      <c r="R34" s="83">
        <f>IF(FINAL!AD34="","",CRS!$R$8*FINAL!AD34)</f>
        <v>13.600000000000001</v>
      </c>
      <c r="S34" s="86">
        <f t="shared" si="5"/>
        <v>49.9</v>
      </c>
      <c r="T34" s="87">
        <f>IF(S34="","",'INITIAL INPUT'!$J$26*CRS!H34+'INITIAL INPUT'!$K$26*CRS!M34+'INITIAL INPUT'!$L$26*CRS!S34)</f>
        <v>57.34352777777778</v>
      </c>
      <c r="U34" s="85">
        <f>IF(T34="","",VLOOKUP(T34,'INITIAL INPUT'!$P$4:$R$34,3))</f>
        <v>79</v>
      </c>
      <c r="V34" s="107">
        <f t="shared" si="3"/>
        <v>79</v>
      </c>
      <c r="W34" s="166" t="str">
        <f t="shared" si="4"/>
        <v>PASSED</v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PALUYO, CHRIS WALTER A. </v>
      </c>
      <c r="C35" s="104" t="str">
        <f>IF(NAMES!C28="","",NAMES!C28)</f>
        <v>M</v>
      </c>
      <c r="D35" s="81" t="str">
        <f>IF(NAMES!D28="","",NAMES!D28)</f>
        <v>BSIT-WEB TRACK-2</v>
      </c>
      <c r="E35" s="82">
        <f>IF(PRELIM!P35="","",$E$8*PRELIM!P35)</f>
        <v>23.231999999999999</v>
      </c>
      <c r="F35" s="83">
        <f>IF(PRELIM!AB35="","",$F$8*PRELIM!AB35)</f>
        <v>25.575000000000003</v>
      </c>
      <c r="G35" s="83">
        <f>IF(PRELIM!AD35="","",$G$8*PRELIM!AD35)</f>
        <v>24.933333333333334</v>
      </c>
      <c r="H35" s="84">
        <f t="shared" si="0"/>
        <v>73.740333333333339</v>
      </c>
      <c r="I35" s="85">
        <f>IF(H35="","",VLOOKUP(H35,'INITIAL INPUT'!$P$4:$R$34,3))</f>
        <v>87</v>
      </c>
      <c r="J35" s="83">
        <f>IF(MIDTERM!P35="","",$J$8*MIDTERM!P35)</f>
        <v>29.333333333333332</v>
      </c>
      <c r="K35" s="83">
        <f>IF(MIDTERM!AB35="","",$K$8*MIDTERM!AB35)</f>
        <v>30.25</v>
      </c>
      <c r="L35" s="83">
        <f>IF(MIDTERM!AD35="","",$L$8*MIDTERM!AD35)</f>
        <v>27.200000000000003</v>
      </c>
      <c r="M35" s="86">
        <f t="shared" si="2"/>
        <v>86.783333333333331</v>
      </c>
      <c r="N35" s="87">
        <f>IF(M35="","",('INITIAL INPUT'!$J$25*CRS!H35+'INITIAL INPUT'!$K$25*CRS!M35))</f>
        <v>80.261833333333328</v>
      </c>
      <c r="O35" s="85">
        <f>IF(N35="","",VLOOKUP(N35,'INITIAL INPUT'!$P$4:$R$34,3))</f>
        <v>90</v>
      </c>
      <c r="P35" s="83">
        <f>IF(FINAL!P35="","",CRS!$P$8*FINAL!P35)</f>
        <v>15.950000000000001</v>
      </c>
      <c r="Q35" s="83">
        <f>IF(FINAL!AB35="","",CRS!$Q$8*FINAL!AB35)</f>
        <v>24.75</v>
      </c>
      <c r="R35" s="83">
        <f>IF(FINAL!AD35="","",CRS!$R$8*FINAL!AD35)</f>
        <v>18.360000000000003</v>
      </c>
      <c r="S35" s="86">
        <f t="shared" si="5"/>
        <v>59.06</v>
      </c>
      <c r="T35" s="87">
        <f>IF(S35="","",'INITIAL INPUT'!$J$26*CRS!H35+'INITIAL INPUT'!$K$26*CRS!M35+'INITIAL INPUT'!$L$26*CRS!S35)</f>
        <v>69.660916666666665</v>
      </c>
      <c r="U35" s="85">
        <f>IF(T35="","",VLOOKUP(T35,'INITIAL INPUT'!$P$4:$R$34,3))</f>
        <v>85</v>
      </c>
      <c r="V35" s="107">
        <f t="shared" si="3"/>
        <v>85</v>
      </c>
      <c r="W35" s="166" t="str">
        <f t="shared" si="4"/>
        <v>PASSED</v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PANGALINA, ARJEN P. </v>
      </c>
      <c r="C36" s="104" t="str">
        <f>IF(NAMES!C29="","",NAMES!C29)</f>
        <v>M</v>
      </c>
      <c r="D36" s="81" t="str">
        <f>IF(NAMES!D29="","",NAMES!D29)</f>
        <v>BSIT-WEB TRACK-2</v>
      </c>
      <c r="E36" s="82">
        <f>IF(PRELIM!P36="","",$E$8*PRELIM!P36)</f>
        <v>11.352</v>
      </c>
      <c r="F36" s="83">
        <f>IF(PRELIM!AB36="","",$F$8*PRELIM!AB36)</f>
        <v>27.225000000000001</v>
      </c>
      <c r="G36" s="83">
        <f>IF(PRELIM!AD36="","",$G$8*PRELIM!AD36)</f>
        <v>18.133333333333336</v>
      </c>
      <c r="H36" s="84">
        <f t="shared" si="0"/>
        <v>56.710333333333338</v>
      </c>
      <c r="I36" s="85">
        <f>IF(H36="","",VLOOKUP(H36,'INITIAL INPUT'!$P$4:$R$34,3))</f>
        <v>78</v>
      </c>
      <c r="J36" s="83">
        <f>IF(MIDTERM!P36="","",$J$8*MIDTERM!P36)</f>
        <v>21.999999999999996</v>
      </c>
      <c r="K36" s="83">
        <f>IF(MIDTERM!AB36="","",$K$8*MIDTERM!AB36)</f>
        <v>19.25</v>
      </c>
      <c r="L36" s="83">
        <f>IF(MIDTERM!AD36="","",$L$8*MIDTERM!AD36)</f>
        <v>17.68</v>
      </c>
      <c r="M36" s="86">
        <f t="shared" si="2"/>
        <v>58.93</v>
      </c>
      <c r="N36" s="87">
        <f>IF(M36="","",('INITIAL INPUT'!$J$25*CRS!H36+'INITIAL INPUT'!$K$25*CRS!M36))</f>
        <v>57.820166666666665</v>
      </c>
      <c r="O36" s="85">
        <f>IF(N36="","",VLOOKUP(N36,'INITIAL INPUT'!$P$4:$R$34,3))</f>
        <v>79</v>
      </c>
      <c r="P36" s="83">
        <f>IF(FINAL!P36="","",CRS!$P$8*FINAL!P36)</f>
        <v>14.3</v>
      </c>
      <c r="Q36" s="83">
        <f>IF(FINAL!AB36="","",CRS!$Q$8*FINAL!AB36)</f>
        <v>21.214285714285719</v>
      </c>
      <c r="R36" s="83">
        <f>IF(FINAL!AD36="","",CRS!$R$8*FINAL!AD36)</f>
        <v>14.280000000000001</v>
      </c>
      <c r="S36" s="86">
        <f t="shared" si="5"/>
        <v>49.794285714285721</v>
      </c>
      <c r="T36" s="87">
        <f>IF(S36="","",'INITIAL INPUT'!$J$26*CRS!H36+'INITIAL INPUT'!$K$26*CRS!M36+'INITIAL INPUT'!$L$26*CRS!S36)</f>
        <v>53.807226190476193</v>
      </c>
      <c r="U36" s="85">
        <f>IF(T36="","",VLOOKUP(T36,'INITIAL INPUT'!$P$4:$R$34,3))</f>
        <v>77</v>
      </c>
      <c r="V36" s="107">
        <f t="shared" si="3"/>
        <v>77</v>
      </c>
      <c r="W36" s="166" t="str">
        <f t="shared" si="4"/>
        <v>PASSED</v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PASTOR, JHONRHOM J. </v>
      </c>
      <c r="C37" s="104" t="str">
        <f>IF(NAMES!C30="","",NAMES!C30)</f>
        <v>M</v>
      </c>
      <c r="D37" s="81" t="str">
        <f>IF(NAMES!D30="","",NAMES!D30)</f>
        <v>BSIT-ERP TRACK-1</v>
      </c>
      <c r="E37" s="82">
        <f>IF(PRELIM!P37="","",$E$8*PRELIM!P37)</f>
        <v>16.103999999999999</v>
      </c>
      <c r="F37" s="83">
        <f>IF(PRELIM!AB37="","",$F$8*PRELIM!AB37)</f>
        <v>15.675000000000001</v>
      </c>
      <c r="G37" s="83">
        <f>IF(PRELIM!AD37="","",$G$8*PRELIM!AD37)</f>
        <v>18.133333333333336</v>
      </c>
      <c r="H37" s="84">
        <f t="shared" si="0"/>
        <v>49.912333333333336</v>
      </c>
      <c r="I37" s="85">
        <f>IF(H37="","",VLOOKUP(H37,'INITIAL INPUT'!$P$4:$R$34,3))</f>
        <v>74</v>
      </c>
      <c r="J37" s="83">
        <f>IF(MIDTERM!P37="","",$J$8*MIDTERM!P37)</f>
        <v>14.666666666666666</v>
      </c>
      <c r="K37" s="83">
        <f>IF(MIDTERM!AB37="","",$K$8*MIDTERM!AB37)</f>
        <v>19.25</v>
      </c>
      <c r="L37" s="83">
        <f>IF(MIDTERM!AD37="","",$L$8*MIDTERM!AD37)</f>
        <v>17</v>
      </c>
      <c r="M37" s="86">
        <f t="shared" si="2"/>
        <v>50.916666666666664</v>
      </c>
      <c r="N37" s="87">
        <f>IF(M37="","",('INITIAL INPUT'!$J$25*CRS!H37+'INITIAL INPUT'!$K$25*CRS!M37))</f>
        <v>50.414500000000004</v>
      </c>
      <c r="O37" s="85">
        <f>IF(N37="","",VLOOKUP(N37,'INITIAL INPUT'!$P$4:$R$34,3))</f>
        <v>75</v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">
        <v>274</v>
      </c>
      <c r="W37" s="166" t="str">
        <f t="shared" si="4"/>
        <v>NFE</v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RAMOS, ALLEN JOY E. </v>
      </c>
      <c r="C38" s="104" t="str">
        <f>IF(NAMES!C31="","",NAMES!C31)</f>
        <v>M</v>
      </c>
      <c r="D38" s="81" t="str">
        <f>IF(NAMES!D31="","",NAMES!D31)</f>
        <v>ACT-NET MGMT-1</v>
      </c>
      <c r="E38" s="82">
        <f>IF(PRELIM!P38="","",$E$8*PRELIM!P38)</f>
        <v>19.8</v>
      </c>
      <c r="F38" s="83">
        <f>IF(PRELIM!AB38="","",$F$8*PRELIM!AB38)</f>
        <v>28.875</v>
      </c>
      <c r="G38" s="83">
        <f>IF(PRELIM!AD38="","",$G$8*PRELIM!AD38)</f>
        <v>14.355555555555556</v>
      </c>
      <c r="H38" s="84">
        <f t="shared" si="0"/>
        <v>63.030555555555551</v>
      </c>
      <c r="I38" s="85">
        <f>IF(H38="","",VLOOKUP(H38,'INITIAL INPUT'!$P$4:$R$34,3))</f>
        <v>82</v>
      </c>
      <c r="J38" s="83">
        <f>IF(MIDTERM!P38="","",$J$8*MIDTERM!P38)</f>
        <v>25.666666666666671</v>
      </c>
      <c r="K38" s="83">
        <f>IF(MIDTERM!AB38="","",$K$8*MIDTERM!AB38)</f>
        <v>24.75</v>
      </c>
      <c r="L38" s="83">
        <f>IF(MIDTERM!AD38="","",$L$8*MIDTERM!AD38)</f>
        <v>15.64</v>
      </c>
      <c r="M38" s="86">
        <f t="shared" si="2"/>
        <v>66.056666666666672</v>
      </c>
      <c r="N38" s="87">
        <f>IF(M38="","",('INITIAL INPUT'!$J$25*CRS!H38+'INITIAL INPUT'!$K$25*CRS!M38))</f>
        <v>64.543611111111119</v>
      </c>
      <c r="O38" s="85">
        <f>IF(N38="","",VLOOKUP(N38,'INITIAL INPUT'!$P$4:$R$34,3))</f>
        <v>82</v>
      </c>
      <c r="P38" s="83">
        <f>IF(FINAL!P38="","",CRS!$P$8*FINAL!P38)</f>
        <v>11.55</v>
      </c>
      <c r="Q38" s="83">
        <f>IF(FINAL!AB38="","",CRS!$Q$8*FINAL!AB38)</f>
        <v>21.214285714285719</v>
      </c>
      <c r="R38" s="83">
        <f>IF(FINAL!AD38="","",CRS!$R$8*FINAL!AD38)</f>
        <v>11.56</v>
      </c>
      <c r="S38" s="86">
        <f t="shared" si="5"/>
        <v>44.324285714285722</v>
      </c>
      <c r="T38" s="87">
        <f>IF(S38="","",'INITIAL INPUT'!$J$26*CRS!H38+'INITIAL INPUT'!$K$26*CRS!M38+'INITIAL INPUT'!$L$26*CRS!S38)</f>
        <v>54.43394841269842</v>
      </c>
      <c r="U38" s="85">
        <f>IF(T38="","",VLOOKUP(T38,'INITIAL INPUT'!$P$4:$R$34,3))</f>
        <v>77</v>
      </c>
      <c r="V38" s="107">
        <f t="shared" si="3"/>
        <v>77</v>
      </c>
      <c r="W38" s="166" t="str">
        <f t="shared" si="4"/>
        <v>PASSED</v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RAMOS, MARY CRISTINE S. </v>
      </c>
      <c r="C39" s="104" t="str">
        <f>IF(NAMES!C32="","",NAMES!C32)</f>
        <v>F</v>
      </c>
      <c r="D39" s="81" t="str">
        <f>IF(NAMES!D32="","",NAMES!D32)</f>
        <v>BSIT-WEB TRACK-2</v>
      </c>
      <c r="E39" s="82">
        <f>IF(PRELIM!P39="","",$E$8*PRELIM!P39)</f>
        <v>23.76</v>
      </c>
      <c r="F39" s="83">
        <f>IF(PRELIM!AB39="","",$F$8*PRELIM!AB39)</f>
        <v>27.225000000000001</v>
      </c>
      <c r="G39" s="83">
        <f>IF(PRELIM!AD39="","",$G$8*PRELIM!AD39)</f>
        <v>20.400000000000002</v>
      </c>
      <c r="H39" s="84">
        <f t="shared" si="0"/>
        <v>71.385000000000005</v>
      </c>
      <c r="I39" s="85">
        <f>IF(H39="","",VLOOKUP(H39,'INITIAL INPUT'!$P$4:$R$34,3))</f>
        <v>86</v>
      </c>
      <c r="J39" s="83">
        <f>IF(MIDTERM!P39="","",$J$8*MIDTERM!P39)</f>
        <v>29.333333333333332</v>
      </c>
      <c r="K39" s="83">
        <f>IF(MIDTERM!AB39="","",$K$8*MIDTERM!AB39)</f>
        <v>28.875</v>
      </c>
      <c r="L39" s="83">
        <f>IF(MIDTERM!AD39="","",$L$8*MIDTERM!AD39)</f>
        <v>21.080000000000002</v>
      </c>
      <c r="M39" s="86">
        <f t="shared" si="2"/>
        <v>79.288333333333327</v>
      </c>
      <c r="N39" s="87">
        <f>IF(M39="","",('INITIAL INPUT'!$J$25*CRS!H39+'INITIAL INPUT'!$K$25*CRS!M39))</f>
        <v>75.336666666666673</v>
      </c>
      <c r="O39" s="85">
        <f>IF(N39="","",VLOOKUP(N39,'INITIAL INPUT'!$P$4:$R$34,3))</f>
        <v>88</v>
      </c>
      <c r="P39" s="83">
        <f>IF(FINAL!P39="","",CRS!$P$8*FINAL!P39)</f>
        <v>18.150000000000002</v>
      </c>
      <c r="Q39" s="83">
        <f>IF(FINAL!AB39="","",CRS!$Q$8*FINAL!AB39)</f>
        <v>25.928571428571431</v>
      </c>
      <c r="R39" s="83">
        <f>IF(FINAL!AD39="","",CRS!$R$8*FINAL!AD39)</f>
        <v>14.96</v>
      </c>
      <c r="S39" s="86">
        <f t="shared" si="5"/>
        <v>59.038571428571437</v>
      </c>
      <c r="T39" s="87">
        <f>IF(S39="","",'INITIAL INPUT'!$J$26*CRS!H39+'INITIAL INPUT'!$K$26*CRS!M39+'INITIAL INPUT'!$L$26*CRS!S39)</f>
        <v>67.187619047619052</v>
      </c>
      <c r="U39" s="85">
        <f>IF(T39="","",VLOOKUP(T39,'INITIAL INPUT'!$P$4:$R$34,3))</f>
        <v>84</v>
      </c>
      <c r="V39" s="107">
        <f t="shared" si="3"/>
        <v>84</v>
      </c>
      <c r="W39" s="166" t="str">
        <f t="shared" si="4"/>
        <v>PASSED</v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RIVERA, JERICSON M. </v>
      </c>
      <c r="C40" s="104" t="str">
        <f>IF(NAMES!C33="","",NAMES!C33)</f>
        <v>M</v>
      </c>
      <c r="D40" s="81" t="str">
        <f>IF(NAMES!D33="","",NAMES!D33)</f>
        <v>ACT-NET MGMT-2</v>
      </c>
      <c r="E40" s="82">
        <f>IF(PRELIM!P40="","",$E$8*PRELIM!P40)</f>
        <v>2.64</v>
      </c>
      <c r="F40" s="83">
        <f>IF(PRELIM!AB40="","",$F$8*PRELIM!AB40)</f>
        <v>6.6000000000000005</v>
      </c>
      <c r="G40" s="83">
        <f>IF(PRELIM!AD40="","",$G$8*PRELIM!AD40)</f>
        <v>21.911111111111111</v>
      </c>
      <c r="H40" s="84">
        <f t="shared" si="0"/>
        <v>31.151111111111113</v>
      </c>
      <c r="I40" s="85">
        <f>IF(H40="","",VLOOKUP(H40,'INITIAL INPUT'!$P$4:$R$34,3))</f>
        <v>73</v>
      </c>
      <c r="J40" s="83" t="str">
        <f>IF(MIDTERM!P40="","",$J$8*MIDTERM!P40)</f>
        <v/>
      </c>
      <c r="K40" s="83">
        <f>IF(MIDTERM!AB40="","",$K$8*MIDTERM!AB40)</f>
        <v>16.5</v>
      </c>
      <c r="L40" s="83">
        <f>IF(MIDTERM!AD40="","",$L$8*MIDTERM!AD40)</f>
        <v>18.360000000000003</v>
      </c>
      <c r="M40" s="86">
        <f t="shared" si="2"/>
        <v>34.86</v>
      </c>
      <c r="N40" s="87">
        <f>IF(M40="","",('INITIAL INPUT'!$J$25*CRS!H40+'INITIAL INPUT'!$K$25*CRS!M40))</f>
        <v>33.00555555555556</v>
      </c>
      <c r="O40" s="85">
        <f>IF(N40="","",VLOOKUP(N40,'INITIAL INPUT'!$P$4:$R$34,3))</f>
        <v>73</v>
      </c>
      <c r="P40" s="83">
        <f>IF(FINAL!P40="","",CRS!$P$8*FINAL!P40)</f>
        <v>19.25</v>
      </c>
      <c r="Q40" s="83">
        <f>IF(FINAL!AB40="","",CRS!$Q$8*FINAL!AB40)</f>
        <v>11.785714285714286</v>
      </c>
      <c r="R40" s="83">
        <f>IF(FINAL!AD40="","",CRS!$R$8*FINAL!AD40)</f>
        <v>15.64</v>
      </c>
      <c r="S40" s="86">
        <f t="shared" si="5"/>
        <v>46.675714285714285</v>
      </c>
      <c r="T40" s="87">
        <f>IF(S40="","",'INITIAL INPUT'!$J$26*CRS!H40+'INITIAL INPUT'!$K$26*CRS!M40+'INITIAL INPUT'!$L$26*CRS!S40)</f>
        <v>39.840634920634926</v>
      </c>
      <c r="U40" s="85">
        <f>IF(T40="","",VLOOKUP(T40,'INITIAL INPUT'!$P$4:$R$34,3))</f>
        <v>73</v>
      </c>
      <c r="V40" s="107">
        <f t="shared" si="3"/>
        <v>73</v>
      </c>
      <c r="W40" s="166" t="str">
        <f t="shared" si="4"/>
        <v>FAILED</v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2J  CCS1112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Network Fundamentals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TTH 7:30AM-8:55AM   MWF 7:30AM-8:55AM</v>
      </c>
      <c r="B45" s="240"/>
      <c r="C45" s="241"/>
      <c r="D45" s="75" t="str">
        <f>D4</f>
        <v>M307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3 Trimester SY 2015-2016</v>
      </c>
      <c r="B46" s="240"/>
      <c r="C46" s="241"/>
      <c r="D46" s="242"/>
      <c r="E46" s="262"/>
      <c r="F46" s="265"/>
      <c r="G46" s="243">
        <f>G5</f>
        <v>0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SILVANIA, MYRO DARLAN L. </v>
      </c>
      <c r="C50" s="80" t="str">
        <f>IF(NAMES!C34="","",NAMES!C34)</f>
        <v>M</v>
      </c>
      <c r="D50" s="81" t="str">
        <f>IF(NAMES!D34="","",NAMES!D34)</f>
        <v>BSIT-NET SEC TRACK-1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">
        <v>273</v>
      </c>
      <c r="W50" s="166" t="str">
        <f>IF(V50="","",IF(V50="OD","OD",IF(V50="UD","UD",IF(V50="INC","NFE",IF(V50&gt;74,"PASSED","FAILED")))))</f>
        <v>UD</v>
      </c>
      <c r="X50" s="91"/>
    </row>
    <row r="51" spans="1:24" x14ac:dyDescent="0.25">
      <c r="A51" s="90" t="s">
        <v>67</v>
      </c>
      <c r="B51" s="79" t="str">
        <f>IF(NAMES!B35="","",NAMES!B35)</f>
        <v xml:space="preserve">SOLANG, MARC BENEDICT T. </v>
      </c>
      <c r="C51" s="104" t="str">
        <f>IF(NAMES!C35="","",NAMES!C35)</f>
        <v>M</v>
      </c>
      <c r="D51" s="81" t="str">
        <f>IF(NAMES!D35="","",NAMES!D35)</f>
        <v>BSIT-ERP TRACK-2</v>
      </c>
      <c r="E51" s="82">
        <f>IF(PRELIM!P51="","",$E$8*PRELIM!P51)</f>
        <v>24.552000000000003</v>
      </c>
      <c r="F51" s="83">
        <f>IF(PRELIM!AB51="","",$F$8*PRELIM!AB51)</f>
        <v>23.1</v>
      </c>
      <c r="G51" s="83">
        <f>IF(PRELIM!AD51="","",$G$8*PRELIM!AD51)</f>
        <v>21.911111111111111</v>
      </c>
      <c r="H51" s="84">
        <f t="shared" si="6"/>
        <v>69.563111111111112</v>
      </c>
      <c r="I51" s="85">
        <f>IF(H51="","",VLOOKUP(H51,'INITIAL INPUT'!$P$4:$R$34,3))</f>
        <v>85</v>
      </c>
      <c r="J51" s="83">
        <f>IF(MIDTERM!P51="","",$J$8*MIDTERM!P51)</f>
        <v>33</v>
      </c>
      <c r="K51" s="83">
        <f>IF(MIDTERM!AB51="","",$K$8*MIDTERM!AB51)</f>
        <v>30.25</v>
      </c>
      <c r="L51" s="83">
        <f>IF(MIDTERM!AD51="","",$L$8*MIDTERM!AD51)</f>
        <v>27.880000000000003</v>
      </c>
      <c r="M51" s="86">
        <f t="shared" si="7"/>
        <v>91.13</v>
      </c>
      <c r="N51" s="87">
        <f>IF(M51="","",('INITIAL INPUT'!$J$25*CRS!H51+'INITIAL INPUT'!$K$25*CRS!M51))</f>
        <v>80.346555555555554</v>
      </c>
      <c r="O51" s="85">
        <f>IF(N51="","",VLOOKUP(N51,'INITIAL INPUT'!$P$4:$R$34,3))</f>
        <v>90</v>
      </c>
      <c r="P51" s="83">
        <f>IF(FINAL!P51="","",CRS!$P$8*FINAL!P51)</f>
        <v>17.600000000000001</v>
      </c>
      <c r="Q51" s="83">
        <f>IF(FINAL!AB51="","",CRS!$Q$8*FINAL!AB51)</f>
        <v>25.928571428571431</v>
      </c>
      <c r="R51" s="83">
        <f>IF(FINAL!AD51="","",CRS!$R$8*FINAL!AD51)</f>
        <v>19.040000000000003</v>
      </c>
      <c r="S51" s="86">
        <f t="shared" si="8"/>
        <v>62.568571428571431</v>
      </c>
      <c r="T51" s="87">
        <f>IF(S51="","",'INITIAL INPUT'!$J$26*CRS!H51+'INITIAL INPUT'!$K$26*CRS!M51+'INITIAL INPUT'!$L$26*CRS!S51)</f>
        <v>71.457563492063485</v>
      </c>
      <c r="U51" s="85">
        <f>IF(T51="","",VLOOKUP(T51,'INITIAL INPUT'!$P$4:$R$34,3))</f>
        <v>86</v>
      </c>
      <c r="V51" s="107">
        <f t="shared" ref="V51:V80" si="9">U51</f>
        <v>86</v>
      </c>
      <c r="W51" s="166" t="str">
        <f t="shared" ref="W51:W80" si="10">IF(V51="","",IF(V51="OD","OD",IF(V51="UD","UD",IF(V51="INC","NFE",IF(V51&gt;74,"PASSED","FAILED")))))</f>
        <v>PASSED</v>
      </c>
      <c r="X51" s="91"/>
    </row>
    <row r="52" spans="1:24" x14ac:dyDescent="0.25">
      <c r="A52" s="90" t="s">
        <v>68</v>
      </c>
      <c r="B52" s="79" t="str">
        <f>IF(NAMES!B36="","",NAMES!B36)</f>
        <v xml:space="preserve">SOLOMON, JOHN MICHAEL S. </v>
      </c>
      <c r="C52" s="104" t="str">
        <f>IF(NAMES!C36="","",NAMES!C36)</f>
        <v>M</v>
      </c>
      <c r="D52" s="81" t="str">
        <f>IF(NAMES!D36="","",NAMES!D36)</f>
        <v>BSIT-WEB TRACK-2</v>
      </c>
      <c r="E52" s="82">
        <f>IF(PRELIM!P52="","",$E$8*PRELIM!P52)</f>
        <v>16.632000000000001</v>
      </c>
      <c r="F52" s="83">
        <f>IF(PRELIM!AB52="","",$F$8*PRELIM!AB52)</f>
        <v>17.324999999999999</v>
      </c>
      <c r="G52" s="83">
        <f>IF(PRELIM!AD52="","",$G$8*PRELIM!AD52)</f>
        <v>18.133333333333336</v>
      </c>
      <c r="H52" s="84">
        <f t="shared" si="6"/>
        <v>52.090333333333334</v>
      </c>
      <c r="I52" s="85">
        <f>IF(H52="","",VLOOKUP(H52,'INITIAL INPUT'!$P$4:$R$34,3))</f>
        <v>76</v>
      </c>
      <c r="J52" s="83">
        <f>IF(MIDTERM!P52="","",$J$8*MIDTERM!P52)</f>
        <v>21.999999999999996</v>
      </c>
      <c r="K52" s="83">
        <f>IF(MIDTERM!AB52="","",$K$8*MIDTERM!AB52)</f>
        <v>27.500000000000004</v>
      </c>
      <c r="L52" s="83">
        <f>IF(MIDTERM!AD52="","",$L$8*MIDTERM!AD52)</f>
        <v>22.44</v>
      </c>
      <c r="M52" s="86">
        <f t="shared" si="7"/>
        <v>71.94</v>
      </c>
      <c r="N52" s="87">
        <f>IF(M52="","",('INITIAL INPUT'!$J$25*CRS!H52+'INITIAL INPUT'!$K$25*CRS!M52))</f>
        <v>62.015166666666666</v>
      </c>
      <c r="O52" s="85">
        <f>IF(N52="","",VLOOKUP(N52,'INITIAL INPUT'!$P$4:$R$34,3))</f>
        <v>81</v>
      </c>
      <c r="P52" s="83">
        <f>IF(FINAL!P52="","",CRS!$P$8*FINAL!P52)</f>
        <v>18.150000000000002</v>
      </c>
      <c r="Q52" s="83">
        <f>IF(FINAL!AB52="","",CRS!$Q$8*FINAL!AB52)</f>
        <v>11.785714285714286</v>
      </c>
      <c r="R52" s="83">
        <f>IF(FINAL!AD52="","",CRS!$R$8*FINAL!AD52)</f>
        <v>14.96</v>
      </c>
      <c r="S52" s="86">
        <f t="shared" si="8"/>
        <v>44.895714285714291</v>
      </c>
      <c r="T52" s="87">
        <f>IF(S52="","",'INITIAL INPUT'!$J$26*CRS!H52+'INITIAL INPUT'!$K$26*CRS!M52+'INITIAL INPUT'!$L$26*CRS!S52)</f>
        <v>53.455440476190475</v>
      </c>
      <c r="U52" s="85">
        <f>IF(T52="","",VLOOKUP(T52,'INITIAL INPUT'!$P$4:$R$34,3))</f>
        <v>77</v>
      </c>
      <c r="V52" s="107">
        <f t="shared" si="9"/>
        <v>77</v>
      </c>
      <c r="W52" s="166" t="str">
        <f t="shared" si="10"/>
        <v>PASSED</v>
      </c>
      <c r="X52" s="91"/>
    </row>
    <row r="53" spans="1:24" x14ac:dyDescent="0.25">
      <c r="A53" s="90" t="s">
        <v>69</v>
      </c>
      <c r="B53" s="79" t="str">
        <f>IF(NAMES!B37="","",NAMES!B37)</f>
        <v xml:space="preserve">TAMAYAO, RALTON P. </v>
      </c>
      <c r="C53" s="104" t="str">
        <f>IF(NAMES!C37="","",NAMES!C37)</f>
        <v>M</v>
      </c>
      <c r="D53" s="81" t="str">
        <f>IF(NAMES!D37="","",NAMES!D37)</f>
        <v>ACT-NET MGMT-2</v>
      </c>
      <c r="E53" s="82">
        <f>IF(PRELIM!P53="","",$E$8*PRELIM!P53)</f>
        <v>19.8</v>
      </c>
      <c r="F53" s="83">
        <f>IF(PRELIM!AB53="","",$F$8*PRELIM!AB53)</f>
        <v>11.55</v>
      </c>
      <c r="G53" s="83">
        <f>IF(PRELIM!AD53="","",$G$8*PRELIM!AD53)</f>
        <v>18.888888888888889</v>
      </c>
      <c r="H53" s="84">
        <f t="shared" si="6"/>
        <v>50.238888888888894</v>
      </c>
      <c r="I53" s="85">
        <f>IF(H53="","",VLOOKUP(H53,'INITIAL INPUT'!$P$4:$R$34,3))</f>
        <v>75</v>
      </c>
      <c r="J53" s="83">
        <f>IF(MIDTERM!P53="","",$J$8*MIDTERM!P53)</f>
        <v>25.666666666666671</v>
      </c>
      <c r="K53" s="83">
        <f>IF(MIDTERM!AB53="","",$K$8*MIDTERM!AB53)</f>
        <v>23.375000000000004</v>
      </c>
      <c r="L53" s="83">
        <f>IF(MIDTERM!AD53="","",$L$8*MIDTERM!AD53)</f>
        <v>12.920000000000002</v>
      </c>
      <c r="M53" s="86">
        <f t="shared" si="7"/>
        <v>61.961666666666673</v>
      </c>
      <c r="N53" s="87">
        <f>IF(M53="","",('INITIAL INPUT'!$J$25*CRS!H53+'INITIAL INPUT'!$K$25*CRS!M53))</f>
        <v>56.100277777777784</v>
      </c>
      <c r="O53" s="85">
        <f>IF(N53="","",VLOOKUP(N53,'INITIAL INPUT'!$P$4:$R$34,3))</f>
        <v>78</v>
      </c>
      <c r="P53" s="83">
        <f>IF(FINAL!P53="","",CRS!$P$8*FINAL!P53)</f>
        <v>3.3000000000000003</v>
      </c>
      <c r="Q53" s="83" t="str">
        <f>IF(FINAL!AB53="","",CRS!$Q$8*FINAL!AB53)</f>
        <v/>
      </c>
      <c r="R53" s="83">
        <f>IF(FINAL!AD53="","",CRS!$R$8*FINAL!AD53)</f>
        <v>17.68</v>
      </c>
      <c r="S53" s="86">
        <f t="shared" si="8"/>
        <v>20.98</v>
      </c>
      <c r="T53" s="87">
        <f>IF(S53="","",'INITIAL INPUT'!$J$26*CRS!H53+'INITIAL INPUT'!$K$26*CRS!M53+'INITIAL INPUT'!$L$26*CRS!S53)</f>
        <v>38.54013888888889</v>
      </c>
      <c r="U53" s="85">
        <f>IF(T53="","",VLOOKUP(T53,'INITIAL INPUT'!$P$4:$R$34,3))</f>
        <v>73</v>
      </c>
      <c r="V53" s="107">
        <f t="shared" si="9"/>
        <v>73</v>
      </c>
      <c r="W53" s="166" t="str">
        <f t="shared" si="10"/>
        <v>FAILED</v>
      </c>
      <c r="X53" s="91"/>
    </row>
    <row r="54" spans="1:24" x14ac:dyDescent="0.25">
      <c r="A54" s="90" t="s">
        <v>70</v>
      </c>
      <c r="B54" s="79" t="str">
        <f>IF(NAMES!B38="","",NAMES!B38)</f>
        <v xml:space="preserve">TIBOLDEC, JHUNJIE A. </v>
      </c>
      <c r="C54" s="104" t="str">
        <f>IF(NAMES!C38="","",NAMES!C38)</f>
        <v>M</v>
      </c>
      <c r="D54" s="81" t="str">
        <f>IF(NAMES!D38="","",NAMES!D38)</f>
        <v>BSIT-NET SEC TRACK-2</v>
      </c>
      <c r="E54" s="82">
        <f>IF(PRELIM!P54="","",$E$8*PRELIM!P54)</f>
        <v>23.231999999999999</v>
      </c>
      <c r="F54" s="83">
        <f>IF(PRELIM!AB54="","",$F$8*PRELIM!AB54)</f>
        <v>23.925000000000001</v>
      </c>
      <c r="G54" s="83">
        <f>IF(PRELIM!AD54="","",$G$8*PRELIM!AD54)</f>
        <v>16.622222222222224</v>
      </c>
      <c r="H54" s="84">
        <f t="shared" si="6"/>
        <v>63.779222222222216</v>
      </c>
      <c r="I54" s="85">
        <f>IF(H54="","",VLOOKUP(H54,'INITIAL INPUT'!$P$4:$R$34,3))</f>
        <v>82</v>
      </c>
      <c r="J54" s="83">
        <f>IF(MIDTERM!P54="","",$J$8*MIDTERM!P54)</f>
        <v>7.333333333333333</v>
      </c>
      <c r="K54" s="83">
        <f>IF(MIDTERM!AB54="","",$K$8*MIDTERM!AB54)</f>
        <v>16.5</v>
      </c>
      <c r="L54" s="83">
        <f>IF(MIDTERM!AD54="","",$L$8*MIDTERM!AD54)</f>
        <v>22.44</v>
      </c>
      <c r="M54" s="86">
        <f t="shared" si="7"/>
        <v>46.273333333333333</v>
      </c>
      <c r="N54" s="87">
        <f>IF(M54="","",('INITIAL INPUT'!$J$25*CRS!H54+'INITIAL INPUT'!$K$25*CRS!M54))</f>
        <v>55.026277777777779</v>
      </c>
      <c r="O54" s="85">
        <f>IF(N54="","",VLOOKUP(N54,'INITIAL INPUT'!$P$4:$R$34,3))</f>
        <v>78</v>
      </c>
      <c r="P54" s="83">
        <f>IF(FINAL!P54="","",CRS!$P$8*FINAL!P54)</f>
        <v>10.999999999999998</v>
      </c>
      <c r="Q54" s="83">
        <f>IF(FINAL!AB54="","",CRS!$Q$8*FINAL!AB54)</f>
        <v>27.107142857142858</v>
      </c>
      <c r="R54" s="83">
        <f>IF(FINAL!AD54="","",CRS!$R$8*FINAL!AD54)</f>
        <v>17.68</v>
      </c>
      <c r="S54" s="86">
        <f t="shared" si="8"/>
        <v>55.787142857142854</v>
      </c>
      <c r="T54" s="87">
        <f>IF(S54="","",'INITIAL INPUT'!$J$26*CRS!H54+'INITIAL INPUT'!$K$26*CRS!M54+'INITIAL INPUT'!$L$26*CRS!S54)</f>
        <v>55.406710317460316</v>
      </c>
      <c r="U54" s="85">
        <f>IF(T54="","",VLOOKUP(T54,'INITIAL INPUT'!$P$4:$R$34,3))</f>
        <v>78</v>
      </c>
      <c r="V54" s="107">
        <f t="shared" si="9"/>
        <v>78</v>
      </c>
      <c r="W54" s="166" t="str">
        <f t="shared" si="10"/>
        <v>PASSED</v>
      </c>
      <c r="X54" s="91"/>
    </row>
    <row r="55" spans="1:24" x14ac:dyDescent="0.25">
      <c r="A55" s="90" t="s">
        <v>71</v>
      </c>
      <c r="B55" s="79" t="str">
        <f>IF(NAMES!B39="","",NAMES!B39)</f>
        <v xml:space="preserve">USMAN, ABDUL JALIL C. </v>
      </c>
      <c r="C55" s="104" t="str">
        <f>IF(NAMES!C39="","",NAMES!C39)</f>
        <v>M</v>
      </c>
      <c r="D55" s="81" t="str">
        <f>IF(NAMES!D39="","",NAMES!D39)</f>
        <v>BSIT-WEB TRACK-2</v>
      </c>
      <c r="E55" s="82">
        <f>IF(PRELIM!P55="","",$E$8*PRELIM!P55)</f>
        <v>26.400000000000002</v>
      </c>
      <c r="F55" s="83">
        <f>IF(PRELIM!AB55="","",$F$8*PRELIM!AB55)</f>
        <v>16.5</v>
      </c>
      <c r="G55" s="83">
        <f>IF(PRELIM!AD55="","",$G$8*PRELIM!AD55)</f>
        <v>12.08888888888889</v>
      </c>
      <c r="H55" s="84">
        <f t="shared" si="6"/>
        <v>54.988888888888894</v>
      </c>
      <c r="I55" s="85">
        <f>IF(H55="","",VLOOKUP(H55,'INITIAL INPUT'!$P$4:$R$34,3))</f>
        <v>77</v>
      </c>
      <c r="J55" s="83">
        <f>IF(MIDTERM!P55="","",$J$8*MIDTERM!P55)</f>
        <v>25.666666666666671</v>
      </c>
      <c r="K55" s="83">
        <f>IF(MIDTERM!AB55="","",$K$8*MIDTERM!AB55)</f>
        <v>24.75</v>
      </c>
      <c r="L55" s="83">
        <f>IF(MIDTERM!AD55="","",$L$8*MIDTERM!AD55)</f>
        <v>20.400000000000002</v>
      </c>
      <c r="M55" s="86">
        <f t="shared" si="7"/>
        <v>70.816666666666677</v>
      </c>
      <c r="N55" s="87">
        <f>IF(M55="","",('INITIAL INPUT'!$J$25*CRS!H55+'INITIAL INPUT'!$K$25*CRS!M55))</f>
        <v>62.902777777777786</v>
      </c>
      <c r="O55" s="85">
        <f>IF(N55="","",VLOOKUP(N55,'INITIAL INPUT'!$P$4:$R$34,3))</f>
        <v>81</v>
      </c>
      <c r="P55" s="83">
        <f>IF(FINAL!P55="","",CRS!$P$8*FINAL!P55)</f>
        <v>19.25</v>
      </c>
      <c r="Q55" s="83">
        <f>IF(FINAL!AB55="","",CRS!$Q$8*FINAL!AB55)</f>
        <v>23.571428571428573</v>
      </c>
      <c r="R55" s="83">
        <f>IF(FINAL!AD55="","",CRS!$R$8*FINAL!AD55)</f>
        <v>13.600000000000001</v>
      </c>
      <c r="S55" s="86">
        <f t="shared" si="8"/>
        <v>56.421428571428571</v>
      </c>
      <c r="T55" s="87">
        <f>IF(S55="","",'INITIAL INPUT'!$J$26*CRS!H55+'INITIAL INPUT'!$K$26*CRS!M55+'INITIAL INPUT'!$L$26*CRS!S55)</f>
        <v>59.662103174603175</v>
      </c>
      <c r="U55" s="85">
        <f>IF(T55="","",VLOOKUP(T55,'INITIAL INPUT'!$P$4:$R$34,3))</f>
        <v>80</v>
      </c>
      <c r="V55" s="107">
        <f t="shared" si="9"/>
        <v>80</v>
      </c>
      <c r="W55" s="166" t="str">
        <f t="shared" si="10"/>
        <v>PASSED</v>
      </c>
      <c r="X55" s="91"/>
    </row>
    <row r="56" spans="1:24" x14ac:dyDescent="0.25">
      <c r="A56" s="90" t="s">
        <v>72</v>
      </c>
      <c r="B56" s="79" t="str">
        <f>IF(NAMES!B40="","",NAMES!B40)</f>
        <v xml:space="preserve">VENTURA, APOLINARIO A. </v>
      </c>
      <c r="C56" s="104" t="str">
        <f>IF(NAMES!C40="","",NAMES!C40)</f>
        <v>M</v>
      </c>
      <c r="D56" s="81" t="str">
        <f>IF(NAMES!D40="","",NAMES!D40)</f>
        <v>BSIT-WEB TRACK-2</v>
      </c>
      <c r="E56" s="82">
        <f>IF(PRELIM!P56="","",$E$8*PRELIM!P56)</f>
        <v>25.080000000000002</v>
      </c>
      <c r="F56" s="83">
        <f>IF(PRELIM!AB56="","",$F$8*PRELIM!AB56)</f>
        <v>26.400000000000002</v>
      </c>
      <c r="G56" s="83">
        <f>IF(PRELIM!AD56="","",$G$8*PRELIM!AD56)</f>
        <v>19.644444444444442</v>
      </c>
      <c r="H56" s="84">
        <f t="shared" si="6"/>
        <v>71.12444444444445</v>
      </c>
      <c r="I56" s="85">
        <f>IF(H56="","",VLOOKUP(H56,'INITIAL INPUT'!$P$4:$R$34,3))</f>
        <v>86</v>
      </c>
      <c r="J56" s="83">
        <f>IF(MIDTERM!P56="","",$J$8*MIDTERM!P56)</f>
        <v>21.999999999999996</v>
      </c>
      <c r="K56" s="83">
        <f>IF(MIDTERM!AB56="","",$K$8*MIDTERM!AB56)</f>
        <v>24.75</v>
      </c>
      <c r="L56" s="83">
        <f>IF(MIDTERM!AD56="","",$L$8*MIDTERM!AD56)</f>
        <v>20.400000000000002</v>
      </c>
      <c r="M56" s="86">
        <f t="shared" si="7"/>
        <v>67.150000000000006</v>
      </c>
      <c r="N56" s="87">
        <f>IF(M56="","",('INITIAL INPUT'!$J$25*CRS!H56+'INITIAL INPUT'!$K$25*CRS!M56))</f>
        <v>69.137222222222221</v>
      </c>
      <c r="O56" s="85">
        <f>IF(N56="","",VLOOKUP(N56,'INITIAL INPUT'!$P$4:$R$34,3))</f>
        <v>85</v>
      </c>
      <c r="P56" s="83">
        <f>IF(FINAL!P56="","",CRS!$P$8*FINAL!P56)</f>
        <v>15.950000000000001</v>
      </c>
      <c r="Q56" s="83">
        <f>IF(FINAL!AB56="","",CRS!$Q$8*FINAL!AB56)</f>
        <v>22.392857142857146</v>
      </c>
      <c r="R56" s="83">
        <f>IF(FINAL!AD56="","",CRS!$R$8*FINAL!AD56)</f>
        <v>19.040000000000003</v>
      </c>
      <c r="S56" s="86">
        <f t="shared" si="8"/>
        <v>57.382857142857148</v>
      </c>
      <c r="T56" s="87">
        <f>IF(S56="","",'INITIAL INPUT'!$J$26*CRS!H56+'INITIAL INPUT'!$K$26*CRS!M56+'INITIAL INPUT'!$L$26*CRS!S56)</f>
        <v>63.260039682539684</v>
      </c>
      <c r="U56" s="85">
        <f>IF(T56="","",VLOOKUP(T56,'INITIAL INPUT'!$P$4:$R$34,3))</f>
        <v>82</v>
      </c>
      <c r="V56" s="107">
        <f t="shared" si="9"/>
        <v>82</v>
      </c>
      <c r="W56" s="166" t="str">
        <f t="shared" si="10"/>
        <v>PASSED</v>
      </c>
      <c r="X56" s="91"/>
    </row>
    <row r="57" spans="1:24" x14ac:dyDescent="0.25">
      <c r="A57" s="90" t="s">
        <v>73</v>
      </c>
      <c r="B57" s="79" t="str">
        <f>IF(NAMES!B41="","",NAMES!B41)</f>
        <v xml:space="preserve">ZUÑEGA, FIDEL VICTOR P. </v>
      </c>
      <c r="C57" s="104" t="str">
        <f>IF(NAMES!C41="","",NAMES!C41)</f>
        <v>M</v>
      </c>
      <c r="D57" s="81" t="str">
        <f>IF(NAMES!D41="","",NAMES!D41)</f>
        <v>BSIT-WEB TRACK-2</v>
      </c>
      <c r="E57" s="82">
        <f>IF(PRELIM!P57="","",$E$8*PRELIM!P57)</f>
        <v>3.96</v>
      </c>
      <c r="F57" s="83">
        <f>IF(PRELIM!AB57="","",$F$8*PRELIM!AB57)</f>
        <v>6.6000000000000005</v>
      </c>
      <c r="G57" s="83">
        <f>IF(PRELIM!AD57="","",$G$8*PRELIM!AD57)</f>
        <v>23.422222222222224</v>
      </c>
      <c r="H57" s="84">
        <f t="shared" si="6"/>
        <v>33.982222222222227</v>
      </c>
      <c r="I57" s="85">
        <f>IF(H57="","",VLOOKUP(H57,'INITIAL INPUT'!$P$4:$R$34,3))</f>
        <v>73</v>
      </c>
      <c r="J57" s="83" t="str">
        <f>IF(MIDTERM!P57="","",$J$8*MIDTERM!P57)</f>
        <v/>
      </c>
      <c r="K57" s="83">
        <f>IF(MIDTERM!AB57="","",$K$8*MIDTERM!AB57)</f>
        <v>19.25</v>
      </c>
      <c r="L57" s="83">
        <f>IF(MIDTERM!AD57="","",$L$8*MIDTERM!AD57)</f>
        <v>26.520000000000003</v>
      </c>
      <c r="M57" s="86">
        <f t="shared" si="7"/>
        <v>45.77</v>
      </c>
      <c r="N57" s="87">
        <f>IF(M57="","",('INITIAL INPUT'!$J$25*CRS!H57+'INITIAL INPUT'!$K$25*CRS!M57))</f>
        <v>39.876111111111115</v>
      </c>
      <c r="O57" s="85">
        <f>IF(N57="","",VLOOKUP(N57,'INITIAL INPUT'!$P$4:$R$34,3))</f>
        <v>73</v>
      </c>
      <c r="P57" s="83">
        <f>IF(FINAL!P57="","",CRS!$P$8*FINAL!P57)</f>
        <v>19.8</v>
      </c>
      <c r="Q57" s="83">
        <f>IF(FINAL!AB57="","",CRS!$Q$8*FINAL!AB57)</f>
        <v>11.785714285714286</v>
      </c>
      <c r="R57" s="83">
        <f>IF(FINAL!AD57="","",CRS!$R$8*FINAL!AD57)</f>
        <v>19.72</v>
      </c>
      <c r="S57" s="86">
        <f t="shared" si="8"/>
        <v>51.305714285714288</v>
      </c>
      <c r="T57" s="87">
        <f>IF(S57="","",'INITIAL INPUT'!$J$26*CRS!H57+'INITIAL INPUT'!$K$26*CRS!M57+'INITIAL INPUT'!$L$26*CRS!S57)</f>
        <v>45.590912698412701</v>
      </c>
      <c r="U57" s="85">
        <f>IF(T57="","",VLOOKUP(T57,'INITIAL INPUT'!$P$4:$R$34,3))</f>
        <v>74</v>
      </c>
      <c r="V57" s="107">
        <f t="shared" si="9"/>
        <v>74</v>
      </c>
      <c r="W57" s="166" t="str">
        <f t="shared" si="10"/>
        <v>FAILED</v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C19" zoomScaleNormal="100" workbookViewId="0">
      <selection activeCell="H14" sqref="H14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3" t="str">
        <f>CRS!A1</f>
        <v>CITCS 2J  CCS1112</v>
      </c>
      <c r="B1" s="354"/>
      <c r="C1" s="354"/>
      <c r="D1" s="354"/>
      <c r="E1" s="326" t="s">
        <v>97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9"/>
      <c r="AG1" s="63"/>
      <c r="AH1" s="55"/>
      <c r="AI1" s="55"/>
      <c r="AJ1" s="55"/>
      <c r="AK1" s="55"/>
    </row>
    <row r="2" spans="1:37" ht="15" customHeight="1" x14ac:dyDescent="0.35">
      <c r="A2" s="355"/>
      <c r="B2" s="356"/>
      <c r="C2" s="356"/>
      <c r="D2" s="356"/>
      <c r="E2" s="371" t="str">
        <f>IF('INITIAL INPUT'!G20="","",'INITIAL INPUT'!G20)</f>
        <v>Class Standing</v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9" t="s">
        <v>98</v>
      </c>
      <c r="AD2" s="320"/>
      <c r="AE2" s="364" t="s">
        <v>99</v>
      </c>
      <c r="AF2" s="366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2" t="str">
        <f>CRS!A3</f>
        <v>Network Fundamentals</v>
      </c>
      <c r="B3" s="343"/>
      <c r="C3" s="343"/>
      <c r="D3" s="343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30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30" t="s">
        <v>110</v>
      </c>
      <c r="AB3" s="306" t="s">
        <v>111</v>
      </c>
      <c r="AC3" s="321"/>
      <c r="AD3" s="322"/>
      <c r="AE3" s="364"/>
      <c r="AF3" s="366"/>
      <c r="AG3" s="62"/>
      <c r="AH3" s="62"/>
      <c r="AI3" s="62"/>
      <c r="AJ3" s="62"/>
      <c r="AK3" s="62"/>
    </row>
    <row r="4" spans="1:37" ht="12.75" customHeight="1" x14ac:dyDescent="0.35">
      <c r="A4" s="335" t="str">
        <f>CRS!A4</f>
        <v>TTH 7:30AM-8:55AM   MWF 7:30AM-8:55AM</v>
      </c>
      <c r="B4" s="336"/>
      <c r="C4" s="337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1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1"/>
      <c r="AB4" s="307"/>
      <c r="AC4" s="68" t="s">
        <v>122</v>
      </c>
      <c r="AD4" s="69" t="s">
        <v>123</v>
      </c>
      <c r="AE4" s="364"/>
      <c r="AF4" s="366"/>
      <c r="AG4" s="62"/>
      <c r="AH4" s="62"/>
      <c r="AI4" s="62"/>
      <c r="AJ4" s="62"/>
      <c r="AK4" s="62"/>
    </row>
    <row r="5" spans="1:37" ht="12.65" customHeight="1" x14ac:dyDescent="0.35">
      <c r="A5" s="335" t="str">
        <f>CRS!A5</f>
        <v>3 Trimester SY 2015-2016</v>
      </c>
      <c r="B5" s="336"/>
      <c r="C5" s="337"/>
      <c r="D5" s="337"/>
      <c r="E5" s="108">
        <v>40</v>
      </c>
      <c r="F5" s="108">
        <v>40</v>
      </c>
      <c r="G5" s="108">
        <v>15</v>
      </c>
      <c r="H5" s="108">
        <v>30</v>
      </c>
      <c r="I5" s="108"/>
      <c r="J5" s="108"/>
      <c r="K5" s="108"/>
      <c r="L5" s="108"/>
      <c r="M5" s="108"/>
      <c r="N5" s="108"/>
      <c r="O5" s="331"/>
      <c r="P5" s="307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/>
      <c r="W5" s="108"/>
      <c r="X5" s="108"/>
      <c r="Y5" s="108"/>
      <c r="Z5" s="108"/>
      <c r="AA5" s="331"/>
      <c r="AB5" s="307"/>
      <c r="AC5" s="110">
        <v>90</v>
      </c>
      <c r="AD5" s="323"/>
      <c r="AE5" s="364"/>
      <c r="AF5" s="366"/>
      <c r="AG5" s="62"/>
      <c r="AH5" s="62"/>
      <c r="AI5" s="62"/>
      <c r="AJ5" s="62"/>
      <c r="AK5" s="62"/>
    </row>
    <row r="6" spans="1:37" ht="12.75" customHeight="1" x14ac:dyDescent="0.35">
      <c r="A6" s="344" t="str">
        <f>CRS!A6</f>
        <v>Inst/Prof:Leonard Prim Francis G. Reyes</v>
      </c>
      <c r="B6" s="310"/>
      <c r="C6" s="311"/>
      <c r="D6" s="311"/>
      <c r="E6" s="313" t="s">
        <v>249</v>
      </c>
      <c r="F6" s="313" t="s">
        <v>250</v>
      </c>
      <c r="G6" s="316" t="s">
        <v>262</v>
      </c>
      <c r="H6" s="316" t="s">
        <v>263</v>
      </c>
      <c r="I6" s="313"/>
      <c r="J6" s="313"/>
      <c r="K6" s="313"/>
      <c r="L6" s="313"/>
      <c r="M6" s="313"/>
      <c r="N6" s="313"/>
      <c r="O6" s="332">
        <f>IF(SUM(E5:N5)=0,"",SUM(E5:N5))</f>
        <v>125</v>
      </c>
      <c r="P6" s="307"/>
      <c r="Q6" s="313" t="s">
        <v>251</v>
      </c>
      <c r="R6" s="313" t="s">
        <v>252</v>
      </c>
      <c r="S6" s="313" t="s">
        <v>253</v>
      </c>
      <c r="T6" s="313" t="s">
        <v>254</v>
      </c>
      <c r="U6" s="313" t="s">
        <v>255</v>
      </c>
      <c r="V6" s="313"/>
      <c r="W6" s="313"/>
      <c r="X6" s="313"/>
      <c r="Y6" s="313"/>
      <c r="Z6" s="313"/>
      <c r="AA6" s="361">
        <f>IF(SUM(Q5:Z5)=0,"",SUM(Q5:Z5))</f>
        <v>200</v>
      </c>
      <c r="AB6" s="307"/>
      <c r="AC6" s="368">
        <f>'INITIAL INPUT'!D20</f>
        <v>0</v>
      </c>
      <c r="AD6" s="324"/>
      <c r="AE6" s="364"/>
      <c r="AF6" s="366"/>
      <c r="AG6" s="62"/>
      <c r="AH6" s="62"/>
      <c r="AI6" s="62"/>
      <c r="AJ6" s="62"/>
      <c r="AK6" s="62"/>
    </row>
    <row r="7" spans="1:37" ht="13.4" customHeight="1" x14ac:dyDescent="0.35">
      <c r="A7" s="344" t="s">
        <v>124</v>
      </c>
      <c r="B7" s="309"/>
      <c r="C7" s="351" t="s">
        <v>125</v>
      </c>
      <c r="D7" s="340" t="s">
        <v>126</v>
      </c>
      <c r="E7" s="314"/>
      <c r="F7" s="338"/>
      <c r="G7" s="317"/>
      <c r="H7" s="317"/>
      <c r="I7" s="338"/>
      <c r="J7" s="338"/>
      <c r="K7" s="338"/>
      <c r="L7" s="338"/>
      <c r="M7" s="338"/>
      <c r="N7" s="338"/>
      <c r="O7" s="333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62"/>
      <c r="AB7" s="307"/>
      <c r="AC7" s="369"/>
      <c r="AD7" s="324"/>
      <c r="AE7" s="364"/>
      <c r="AF7" s="366"/>
      <c r="AG7" s="55"/>
      <c r="AH7" s="55"/>
      <c r="AI7" s="55"/>
      <c r="AJ7" s="55"/>
      <c r="AK7" s="55"/>
    </row>
    <row r="8" spans="1:37" ht="14.15" customHeight="1" x14ac:dyDescent="0.35">
      <c r="A8" s="345"/>
      <c r="B8" s="346"/>
      <c r="C8" s="352"/>
      <c r="D8" s="341"/>
      <c r="E8" s="315"/>
      <c r="F8" s="339"/>
      <c r="G8" s="318"/>
      <c r="H8" s="318"/>
      <c r="I8" s="339"/>
      <c r="J8" s="339"/>
      <c r="K8" s="339"/>
      <c r="L8" s="339"/>
      <c r="M8" s="339"/>
      <c r="N8" s="339"/>
      <c r="O8" s="334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3"/>
      <c r="AB8" s="308"/>
      <c r="AC8" s="370"/>
      <c r="AD8" s="325"/>
      <c r="AE8" s="365"/>
      <c r="AF8" s="367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ABULENCIA, SAM JENVER B. </v>
      </c>
      <c r="C9" s="65" t="str">
        <f>CRS!C9</f>
        <v>M</v>
      </c>
      <c r="D9" s="70" t="str">
        <f>CRS!D9</f>
        <v>ACT-NET MGMT-1</v>
      </c>
      <c r="E9" s="109">
        <v>40</v>
      </c>
      <c r="F9" s="109">
        <v>30</v>
      </c>
      <c r="G9" s="109">
        <v>15</v>
      </c>
      <c r="H9" s="109" t="s">
        <v>28</v>
      </c>
      <c r="I9" s="109"/>
      <c r="J9" s="109"/>
      <c r="K9" s="109"/>
      <c r="L9" s="109"/>
      <c r="M9" s="109"/>
      <c r="N9" s="109"/>
      <c r="O9" s="60">
        <f>IF(SUM(E9:N9)=0,"",SUM(E9:N9))</f>
        <v>85</v>
      </c>
      <c r="P9" s="67">
        <f>IF(O9="","",O9/$O$6*100)</f>
        <v>68</v>
      </c>
      <c r="Q9" s="109">
        <v>40</v>
      </c>
      <c r="R9" s="109">
        <v>40</v>
      </c>
      <c r="S9" s="109">
        <v>30</v>
      </c>
      <c r="T9" s="109">
        <v>40</v>
      </c>
      <c r="U9" s="109">
        <v>40</v>
      </c>
      <c r="V9" s="109"/>
      <c r="W9" s="109"/>
      <c r="X9" s="109"/>
      <c r="Y9" s="109"/>
      <c r="Z9" s="109"/>
      <c r="AA9" s="60">
        <f>IF(SUM(Q9:Z9)=0,"",SUM(Q9:Z9))</f>
        <v>190</v>
      </c>
      <c r="AB9" s="67">
        <f>IF(AA9="","",AA9/$AA$6*100)</f>
        <v>95</v>
      </c>
      <c r="AC9" s="111">
        <v>36</v>
      </c>
      <c r="AD9" s="67">
        <f>IF(AC9="","",AC9/$AC$5*100)</f>
        <v>40</v>
      </c>
      <c r="AE9" s="66">
        <f>CRS!H9</f>
        <v>67.390000000000015</v>
      </c>
      <c r="AF9" s="64">
        <f>CRS!I9</f>
        <v>84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AL-MAARI, SAOUD A.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>
        <v>5</v>
      </c>
      <c r="H10" s="109" t="s">
        <v>28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5</v>
      </c>
      <c r="P10" s="67">
        <f t="shared" ref="P10:P40" si="1">IF(O10="","",O10/$O$6*100)</f>
        <v>4</v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34</v>
      </c>
      <c r="AD10" s="67">
        <f t="shared" ref="AD10:AD40" si="4">IF(AC10="","",AC10/$AC$5*100)</f>
        <v>37.777777777777779</v>
      </c>
      <c r="AE10" s="66">
        <f>CRS!H10</f>
        <v>14.164444444444445</v>
      </c>
      <c r="AF10" s="64">
        <f>CRS!I10</f>
        <v>71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AQUINO, KURT LEE G. </v>
      </c>
      <c r="C11" s="65" t="str">
        <f>CRS!C11</f>
        <v>M</v>
      </c>
      <c r="D11" s="70" t="str">
        <f>CRS!D11</f>
        <v>BSIT-NET SEC TRACK-1</v>
      </c>
      <c r="E11" s="109">
        <v>30</v>
      </c>
      <c r="F11" s="109">
        <v>30</v>
      </c>
      <c r="G11" s="109">
        <v>10</v>
      </c>
      <c r="H11" s="109">
        <v>15</v>
      </c>
      <c r="I11" s="109"/>
      <c r="J11" s="109"/>
      <c r="K11" s="109"/>
      <c r="L11" s="109"/>
      <c r="M11" s="109"/>
      <c r="N11" s="109"/>
      <c r="O11" s="60">
        <f t="shared" si="0"/>
        <v>85</v>
      </c>
      <c r="P11" s="67">
        <f t="shared" si="1"/>
        <v>68</v>
      </c>
      <c r="Q11" s="109" t="s">
        <v>248</v>
      </c>
      <c r="R11" s="109" t="s">
        <v>248</v>
      </c>
      <c r="S11" s="109">
        <v>0</v>
      </c>
      <c r="T11" s="109">
        <v>0</v>
      </c>
      <c r="U11" s="109">
        <v>30</v>
      </c>
      <c r="V11" s="109"/>
      <c r="W11" s="109"/>
      <c r="X11" s="109"/>
      <c r="Y11" s="109"/>
      <c r="Z11" s="109"/>
      <c r="AA11" s="60">
        <f t="shared" si="2"/>
        <v>30</v>
      </c>
      <c r="AB11" s="67">
        <f t="shared" si="3"/>
        <v>15</v>
      </c>
      <c r="AC11" s="111">
        <v>38</v>
      </c>
      <c r="AD11" s="67">
        <f t="shared" si="4"/>
        <v>42.222222222222221</v>
      </c>
      <c r="AE11" s="66">
        <f>CRS!H11</f>
        <v>41.745555555555555</v>
      </c>
      <c r="AF11" s="64">
        <f>CRS!I11</f>
        <v>73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TRACK-1</v>
      </c>
      <c r="E12" s="109">
        <v>30</v>
      </c>
      <c r="F12" s="109">
        <v>30</v>
      </c>
      <c r="G12" s="109">
        <v>12</v>
      </c>
      <c r="H12" s="109" t="s">
        <v>28</v>
      </c>
      <c r="I12" s="109"/>
      <c r="J12" s="109"/>
      <c r="K12" s="109"/>
      <c r="L12" s="109"/>
      <c r="M12" s="109"/>
      <c r="N12" s="109"/>
      <c r="O12" s="60">
        <f t="shared" si="0"/>
        <v>72</v>
      </c>
      <c r="P12" s="67">
        <f t="shared" si="1"/>
        <v>57.599999999999994</v>
      </c>
      <c r="Q12" s="109" t="s">
        <v>248</v>
      </c>
      <c r="R12" s="109">
        <v>40</v>
      </c>
      <c r="S12" s="109">
        <v>30</v>
      </c>
      <c r="T12" s="109">
        <v>0</v>
      </c>
      <c r="U12" s="109">
        <v>30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50</v>
      </c>
      <c r="AC12" s="111">
        <v>64</v>
      </c>
      <c r="AD12" s="67">
        <f t="shared" si="4"/>
        <v>71.111111111111114</v>
      </c>
      <c r="AE12" s="66">
        <f>CRS!H12</f>
        <v>59.685777777777773</v>
      </c>
      <c r="AF12" s="64">
        <f>CRS!I12</f>
        <v>80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BALISTO, BRIX C. </v>
      </c>
      <c r="C13" s="65" t="str">
        <f>CRS!C13</f>
        <v>M</v>
      </c>
      <c r="D13" s="70" t="str">
        <f>CRS!D13</f>
        <v>BSIT-WEB TRACK-1</v>
      </c>
      <c r="E13" s="109">
        <v>30</v>
      </c>
      <c r="F13" s="109">
        <v>30</v>
      </c>
      <c r="G13" s="109">
        <v>10</v>
      </c>
      <c r="H13" s="109">
        <v>15</v>
      </c>
      <c r="I13" s="109"/>
      <c r="J13" s="109"/>
      <c r="K13" s="109"/>
      <c r="L13" s="109"/>
      <c r="M13" s="109"/>
      <c r="N13" s="109"/>
      <c r="O13" s="60">
        <f t="shared" si="0"/>
        <v>85</v>
      </c>
      <c r="P13" s="67">
        <f t="shared" si="1"/>
        <v>68</v>
      </c>
      <c r="Q13" s="109">
        <v>40</v>
      </c>
      <c r="R13" s="109">
        <v>35</v>
      </c>
      <c r="S13" s="109">
        <v>30</v>
      </c>
      <c r="T13" s="109">
        <v>40</v>
      </c>
      <c r="U13" s="109">
        <v>30</v>
      </c>
      <c r="V13" s="109"/>
      <c r="W13" s="109"/>
      <c r="X13" s="109"/>
      <c r="Y13" s="109"/>
      <c r="Z13" s="109"/>
      <c r="AA13" s="60">
        <f t="shared" si="2"/>
        <v>175</v>
      </c>
      <c r="AB13" s="67">
        <f t="shared" si="3"/>
        <v>87.5</v>
      </c>
      <c r="AC13" s="111">
        <v>48</v>
      </c>
      <c r="AD13" s="67">
        <f t="shared" si="4"/>
        <v>53.333333333333336</v>
      </c>
      <c r="AE13" s="66">
        <f>CRS!H13</f>
        <v>69.448333333333338</v>
      </c>
      <c r="AF13" s="64">
        <f>CRS!I13</f>
        <v>85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CABACUNGAN, JHON NOEL S. </v>
      </c>
      <c r="C14" s="65" t="str">
        <f>CRS!C14</f>
        <v>M</v>
      </c>
      <c r="D14" s="70" t="str">
        <f>CRS!D14</f>
        <v>BSIT-ERP TRACK-1</v>
      </c>
      <c r="E14" s="109">
        <v>40</v>
      </c>
      <c r="F14" s="109">
        <v>30</v>
      </c>
      <c r="G14" s="109">
        <v>12</v>
      </c>
      <c r="H14" s="109">
        <v>20</v>
      </c>
      <c r="I14" s="109"/>
      <c r="J14" s="109"/>
      <c r="K14" s="109"/>
      <c r="L14" s="109"/>
      <c r="M14" s="109"/>
      <c r="N14" s="109"/>
      <c r="O14" s="60">
        <f t="shared" si="0"/>
        <v>102</v>
      </c>
      <c r="P14" s="67">
        <f t="shared" si="1"/>
        <v>81.599999999999994</v>
      </c>
      <c r="Q14" s="109" t="s">
        <v>248</v>
      </c>
      <c r="R14" s="109">
        <v>30</v>
      </c>
      <c r="S14" s="109">
        <v>0</v>
      </c>
      <c r="T14" s="109">
        <v>40</v>
      </c>
      <c r="U14" s="109">
        <v>40</v>
      </c>
      <c r="V14" s="109"/>
      <c r="W14" s="109"/>
      <c r="X14" s="109"/>
      <c r="Y14" s="109"/>
      <c r="Z14" s="109"/>
      <c r="AA14" s="60">
        <f t="shared" si="2"/>
        <v>110</v>
      </c>
      <c r="AB14" s="67">
        <f t="shared" si="3"/>
        <v>55.000000000000007</v>
      </c>
      <c r="AC14" s="111">
        <v>54</v>
      </c>
      <c r="AD14" s="67">
        <f t="shared" si="4"/>
        <v>60</v>
      </c>
      <c r="AE14" s="66">
        <f>CRS!H14</f>
        <v>65.478000000000009</v>
      </c>
      <c r="AF14" s="64">
        <f>CRS!I14</f>
        <v>83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CALINA, ROANNE A. </v>
      </c>
      <c r="C15" s="65" t="str">
        <f>CRS!C15</f>
        <v>F</v>
      </c>
      <c r="D15" s="70" t="str">
        <f>CRS!D15</f>
        <v>ACT-NET MGMT-2</v>
      </c>
      <c r="E15" s="109">
        <v>25</v>
      </c>
      <c r="F15" s="109">
        <v>30</v>
      </c>
      <c r="G15" s="109">
        <v>13</v>
      </c>
      <c r="H15" s="109">
        <v>15</v>
      </c>
      <c r="I15" s="109"/>
      <c r="J15" s="109"/>
      <c r="K15" s="109"/>
      <c r="L15" s="109"/>
      <c r="M15" s="109"/>
      <c r="N15" s="109"/>
      <c r="O15" s="60">
        <f t="shared" si="0"/>
        <v>83</v>
      </c>
      <c r="P15" s="67">
        <f t="shared" si="1"/>
        <v>66.400000000000006</v>
      </c>
      <c r="Q15" s="109">
        <v>40</v>
      </c>
      <c r="R15" s="109">
        <v>40</v>
      </c>
      <c r="S15" s="109">
        <v>30</v>
      </c>
      <c r="T15" s="109">
        <v>0</v>
      </c>
      <c r="U15" s="109">
        <v>25</v>
      </c>
      <c r="V15" s="109"/>
      <c r="W15" s="109"/>
      <c r="X15" s="109"/>
      <c r="Y15" s="109"/>
      <c r="Z15" s="109"/>
      <c r="AA15" s="60">
        <f t="shared" si="2"/>
        <v>135</v>
      </c>
      <c r="AB15" s="67">
        <f t="shared" si="3"/>
        <v>67.5</v>
      </c>
      <c r="AC15" s="111">
        <v>30</v>
      </c>
      <c r="AD15" s="67">
        <f t="shared" si="4"/>
        <v>33.333333333333329</v>
      </c>
      <c r="AE15" s="66">
        <f>CRS!H15</f>
        <v>55.52033333333334</v>
      </c>
      <c r="AF15" s="64">
        <f>CRS!I15</f>
        <v>78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CALIXTO, CLAYTON B. </v>
      </c>
      <c r="C16" s="65" t="str">
        <f>CRS!C16</f>
        <v>M</v>
      </c>
      <c r="D16" s="70" t="str">
        <f>CRS!D16</f>
        <v>BSIT-WEB TRACK-2</v>
      </c>
      <c r="E16" s="109">
        <v>30</v>
      </c>
      <c r="F16" s="109">
        <v>30</v>
      </c>
      <c r="G16" s="109">
        <v>12</v>
      </c>
      <c r="H16" s="109">
        <v>15</v>
      </c>
      <c r="I16" s="109"/>
      <c r="J16" s="109"/>
      <c r="K16" s="109"/>
      <c r="L16" s="109"/>
      <c r="M16" s="109"/>
      <c r="N16" s="109"/>
      <c r="O16" s="60">
        <f t="shared" si="0"/>
        <v>87</v>
      </c>
      <c r="P16" s="67">
        <f t="shared" si="1"/>
        <v>69.599999999999994</v>
      </c>
      <c r="Q16" s="109">
        <v>40</v>
      </c>
      <c r="R16" s="109">
        <v>35</v>
      </c>
      <c r="S16" s="109">
        <v>40</v>
      </c>
      <c r="T16" s="109">
        <v>40</v>
      </c>
      <c r="U16" s="109">
        <v>30</v>
      </c>
      <c r="V16" s="109"/>
      <c r="W16" s="109"/>
      <c r="X16" s="109"/>
      <c r="Y16" s="109"/>
      <c r="Z16" s="109"/>
      <c r="AA16" s="60">
        <f t="shared" si="2"/>
        <v>185</v>
      </c>
      <c r="AB16" s="67">
        <f t="shared" si="3"/>
        <v>92.5</v>
      </c>
      <c r="AC16" s="111">
        <v>58</v>
      </c>
      <c r="AD16" s="67">
        <f t="shared" si="4"/>
        <v>64.444444444444443</v>
      </c>
      <c r="AE16" s="66">
        <f>CRS!H16</f>
        <v>75.404111111111121</v>
      </c>
      <c r="AF16" s="64">
        <f>CRS!I16</f>
        <v>88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CARLOS, KENNETH C. </v>
      </c>
      <c r="C17" s="65" t="str">
        <f>CRS!C17</f>
        <v>M</v>
      </c>
      <c r="D17" s="70" t="str">
        <f>CRS!D17</f>
        <v>BSIT-WEB TRACK-2</v>
      </c>
      <c r="E17" s="109">
        <v>40</v>
      </c>
      <c r="F17" s="109">
        <v>30</v>
      </c>
      <c r="G17" s="109">
        <v>15</v>
      </c>
      <c r="H17" s="109">
        <v>15</v>
      </c>
      <c r="I17" s="109"/>
      <c r="J17" s="109"/>
      <c r="K17" s="109"/>
      <c r="L17" s="109"/>
      <c r="M17" s="109"/>
      <c r="N17" s="109"/>
      <c r="O17" s="60">
        <f t="shared" si="0"/>
        <v>100</v>
      </c>
      <c r="P17" s="67">
        <f t="shared" si="1"/>
        <v>80</v>
      </c>
      <c r="Q17" s="109">
        <v>30</v>
      </c>
      <c r="R17" s="109">
        <v>40</v>
      </c>
      <c r="S17" s="109">
        <v>40</v>
      </c>
      <c r="T17" s="109">
        <v>40</v>
      </c>
      <c r="U17" s="109">
        <v>40</v>
      </c>
      <c r="V17" s="109"/>
      <c r="W17" s="109"/>
      <c r="X17" s="109"/>
      <c r="Y17" s="109"/>
      <c r="Z17" s="109"/>
      <c r="AA17" s="60">
        <f t="shared" si="2"/>
        <v>190</v>
      </c>
      <c r="AB17" s="67">
        <f t="shared" si="3"/>
        <v>95</v>
      </c>
      <c r="AC17" s="111">
        <v>38</v>
      </c>
      <c r="AD17" s="67">
        <f t="shared" si="4"/>
        <v>42.222222222222221</v>
      </c>
      <c r="AE17" s="66">
        <f>CRS!H17</f>
        <v>72.105555555555554</v>
      </c>
      <c r="AF17" s="64">
        <f>CRS!I17</f>
        <v>86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CASTRO, RAYLAND P. </v>
      </c>
      <c r="C18" s="65" t="str">
        <f>CRS!C18</f>
        <v>M</v>
      </c>
      <c r="D18" s="70" t="str">
        <f>CRS!D18</f>
        <v>BSIT-ERP TRACK-1</v>
      </c>
      <c r="E18" s="109">
        <v>0</v>
      </c>
      <c r="F18" s="109">
        <v>35</v>
      </c>
      <c r="G18" s="109">
        <v>15</v>
      </c>
      <c r="H18" s="109" t="s">
        <v>28</v>
      </c>
      <c r="I18" s="109"/>
      <c r="J18" s="109"/>
      <c r="K18" s="109"/>
      <c r="L18" s="109"/>
      <c r="M18" s="109"/>
      <c r="N18" s="109"/>
      <c r="O18" s="60">
        <f t="shared" si="0"/>
        <v>50</v>
      </c>
      <c r="P18" s="67">
        <f t="shared" si="1"/>
        <v>40</v>
      </c>
      <c r="Q18" s="109">
        <v>40</v>
      </c>
      <c r="R18" s="109" t="s">
        <v>248</v>
      </c>
      <c r="S18" s="109">
        <v>0</v>
      </c>
      <c r="T18" s="109">
        <v>40</v>
      </c>
      <c r="U18" s="109">
        <v>0</v>
      </c>
      <c r="V18" s="109"/>
      <c r="W18" s="109"/>
      <c r="X18" s="109"/>
      <c r="Y18" s="109"/>
      <c r="Z18" s="109"/>
      <c r="AA18" s="60">
        <f t="shared" si="2"/>
        <v>80</v>
      </c>
      <c r="AB18" s="67">
        <f t="shared" si="3"/>
        <v>40</v>
      </c>
      <c r="AC18" s="111">
        <v>54</v>
      </c>
      <c r="AD18" s="67">
        <f t="shared" si="4"/>
        <v>60</v>
      </c>
      <c r="AE18" s="66">
        <f>CRS!H18</f>
        <v>46.800000000000004</v>
      </c>
      <c r="AF18" s="64">
        <f>CRS!I18</f>
        <v>74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COLLINS, JACQUILINE T. </v>
      </c>
      <c r="C19" s="65" t="str">
        <f>CRS!C19</f>
        <v>F</v>
      </c>
      <c r="D19" s="70" t="str">
        <f>CRS!D19</f>
        <v>BSIT-WEB TRACK-2</v>
      </c>
      <c r="E19" s="109">
        <v>30</v>
      </c>
      <c r="F19" s="109">
        <v>35</v>
      </c>
      <c r="G19" s="109">
        <v>13</v>
      </c>
      <c r="H19" s="109">
        <v>20</v>
      </c>
      <c r="I19" s="109"/>
      <c r="J19" s="109"/>
      <c r="K19" s="109"/>
      <c r="L19" s="109"/>
      <c r="M19" s="109"/>
      <c r="N19" s="109"/>
      <c r="O19" s="60">
        <f t="shared" si="0"/>
        <v>98</v>
      </c>
      <c r="P19" s="67">
        <f t="shared" si="1"/>
        <v>78.400000000000006</v>
      </c>
      <c r="Q19" s="109">
        <v>30</v>
      </c>
      <c r="R19" s="109">
        <v>30</v>
      </c>
      <c r="S19" s="109" t="s">
        <v>248</v>
      </c>
      <c r="T19" s="109">
        <v>40</v>
      </c>
      <c r="U19" s="109">
        <v>30</v>
      </c>
      <c r="V19" s="109"/>
      <c r="W19" s="109"/>
      <c r="X19" s="109"/>
      <c r="Y19" s="109"/>
      <c r="Z19" s="109"/>
      <c r="AA19" s="60">
        <f t="shared" si="2"/>
        <v>130</v>
      </c>
      <c r="AB19" s="67">
        <f t="shared" si="3"/>
        <v>65</v>
      </c>
      <c r="AC19" s="111">
        <v>52</v>
      </c>
      <c r="AD19" s="67">
        <f t="shared" si="4"/>
        <v>57.777777777777771</v>
      </c>
      <c r="AE19" s="66">
        <f>CRS!H19</f>
        <v>66.966444444444448</v>
      </c>
      <c r="AF19" s="64">
        <f>CRS!I19</f>
        <v>83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DALANG, CARL VINCENT S. </v>
      </c>
      <c r="C20" s="65" t="str">
        <f>CRS!C20</f>
        <v>M</v>
      </c>
      <c r="D20" s="70" t="str">
        <f>CRS!D20</f>
        <v>BSIT-WEB TRACK-2</v>
      </c>
      <c r="E20" s="109">
        <v>35</v>
      </c>
      <c r="F20" s="109">
        <v>30</v>
      </c>
      <c r="G20" s="109">
        <v>15</v>
      </c>
      <c r="H20" s="109">
        <v>15</v>
      </c>
      <c r="I20" s="109"/>
      <c r="J20" s="109"/>
      <c r="K20" s="109"/>
      <c r="L20" s="109"/>
      <c r="M20" s="109"/>
      <c r="N20" s="109"/>
      <c r="O20" s="60">
        <f t="shared" si="0"/>
        <v>95</v>
      </c>
      <c r="P20" s="67">
        <f t="shared" si="1"/>
        <v>76</v>
      </c>
      <c r="Q20" s="109">
        <v>30</v>
      </c>
      <c r="R20" s="109">
        <v>40</v>
      </c>
      <c r="S20" s="109" t="s">
        <v>248</v>
      </c>
      <c r="T20" s="109">
        <v>40</v>
      </c>
      <c r="U20" s="109">
        <v>35</v>
      </c>
      <c r="V20" s="109"/>
      <c r="W20" s="109"/>
      <c r="X20" s="109"/>
      <c r="Y20" s="109"/>
      <c r="Z20" s="109"/>
      <c r="AA20" s="60">
        <f t="shared" si="2"/>
        <v>145</v>
      </c>
      <c r="AB20" s="67">
        <f t="shared" si="3"/>
        <v>72.5</v>
      </c>
      <c r="AC20" s="111">
        <v>48</v>
      </c>
      <c r="AD20" s="67">
        <f t="shared" si="4"/>
        <v>53.333333333333336</v>
      </c>
      <c r="AE20" s="66">
        <f>CRS!H20</f>
        <v>67.138333333333335</v>
      </c>
      <c r="AF20" s="64">
        <f>CRS!I20</f>
        <v>84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DELA CRUZ, WAYNE O'NEIL M. </v>
      </c>
      <c r="C21" s="65" t="str">
        <f>CRS!C21</f>
        <v>M</v>
      </c>
      <c r="D21" s="70" t="str">
        <f>CRS!D21</f>
        <v>ACT-NET MGMT-1</v>
      </c>
      <c r="E21" s="109">
        <v>30</v>
      </c>
      <c r="F21" s="109">
        <v>20</v>
      </c>
      <c r="G21" s="109">
        <v>10</v>
      </c>
      <c r="H21" s="109">
        <v>15</v>
      </c>
      <c r="I21" s="109"/>
      <c r="J21" s="109"/>
      <c r="K21" s="109"/>
      <c r="L21" s="109"/>
      <c r="M21" s="109"/>
      <c r="N21" s="109"/>
      <c r="O21" s="60">
        <f t="shared" si="0"/>
        <v>75</v>
      </c>
      <c r="P21" s="67">
        <f t="shared" si="1"/>
        <v>60</v>
      </c>
      <c r="Q21" s="109" t="s">
        <v>248</v>
      </c>
      <c r="R21" s="109">
        <v>30</v>
      </c>
      <c r="S21" s="109">
        <v>30</v>
      </c>
      <c r="T21" s="109">
        <v>40</v>
      </c>
      <c r="U21" s="109">
        <v>30</v>
      </c>
      <c r="V21" s="109"/>
      <c r="W21" s="109"/>
      <c r="X21" s="109"/>
      <c r="Y21" s="109"/>
      <c r="Z21" s="109"/>
      <c r="AA21" s="60">
        <f t="shared" si="2"/>
        <v>130</v>
      </c>
      <c r="AB21" s="67">
        <f t="shared" si="3"/>
        <v>65</v>
      </c>
      <c r="AC21" s="111">
        <v>22</v>
      </c>
      <c r="AD21" s="67">
        <f t="shared" si="4"/>
        <v>24.444444444444443</v>
      </c>
      <c r="AE21" s="66">
        <f>CRS!H21</f>
        <v>49.56111111111111</v>
      </c>
      <c r="AF21" s="64">
        <f>CRS!I21</f>
        <v>74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DELOS SANTOS, GERWIN B. </v>
      </c>
      <c r="C22" s="65" t="str">
        <f>CRS!C22</f>
        <v>M</v>
      </c>
      <c r="D22" s="70" t="str">
        <f>CRS!D22</f>
        <v>BSIT-WEB TRACK-2</v>
      </c>
      <c r="E22" s="109">
        <v>30</v>
      </c>
      <c r="F22" s="109">
        <v>30</v>
      </c>
      <c r="G22" s="109">
        <v>13</v>
      </c>
      <c r="H22" s="109">
        <v>15</v>
      </c>
      <c r="I22" s="109"/>
      <c r="J22" s="109"/>
      <c r="K22" s="109"/>
      <c r="L22" s="109"/>
      <c r="M22" s="109"/>
      <c r="N22" s="109"/>
      <c r="O22" s="60">
        <f t="shared" si="0"/>
        <v>88</v>
      </c>
      <c r="P22" s="67">
        <f t="shared" si="1"/>
        <v>70.399999999999991</v>
      </c>
      <c r="Q22" s="109">
        <v>40</v>
      </c>
      <c r="R22" s="109">
        <v>40</v>
      </c>
      <c r="S22" s="109">
        <v>30</v>
      </c>
      <c r="T22" s="109">
        <v>40</v>
      </c>
      <c r="U22" s="109">
        <v>30</v>
      </c>
      <c r="V22" s="109"/>
      <c r="W22" s="109"/>
      <c r="X22" s="109"/>
      <c r="Y22" s="109"/>
      <c r="Z22" s="109"/>
      <c r="AA22" s="60">
        <f t="shared" si="2"/>
        <v>180</v>
      </c>
      <c r="AB22" s="67">
        <f t="shared" si="3"/>
        <v>90</v>
      </c>
      <c r="AC22" s="111">
        <v>46</v>
      </c>
      <c r="AD22" s="67">
        <f t="shared" si="4"/>
        <v>51.111111111111107</v>
      </c>
      <c r="AE22" s="66">
        <f>CRS!H22</f>
        <v>70.309777777777782</v>
      </c>
      <c r="AF22" s="64">
        <f>CRS!I22</f>
        <v>85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DODON, MARK GREGORY B. </v>
      </c>
      <c r="C23" s="65" t="str">
        <f>CRS!C23</f>
        <v>M</v>
      </c>
      <c r="D23" s="70" t="str">
        <f>CRS!D23</f>
        <v>BSIT-WEB TRACK-1</v>
      </c>
      <c r="E23" s="109">
        <v>30</v>
      </c>
      <c r="F23" s="109">
        <v>30</v>
      </c>
      <c r="G23" s="109">
        <v>15</v>
      </c>
      <c r="H23" s="109">
        <v>15</v>
      </c>
      <c r="I23" s="109"/>
      <c r="J23" s="109"/>
      <c r="K23" s="109"/>
      <c r="L23" s="109"/>
      <c r="M23" s="109"/>
      <c r="N23" s="109"/>
      <c r="O23" s="60">
        <f t="shared" si="0"/>
        <v>90</v>
      </c>
      <c r="P23" s="67">
        <f t="shared" si="1"/>
        <v>72</v>
      </c>
      <c r="Q23" s="109">
        <v>30</v>
      </c>
      <c r="R23" s="109">
        <v>35</v>
      </c>
      <c r="S23" s="109">
        <v>30</v>
      </c>
      <c r="T23" s="109">
        <v>40</v>
      </c>
      <c r="U23" s="109">
        <v>30</v>
      </c>
      <c r="V23" s="109"/>
      <c r="W23" s="109"/>
      <c r="X23" s="109"/>
      <c r="Y23" s="109"/>
      <c r="Z23" s="109"/>
      <c r="AA23" s="60">
        <f t="shared" si="2"/>
        <v>165</v>
      </c>
      <c r="AB23" s="67">
        <f t="shared" si="3"/>
        <v>82.5</v>
      </c>
      <c r="AC23" s="111">
        <v>62</v>
      </c>
      <c r="AD23" s="67">
        <f t="shared" si="4"/>
        <v>68.888888888888886</v>
      </c>
      <c r="AE23" s="66">
        <f>CRS!H23</f>
        <v>74.407222222222231</v>
      </c>
      <c r="AF23" s="64">
        <f>CRS!I23</f>
        <v>87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ESTARIS, RENZ B. </v>
      </c>
      <c r="C24" s="65" t="str">
        <f>CRS!C24</f>
        <v>M</v>
      </c>
      <c r="D24" s="70" t="str">
        <f>CRS!D24</f>
        <v>BSIT-WEB TRACK-2</v>
      </c>
      <c r="E24" s="109">
        <v>30</v>
      </c>
      <c r="F24" s="109">
        <v>0</v>
      </c>
      <c r="G24" s="109">
        <v>10</v>
      </c>
      <c r="H24" s="109">
        <v>15</v>
      </c>
      <c r="I24" s="109"/>
      <c r="J24" s="109"/>
      <c r="K24" s="109"/>
      <c r="L24" s="109"/>
      <c r="M24" s="109"/>
      <c r="N24" s="109"/>
      <c r="O24" s="60">
        <f t="shared" si="0"/>
        <v>55</v>
      </c>
      <c r="P24" s="67">
        <f t="shared" si="1"/>
        <v>44</v>
      </c>
      <c r="Q24" s="109">
        <v>30</v>
      </c>
      <c r="R24" s="109">
        <v>40</v>
      </c>
      <c r="S24" s="109" t="s">
        <v>248</v>
      </c>
      <c r="T24" s="109">
        <v>40</v>
      </c>
      <c r="U24" s="109">
        <v>30</v>
      </c>
      <c r="V24" s="109"/>
      <c r="W24" s="109"/>
      <c r="X24" s="109"/>
      <c r="Y24" s="109"/>
      <c r="Z24" s="109"/>
      <c r="AA24" s="60">
        <f t="shared" si="2"/>
        <v>140</v>
      </c>
      <c r="AB24" s="67">
        <f t="shared" si="3"/>
        <v>70</v>
      </c>
      <c r="AC24" s="111">
        <v>46</v>
      </c>
      <c r="AD24" s="67">
        <f t="shared" si="4"/>
        <v>51.111111111111107</v>
      </c>
      <c r="AE24" s="66">
        <f>CRS!H24</f>
        <v>54.997777777777785</v>
      </c>
      <c r="AF24" s="64">
        <f>CRS!I24</f>
        <v>77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FONTANILLA, JOHN CARLO C. </v>
      </c>
      <c r="C25" s="65" t="str">
        <f>CRS!C25</f>
        <v>M</v>
      </c>
      <c r="D25" s="70" t="str">
        <f>CRS!D25</f>
        <v>BSIT-WEB TRACK-2</v>
      </c>
      <c r="E25" s="109">
        <v>30</v>
      </c>
      <c r="F25" s="109">
        <v>30</v>
      </c>
      <c r="G25" s="109">
        <v>15</v>
      </c>
      <c r="H25" s="109">
        <v>20</v>
      </c>
      <c r="I25" s="109"/>
      <c r="J25" s="109"/>
      <c r="K25" s="109"/>
      <c r="L25" s="109"/>
      <c r="M25" s="109"/>
      <c r="N25" s="109"/>
      <c r="O25" s="60">
        <f t="shared" si="0"/>
        <v>95</v>
      </c>
      <c r="P25" s="67">
        <f t="shared" si="1"/>
        <v>76</v>
      </c>
      <c r="Q25" s="109">
        <v>30</v>
      </c>
      <c r="R25" s="109">
        <v>35</v>
      </c>
      <c r="S25" s="109">
        <v>40</v>
      </c>
      <c r="T25" s="109">
        <v>40</v>
      </c>
      <c r="U25" s="109">
        <v>30</v>
      </c>
      <c r="V25" s="109"/>
      <c r="W25" s="109"/>
      <c r="X25" s="109"/>
      <c r="Y25" s="109"/>
      <c r="Z25" s="109"/>
      <c r="AA25" s="60">
        <f t="shared" si="2"/>
        <v>175</v>
      </c>
      <c r="AB25" s="67">
        <f t="shared" si="3"/>
        <v>87.5</v>
      </c>
      <c r="AC25" s="111">
        <v>48</v>
      </c>
      <c r="AD25" s="67">
        <f t="shared" si="4"/>
        <v>53.333333333333336</v>
      </c>
      <c r="AE25" s="66">
        <f>CRS!H25</f>
        <v>72.088333333333338</v>
      </c>
      <c r="AF25" s="64">
        <f>CRS!I25</f>
        <v>86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GALAMAY, KHERVIN X-EL O. </v>
      </c>
      <c r="C26" s="65" t="str">
        <f>CRS!C26</f>
        <v>M</v>
      </c>
      <c r="D26" s="70" t="str">
        <f>CRS!D26</f>
        <v>BSIT-WEB TRACK-2</v>
      </c>
      <c r="E26" s="109">
        <v>25</v>
      </c>
      <c r="F26" s="109">
        <v>30</v>
      </c>
      <c r="G26" s="109">
        <v>11</v>
      </c>
      <c r="H26" s="109">
        <v>15</v>
      </c>
      <c r="I26" s="109"/>
      <c r="J26" s="109"/>
      <c r="K26" s="109"/>
      <c r="L26" s="109"/>
      <c r="M26" s="109"/>
      <c r="N26" s="109"/>
      <c r="O26" s="60">
        <f t="shared" si="0"/>
        <v>81</v>
      </c>
      <c r="P26" s="67">
        <f t="shared" si="1"/>
        <v>64.8</v>
      </c>
      <c r="Q26" s="109">
        <v>0</v>
      </c>
      <c r="R26" s="109">
        <v>20</v>
      </c>
      <c r="S26" s="109">
        <v>20</v>
      </c>
      <c r="T26" s="109">
        <v>40</v>
      </c>
      <c r="U26" s="109">
        <v>25</v>
      </c>
      <c r="V26" s="109"/>
      <c r="W26" s="109"/>
      <c r="X26" s="109"/>
      <c r="Y26" s="109"/>
      <c r="Z26" s="109"/>
      <c r="AA26" s="60">
        <f t="shared" si="2"/>
        <v>105</v>
      </c>
      <c r="AB26" s="67">
        <f t="shared" si="3"/>
        <v>52.5</v>
      </c>
      <c r="AC26" s="111">
        <v>52</v>
      </c>
      <c r="AD26" s="67">
        <f t="shared" si="4"/>
        <v>57.777777777777771</v>
      </c>
      <c r="AE26" s="66">
        <f>CRS!H26</f>
        <v>58.353444444444449</v>
      </c>
      <c r="AF26" s="64">
        <f>CRS!I26</f>
        <v>79</v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GAYADOS, DAVIE BOY D. </v>
      </c>
      <c r="C27" s="65" t="str">
        <f>CRS!C27</f>
        <v>M</v>
      </c>
      <c r="D27" s="70" t="str">
        <f>CRS!D27</f>
        <v>BSIT-NET SEC TRACK-1</v>
      </c>
      <c r="E27" s="109">
        <v>40</v>
      </c>
      <c r="F27" s="109">
        <v>30</v>
      </c>
      <c r="G27" s="109">
        <v>13</v>
      </c>
      <c r="H27" s="109">
        <v>15</v>
      </c>
      <c r="I27" s="109"/>
      <c r="J27" s="109"/>
      <c r="K27" s="109"/>
      <c r="L27" s="109"/>
      <c r="M27" s="109"/>
      <c r="N27" s="109"/>
      <c r="O27" s="60">
        <f t="shared" si="0"/>
        <v>98</v>
      </c>
      <c r="P27" s="67">
        <f t="shared" si="1"/>
        <v>78.400000000000006</v>
      </c>
      <c r="Q27" s="109">
        <v>30</v>
      </c>
      <c r="R27" s="109">
        <v>40</v>
      </c>
      <c r="S27" s="109">
        <v>40</v>
      </c>
      <c r="T27" s="109">
        <v>40</v>
      </c>
      <c r="U27" s="109">
        <v>40</v>
      </c>
      <c r="V27" s="109"/>
      <c r="W27" s="109"/>
      <c r="X27" s="109"/>
      <c r="Y27" s="109"/>
      <c r="Z27" s="109"/>
      <c r="AA27" s="60">
        <f t="shared" si="2"/>
        <v>190</v>
      </c>
      <c r="AB27" s="67">
        <f t="shared" si="3"/>
        <v>95</v>
      </c>
      <c r="AC27" s="111">
        <v>46</v>
      </c>
      <c r="AD27" s="67">
        <f t="shared" si="4"/>
        <v>51.111111111111107</v>
      </c>
      <c r="AE27" s="66">
        <f>CRS!H27</f>
        <v>74.599777777777788</v>
      </c>
      <c r="AF27" s="64">
        <f>CRS!I27</f>
        <v>87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GOLIAT, XIANEIL JUSTIN C. </v>
      </c>
      <c r="C28" s="65" t="str">
        <f>CRS!C28</f>
        <v>M</v>
      </c>
      <c r="D28" s="70" t="str">
        <f>CRS!D28</f>
        <v>BSIT-NET SEC TRACK-1</v>
      </c>
      <c r="E28" s="109">
        <v>0</v>
      </c>
      <c r="F28" s="109">
        <v>0</v>
      </c>
      <c r="G28" s="109" t="s">
        <v>28</v>
      </c>
      <c r="H28" s="109">
        <v>10</v>
      </c>
      <c r="I28" s="109"/>
      <c r="J28" s="109"/>
      <c r="K28" s="109"/>
      <c r="L28" s="109"/>
      <c r="M28" s="109"/>
      <c r="N28" s="109"/>
      <c r="O28" s="60">
        <f t="shared" si="0"/>
        <v>10</v>
      </c>
      <c r="P28" s="67">
        <f t="shared" si="1"/>
        <v>8</v>
      </c>
      <c r="Q28" s="109">
        <v>40</v>
      </c>
      <c r="R28" s="109">
        <v>30</v>
      </c>
      <c r="S28" s="109" t="s">
        <v>248</v>
      </c>
      <c r="T28" s="109">
        <v>40</v>
      </c>
      <c r="U28" s="109">
        <v>0</v>
      </c>
      <c r="V28" s="109"/>
      <c r="W28" s="109"/>
      <c r="X28" s="109"/>
      <c r="Y28" s="109"/>
      <c r="Z28" s="109"/>
      <c r="AA28" s="60">
        <f t="shared" si="2"/>
        <v>110</v>
      </c>
      <c r="AB28" s="67">
        <f t="shared" si="3"/>
        <v>55.000000000000007</v>
      </c>
      <c r="AC28" s="111">
        <v>50</v>
      </c>
      <c r="AD28" s="67">
        <f t="shared" si="4"/>
        <v>55.555555555555557</v>
      </c>
      <c r="AE28" s="66">
        <f>CRS!H28</f>
        <v>39.678888888888892</v>
      </c>
      <c r="AF28" s="64">
        <f>CRS!I28</f>
        <v>73</v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HORTALEZA, KRIS ALLISON S. </v>
      </c>
      <c r="C29" s="65" t="str">
        <f>CRS!C29</f>
        <v>M</v>
      </c>
      <c r="D29" s="70" t="str">
        <f>CRS!D29</f>
        <v>BSIT-WEB TRACK-1</v>
      </c>
      <c r="E29" s="109">
        <v>40</v>
      </c>
      <c r="F29" s="109">
        <v>30</v>
      </c>
      <c r="G29" s="109" t="s">
        <v>28</v>
      </c>
      <c r="H29" s="109">
        <v>20</v>
      </c>
      <c r="I29" s="109"/>
      <c r="J29" s="109"/>
      <c r="K29" s="109"/>
      <c r="L29" s="109"/>
      <c r="M29" s="109"/>
      <c r="N29" s="109"/>
      <c r="O29" s="60">
        <f t="shared" si="0"/>
        <v>90</v>
      </c>
      <c r="P29" s="67">
        <f t="shared" si="1"/>
        <v>72</v>
      </c>
      <c r="Q29" s="109">
        <v>30</v>
      </c>
      <c r="R29" s="109">
        <v>40</v>
      </c>
      <c r="S29" s="109">
        <v>30</v>
      </c>
      <c r="T29" s="109">
        <v>20</v>
      </c>
      <c r="U29" s="109">
        <v>40</v>
      </c>
      <c r="V29" s="109"/>
      <c r="W29" s="109"/>
      <c r="X29" s="109"/>
      <c r="Y29" s="109"/>
      <c r="Z29" s="109"/>
      <c r="AA29" s="60">
        <f t="shared" si="2"/>
        <v>160</v>
      </c>
      <c r="AB29" s="67">
        <f t="shared" si="3"/>
        <v>80</v>
      </c>
      <c r="AC29" s="111">
        <v>64</v>
      </c>
      <c r="AD29" s="67">
        <f t="shared" si="4"/>
        <v>71.111111111111114</v>
      </c>
      <c r="AE29" s="66">
        <f>CRS!H29</f>
        <v>74.337777777777788</v>
      </c>
      <c r="AF29" s="64">
        <f>CRS!I29</f>
        <v>87</v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MACAYAN, CZAREEN WYNZEL V. </v>
      </c>
      <c r="C30" s="65" t="str">
        <f>CRS!C30</f>
        <v>F</v>
      </c>
      <c r="D30" s="70" t="str">
        <f>CRS!D30</f>
        <v>BSIT-WEB TRACK-2</v>
      </c>
      <c r="E30" s="109">
        <v>40</v>
      </c>
      <c r="F30" s="109">
        <v>30</v>
      </c>
      <c r="G30" s="109">
        <v>15</v>
      </c>
      <c r="H30" s="109">
        <v>20</v>
      </c>
      <c r="I30" s="109"/>
      <c r="J30" s="109"/>
      <c r="K30" s="109"/>
      <c r="L30" s="109"/>
      <c r="M30" s="109"/>
      <c r="N30" s="109"/>
      <c r="O30" s="60">
        <f t="shared" si="0"/>
        <v>105</v>
      </c>
      <c r="P30" s="67">
        <f t="shared" si="1"/>
        <v>84</v>
      </c>
      <c r="Q30" s="109">
        <v>40</v>
      </c>
      <c r="R30" s="109">
        <v>35</v>
      </c>
      <c r="S30" s="109">
        <v>40</v>
      </c>
      <c r="T30" s="109">
        <v>40</v>
      </c>
      <c r="U30" s="109">
        <v>40</v>
      </c>
      <c r="V30" s="109"/>
      <c r="W30" s="109"/>
      <c r="X30" s="109"/>
      <c r="Y30" s="109"/>
      <c r="Z30" s="109"/>
      <c r="AA30" s="60">
        <f t="shared" si="2"/>
        <v>195</v>
      </c>
      <c r="AB30" s="67">
        <f t="shared" si="3"/>
        <v>97.5</v>
      </c>
      <c r="AC30" s="111">
        <v>50</v>
      </c>
      <c r="AD30" s="67">
        <f t="shared" si="4"/>
        <v>55.555555555555557</v>
      </c>
      <c r="AE30" s="66">
        <f>CRS!H30</f>
        <v>78.783888888888896</v>
      </c>
      <c r="AF30" s="64">
        <f>CRS!I30</f>
        <v>89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MASI, LOVE JOY B. </v>
      </c>
      <c r="C31" s="65" t="str">
        <f>CRS!C31</f>
        <v>F</v>
      </c>
      <c r="D31" s="70" t="str">
        <f>CRS!D31</f>
        <v>BSIT-ERP TRACK-2</v>
      </c>
      <c r="E31" s="109">
        <v>30</v>
      </c>
      <c r="F31" s="109">
        <v>30</v>
      </c>
      <c r="G31" s="109">
        <v>15</v>
      </c>
      <c r="H31" s="109">
        <v>15</v>
      </c>
      <c r="I31" s="109"/>
      <c r="J31" s="109"/>
      <c r="K31" s="109"/>
      <c r="L31" s="109"/>
      <c r="M31" s="109"/>
      <c r="N31" s="109"/>
      <c r="O31" s="60">
        <f t="shared" si="0"/>
        <v>90</v>
      </c>
      <c r="P31" s="67">
        <f t="shared" si="1"/>
        <v>72</v>
      </c>
      <c r="Q31" s="109">
        <v>40</v>
      </c>
      <c r="R31" s="109">
        <v>40</v>
      </c>
      <c r="S31" s="109">
        <v>30</v>
      </c>
      <c r="T31" s="109">
        <v>40</v>
      </c>
      <c r="U31" s="109">
        <v>30</v>
      </c>
      <c r="V31" s="109"/>
      <c r="W31" s="109"/>
      <c r="X31" s="109"/>
      <c r="Y31" s="109"/>
      <c r="Z31" s="109"/>
      <c r="AA31" s="60">
        <f t="shared" si="2"/>
        <v>180</v>
      </c>
      <c r="AB31" s="67">
        <f t="shared" si="3"/>
        <v>90</v>
      </c>
      <c r="AC31" s="111">
        <v>52</v>
      </c>
      <c r="AD31" s="67">
        <f t="shared" si="4"/>
        <v>57.777777777777771</v>
      </c>
      <c r="AE31" s="66">
        <f>CRS!H31</f>
        <v>73.104444444444454</v>
      </c>
      <c r="AF31" s="64">
        <f>CRS!I31</f>
        <v>87</v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MASIDONG, JAZZEL-MAE P. </v>
      </c>
      <c r="C32" s="65" t="str">
        <f>CRS!C32</f>
        <v>F</v>
      </c>
      <c r="D32" s="70" t="str">
        <f>CRS!D32</f>
        <v>BSIT-NET SEC TRACK-1</v>
      </c>
      <c r="E32" s="109">
        <v>30</v>
      </c>
      <c r="F32" s="109">
        <v>30</v>
      </c>
      <c r="G32" s="109">
        <v>10</v>
      </c>
      <c r="H32" s="109" t="s">
        <v>28</v>
      </c>
      <c r="I32" s="109"/>
      <c r="J32" s="109"/>
      <c r="K32" s="109"/>
      <c r="L32" s="109"/>
      <c r="M32" s="109"/>
      <c r="N32" s="109"/>
      <c r="O32" s="60">
        <f t="shared" si="0"/>
        <v>70</v>
      </c>
      <c r="P32" s="67">
        <f t="shared" si="1"/>
        <v>56.000000000000007</v>
      </c>
      <c r="Q32" s="109">
        <v>40</v>
      </c>
      <c r="R32" s="109">
        <v>40</v>
      </c>
      <c r="S32" s="109" t="s">
        <v>248</v>
      </c>
      <c r="T32" s="109">
        <v>40</v>
      </c>
      <c r="U32" s="109">
        <v>30</v>
      </c>
      <c r="V32" s="109"/>
      <c r="W32" s="109"/>
      <c r="X32" s="109"/>
      <c r="Y32" s="109"/>
      <c r="Z32" s="109"/>
      <c r="AA32" s="60">
        <f t="shared" si="2"/>
        <v>150</v>
      </c>
      <c r="AB32" s="67">
        <f t="shared" si="3"/>
        <v>75</v>
      </c>
      <c r="AC32" s="111">
        <v>46</v>
      </c>
      <c r="AD32" s="67">
        <f t="shared" si="4"/>
        <v>51.111111111111107</v>
      </c>
      <c r="AE32" s="66">
        <f>CRS!H32</f>
        <v>60.607777777777784</v>
      </c>
      <c r="AF32" s="64">
        <f>CRS!I32</f>
        <v>80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MONDATA, JERYL BOB M. </v>
      </c>
      <c r="C33" s="65" t="str">
        <f>CRS!C33</f>
        <v>M</v>
      </c>
      <c r="D33" s="70" t="str">
        <f>CRS!D33</f>
        <v>BSIT-ERP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NIEBRES, HART LOIS F. </v>
      </c>
      <c r="C34" s="65" t="str">
        <f>CRS!C34</f>
        <v>M</v>
      </c>
      <c r="D34" s="70" t="str">
        <f>CRS!D34</f>
        <v>BSIT-WEB TRACK-2</v>
      </c>
      <c r="E34" s="109">
        <v>30</v>
      </c>
      <c r="F34" s="109">
        <v>30</v>
      </c>
      <c r="G34" s="109">
        <v>12</v>
      </c>
      <c r="H34" s="109">
        <v>15</v>
      </c>
      <c r="I34" s="109"/>
      <c r="J34" s="109"/>
      <c r="K34" s="109"/>
      <c r="L34" s="109"/>
      <c r="M34" s="109"/>
      <c r="N34" s="109"/>
      <c r="O34" s="60">
        <f t="shared" si="0"/>
        <v>87</v>
      </c>
      <c r="P34" s="67">
        <f t="shared" si="1"/>
        <v>69.599999999999994</v>
      </c>
      <c r="Q34" s="109">
        <v>30</v>
      </c>
      <c r="R34" s="109">
        <v>35</v>
      </c>
      <c r="S34" s="109" t="s">
        <v>248</v>
      </c>
      <c r="T34" s="109">
        <v>40</v>
      </c>
      <c r="U34" s="109">
        <v>30</v>
      </c>
      <c r="V34" s="109"/>
      <c r="W34" s="109"/>
      <c r="X34" s="109"/>
      <c r="Y34" s="109"/>
      <c r="Z34" s="109"/>
      <c r="AA34" s="60">
        <f t="shared" si="2"/>
        <v>135</v>
      </c>
      <c r="AB34" s="67">
        <f t="shared" si="3"/>
        <v>67.5</v>
      </c>
      <c r="AC34" s="111">
        <v>40</v>
      </c>
      <c r="AD34" s="67">
        <f t="shared" si="4"/>
        <v>44.444444444444443</v>
      </c>
      <c r="AE34" s="66">
        <f>CRS!H34</f>
        <v>60.354111111111116</v>
      </c>
      <c r="AF34" s="64">
        <f>CRS!I34</f>
        <v>80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PALUYO, CHRIS WALTER A. </v>
      </c>
      <c r="C35" s="65" t="str">
        <f>CRS!C35</f>
        <v>M</v>
      </c>
      <c r="D35" s="70" t="str">
        <f>CRS!D35</f>
        <v>BSIT-WEB TRACK-2</v>
      </c>
      <c r="E35" s="109">
        <v>30</v>
      </c>
      <c r="F35" s="109">
        <v>30</v>
      </c>
      <c r="G35" s="109">
        <v>13</v>
      </c>
      <c r="H35" s="109">
        <v>15</v>
      </c>
      <c r="I35" s="109"/>
      <c r="J35" s="109"/>
      <c r="K35" s="109"/>
      <c r="L35" s="109"/>
      <c r="M35" s="109"/>
      <c r="N35" s="109"/>
      <c r="O35" s="60">
        <f t="shared" si="0"/>
        <v>88</v>
      </c>
      <c r="P35" s="67">
        <f t="shared" si="1"/>
        <v>70.399999999999991</v>
      </c>
      <c r="Q35" s="109">
        <v>30</v>
      </c>
      <c r="R35" s="109">
        <v>35</v>
      </c>
      <c r="S35" s="109">
        <v>30</v>
      </c>
      <c r="T35" s="109">
        <v>30</v>
      </c>
      <c r="U35" s="109">
        <v>30</v>
      </c>
      <c r="V35" s="109"/>
      <c r="W35" s="109"/>
      <c r="X35" s="109"/>
      <c r="Y35" s="109"/>
      <c r="Z35" s="109"/>
      <c r="AA35" s="60">
        <f t="shared" si="2"/>
        <v>155</v>
      </c>
      <c r="AB35" s="67">
        <f t="shared" si="3"/>
        <v>77.5</v>
      </c>
      <c r="AC35" s="111">
        <v>66</v>
      </c>
      <c r="AD35" s="67">
        <f t="shared" si="4"/>
        <v>73.333333333333329</v>
      </c>
      <c r="AE35" s="66">
        <f>CRS!H35</f>
        <v>73.740333333333339</v>
      </c>
      <c r="AF35" s="64">
        <f>CRS!I35</f>
        <v>87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PANGALINA, ARJEN P. </v>
      </c>
      <c r="C36" s="65" t="str">
        <f>CRS!C36</f>
        <v>M</v>
      </c>
      <c r="D36" s="70" t="str">
        <f>CRS!D36</f>
        <v>BSIT-WEB TRACK-2</v>
      </c>
      <c r="E36" s="109">
        <v>30</v>
      </c>
      <c r="F36" s="109">
        <v>0</v>
      </c>
      <c r="G36" s="109">
        <v>13</v>
      </c>
      <c r="H36" s="109" t="s">
        <v>28</v>
      </c>
      <c r="I36" s="109"/>
      <c r="J36" s="109"/>
      <c r="K36" s="109"/>
      <c r="L36" s="109"/>
      <c r="M36" s="109"/>
      <c r="N36" s="109"/>
      <c r="O36" s="60">
        <f t="shared" si="0"/>
        <v>43</v>
      </c>
      <c r="P36" s="67">
        <f t="shared" si="1"/>
        <v>34.4</v>
      </c>
      <c r="Q36" s="109">
        <v>30</v>
      </c>
      <c r="R36" s="109">
        <v>35</v>
      </c>
      <c r="S36" s="109">
        <v>30</v>
      </c>
      <c r="T36" s="109">
        <v>40</v>
      </c>
      <c r="U36" s="109">
        <v>30</v>
      </c>
      <c r="V36" s="109"/>
      <c r="W36" s="109"/>
      <c r="X36" s="109"/>
      <c r="Y36" s="109"/>
      <c r="Z36" s="109"/>
      <c r="AA36" s="60">
        <f t="shared" si="2"/>
        <v>165</v>
      </c>
      <c r="AB36" s="67">
        <f t="shared" si="3"/>
        <v>82.5</v>
      </c>
      <c r="AC36" s="111">
        <v>48</v>
      </c>
      <c r="AD36" s="67">
        <f t="shared" si="4"/>
        <v>53.333333333333336</v>
      </c>
      <c r="AE36" s="66">
        <f>CRS!H36</f>
        <v>56.710333333333338</v>
      </c>
      <c r="AF36" s="64">
        <f>CRS!I36</f>
        <v>78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PASTOR, JHONRHOM J. </v>
      </c>
      <c r="C37" s="65" t="str">
        <f>CRS!C37</f>
        <v>M</v>
      </c>
      <c r="D37" s="70" t="str">
        <f>CRS!D37</f>
        <v>BSIT-ERP TRACK-1</v>
      </c>
      <c r="E37" s="109">
        <v>20</v>
      </c>
      <c r="F37" s="109">
        <v>30</v>
      </c>
      <c r="G37" s="109">
        <v>11</v>
      </c>
      <c r="H37" s="109" t="s">
        <v>28</v>
      </c>
      <c r="I37" s="109"/>
      <c r="J37" s="109"/>
      <c r="K37" s="109"/>
      <c r="L37" s="109"/>
      <c r="M37" s="109"/>
      <c r="N37" s="109"/>
      <c r="O37" s="60">
        <f t="shared" si="0"/>
        <v>61</v>
      </c>
      <c r="P37" s="67">
        <f t="shared" si="1"/>
        <v>48.8</v>
      </c>
      <c r="Q37" s="109">
        <v>10</v>
      </c>
      <c r="R37" s="109">
        <v>35</v>
      </c>
      <c r="S37" s="109">
        <v>30</v>
      </c>
      <c r="T37" s="109">
        <v>0</v>
      </c>
      <c r="U37" s="109">
        <v>20</v>
      </c>
      <c r="V37" s="109"/>
      <c r="W37" s="109"/>
      <c r="X37" s="109"/>
      <c r="Y37" s="109"/>
      <c r="Z37" s="109"/>
      <c r="AA37" s="60">
        <f t="shared" si="2"/>
        <v>95</v>
      </c>
      <c r="AB37" s="67">
        <f t="shared" si="3"/>
        <v>47.5</v>
      </c>
      <c r="AC37" s="111">
        <v>48</v>
      </c>
      <c r="AD37" s="67">
        <f t="shared" si="4"/>
        <v>53.333333333333336</v>
      </c>
      <c r="AE37" s="66">
        <f>CRS!H37</f>
        <v>49.912333333333336</v>
      </c>
      <c r="AF37" s="64">
        <f>CRS!I37</f>
        <v>74</v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RAMOS, ALLEN JOY E. </v>
      </c>
      <c r="C38" s="65" t="str">
        <f>CRS!C38</f>
        <v>M</v>
      </c>
      <c r="D38" s="70" t="str">
        <f>CRS!D38</f>
        <v>ACT-NET MGMT-1</v>
      </c>
      <c r="E38" s="109">
        <v>30</v>
      </c>
      <c r="F38" s="109">
        <v>30</v>
      </c>
      <c r="G38" s="109" t="s">
        <v>28</v>
      </c>
      <c r="H38" s="109">
        <v>15</v>
      </c>
      <c r="I38" s="109"/>
      <c r="J38" s="109"/>
      <c r="K38" s="109"/>
      <c r="L38" s="109"/>
      <c r="M38" s="109"/>
      <c r="N38" s="109"/>
      <c r="O38" s="60">
        <f t="shared" si="0"/>
        <v>75</v>
      </c>
      <c r="P38" s="67">
        <f t="shared" si="1"/>
        <v>60</v>
      </c>
      <c r="Q38" s="109">
        <v>30</v>
      </c>
      <c r="R38" s="109">
        <v>35</v>
      </c>
      <c r="S38" s="109">
        <v>40</v>
      </c>
      <c r="T38" s="109">
        <v>40</v>
      </c>
      <c r="U38" s="109">
        <v>30</v>
      </c>
      <c r="V38" s="109"/>
      <c r="W38" s="109"/>
      <c r="X38" s="109"/>
      <c r="Y38" s="109"/>
      <c r="Z38" s="109"/>
      <c r="AA38" s="60">
        <f t="shared" si="2"/>
        <v>175</v>
      </c>
      <c r="AB38" s="67">
        <f t="shared" si="3"/>
        <v>87.5</v>
      </c>
      <c r="AC38" s="111">
        <v>38</v>
      </c>
      <c r="AD38" s="67">
        <f t="shared" si="4"/>
        <v>42.222222222222221</v>
      </c>
      <c r="AE38" s="66">
        <f>CRS!H38</f>
        <v>63.030555555555551</v>
      </c>
      <c r="AF38" s="64">
        <f>CRS!I38</f>
        <v>82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RAMOS, MARY CRISTINE S. </v>
      </c>
      <c r="C39" s="65" t="str">
        <f>CRS!C39</f>
        <v>F</v>
      </c>
      <c r="D39" s="70" t="str">
        <f>CRS!D39</f>
        <v>BSIT-WEB TRACK-2</v>
      </c>
      <c r="E39" s="109">
        <v>30</v>
      </c>
      <c r="F39" s="109">
        <v>30</v>
      </c>
      <c r="G39" s="109">
        <v>15</v>
      </c>
      <c r="H39" s="109">
        <v>15</v>
      </c>
      <c r="I39" s="109"/>
      <c r="J39" s="109"/>
      <c r="K39" s="109"/>
      <c r="L39" s="109"/>
      <c r="M39" s="109"/>
      <c r="N39" s="109"/>
      <c r="O39" s="60">
        <f t="shared" si="0"/>
        <v>90</v>
      </c>
      <c r="P39" s="67">
        <f t="shared" si="1"/>
        <v>72</v>
      </c>
      <c r="Q39" s="109">
        <v>30</v>
      </c>
      <c r="R39" s="109">
        <v>35</v>
      </c>
      <c r="S39" s="109">
        <v>30</v>
      </c>
      <c r="T39" s="109">
        <v>40</v>
      </c>
      <c r="U39" s="109">
        <v>30</v>
      </c>
      <c r="V39" s="109"/>
      <c r="W39" s="109"/>
      <c r="X39" s="109"/>
      <c r="Y39" s="109"/>
      <c r="Z39" s="109"/>
      <c r="AA39" s="60">
        <f t="shared" si="2"/>
        <v>165</v>
      </c>
      <c r="AB39" s="67">
        <f t="shared" si="3"/>
        <v>82.5</v>
      </c>
      <c r="AC39" s="111">
        <v>54</v>
      </c>
      <c r="AD39" s="67">
        <f t="shared" si="4"/>
        <v>60</v>
      </c>
      <c r="AE39" s="66">
        <f>CRS!H39</f>
        <v>71.385000000000005</v>
      </c>
      <c r="AF39" s="64">
        <f>CRS!I39</f>
        <v>86</v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RIVERA, JERICSON M. </v>
      </c>
      <c r="C40" s="65" t="str">
        <f>CRS!C40</f>
        <v>M</v>
      </c>
      <c r="D40" s="70" t="str">
        <f>CRS!D40</f>
        <v>ACT-NET MGMT-2</v>
      </c>
      <c r="E40" s="109">
        <v>0</v>
      </c>
      <c r="F40" s="109">
        <v>0</v>
      </c>
      <c r="G40" s="109">
        <v>10</v>
      </c>
      <c r="H40" s="109" t="s">
        <v>28</v>
      </c>
      <c r="I40" s="109"/>
      <c r="J40" s="109"/>
      <c r="K40" s="109"/>
      <c r="L40" s="109"/>
      <c r="M40" s="109"/>
      <c r="N40" s="109"/>
      <c r="O40" s="60">
        <f t="shared" si="0"/>
        <v>10</v>
      </c>
      <c r="P40" s="67">
        <f t="shared" si="1"/>
        <v>8</v>
      </c>
      <c r="Q40" s="109" t="s">
        <v>248</v>
      </c>
      <c r="R40" s="109" t="s">
        <v>248</v>
      </c>
      <c r="S40" s="109" t="s">
        <v>248</v>
      </c>
      <c r="T40" s="109">
        <v>40</v>
      </c>
      <c r="U40" s="109">
        <v>0</v>
      </c>
      <c r="V40" s="109"/>
      <c r="W40" s="109"/>
      <c r="X40" s="109"/>
      <c r="Y40" s="109"/>
      <c r="Z40" s="109"/>
      <c r="AA40" s="60">
        <f t="shared" si="2"/>
        <v>40</v>
      </c>
      <c r="AB40" s="67">
        <f t="shared" si="3"/>
        <v>20</v>
      </c>
      <c r="AC40" s="111">
        <v>58</v>
      </c>
      <c r="AD40" s="67">
        <f t="shared" si="4"/>
        <v>64.444444444444443</v>
      </c>
      <c r="AE40" s="66">
        <f>CRS!H40</f>
        <v>31.151111111111113</v>
      </c>
      <c r="AF40" s="64">
        <f>CRS!I40</f>
        <v>73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7" t="str">
        <f>A1</f>
        <v>CITCS 2J  CCS1112</v>
      </c>
      <c r="B42" s="358"/>
      <c r="C42" s="358"/>
      <c r="D42" s="358"/>
      <c r="E42" s="326" t="s">
        <v>97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9"/>
      <c r="AG42" s="55"/>
      <c r="AH42" s="55"/>
      <c r="AI42" s="55"/>
      <c r="AJ42" s="55"/>
      <c r="AK42" s="55"/>
    </row>
    <row r="43" spans="1:37" ht="15" customHeight="1" x14ac:dyDescent="0.35">
      <c r="A43" s="359"/>
      <c r="B43" s="360"/>
      <c r="C43" s="360"/>
      <c r="D43" s="360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9" t="s">
        <v>98</v>
      </c>
      <c r="AD43" s="320"/>
      <c r="AE43" s="364" t="s">
        <v>99</v>
      </c>
      <c r="AF43" s="366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2" t="str">
        <f>A3</f>
        <v>Network Fundamentals</v>
      </c>
      <c r="B44" s="343"/>
      <c r="C44" s="343"/>
      <c r="D44" s="343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30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30" t="s">
        <v>110</v>
      </c>
      <c r="AB44" s="306" t="s">
        <v>111</v>
      </c>
      <c r="AC44" s="321"/>
      <c r="AD44" s="322"/>
      <c r="AE44" s="364"/>
      <c r="AF44" s="366"/>
      <c r="AG44" s="62"/>
      <c r="AH44" s="62"/>
      <c r="AI44" s="62"/>
      <c r="AJ44" s="62"/>
      <c r="AK44" s="62"/>
    </row>
    <row r="45" spans="1:37" ht="12.75" customHeight="1" x14ac:dyDescent="0.35">
      <c r="A45" s="335" t="str">
        <f>A4</f>
        <v>TTH 7:30AM-8:55AM   MWF 7:30AM-8:55AM</v>
      </c>
      <c r="B45" s="336"/>
      <c r="C45" s="337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30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1"/>
      <c r="AB45" s="307"/>
      <c r="AC45" s="68" t="s">
        <v>122</v>
      </c>
      <c r="AD45" s="69" t="s">
        <v>123</v>
      </c>
      <c r="AE45" s="364"/>
      <c r="AF45" s="366"/>
      <c r="AG45" s="62"/>
      <c r="AH45" s="62"/>
      <c r="AI45" s="62"/>
      <c r="AJ45" s="62"/>
      <c r="AK45" s="62"/>
    </row>
    <row r="46" spans="1:37" ht="12.75" customHeight="1" x14ac:dyDescent="0.35">
      <c r="A46" s="335" t="str">
        <f>A5</f>
        <v>3 Trimester SY 2015-2016</v>
      </c>
      <c r="B46" s="336"/>
      <c r="C46" s="337"/>
      <c r="D46" s="337"/>
      <c r="E46" s="57">
        <f t="shared" ref="E46:N46" si="5">IF(E5="","",E5)</f>
        <v>40</v>
      </c>
      <c r="F46" s="57">
        <f t="shared" si="5"/>
        <v>40</v>
      </c>
      <c r="G46" s="57">
        <f t="shared" si="5"/>
        <v>15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6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7"/>
      <c r="AC46" s="57">
        <f>IF(AC5="","",AC5)</f>
        <v>90</v>
      </c>
      <c r="AD46" s="323"/>
      <c r="AE46" s="364"/>
      <c r="AF46" s="366"/>
      <c r="AG46" s="62"/>
      <c r="AH46" s="62"/>
      <c r="AI46" s="62"/>
      <c r="AJ46" s="62"/>
      <c r="AK46" s="62"/>
    </row>
    <row r="47" spans="1:37" ht="12.75" customHeight="1" x14ac:dyDescent="0.35">
      <c r="A47" s="344" t="str">
        <f>A6</f>
        <v>Inst/Prof:Leonard Prim Francis G. Reyes</v>
      </c>
      <c r="B47" s="310"/>
      <c r="C47" s="311"/>
      <c r="D47" s="311"/>
      <c r="E47" s="302" t="str">
        <f>IF(E6="","",E6)</f>
        <v>Research 01</v>
      </c>
      <c r="F47" s="302" t="str">
        <f t="shared" ref="F47:N47" si="7">IF(F6="","",F6)</f>
        <v>Research 02</v>
      </c>
      <c r="G47" s="302" t="str">
        <f t="shared" si="7"/>
        <v>Quiz 01</v>
      </c>
      <c r="H47" s="302" t="str">
        <f t="shared" si="7"/>
        <v>Quiz 02</v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125</v>
      </c>
      <c r="P47" s="306"/>
      <c r="Q47" s="302" t="str">
        <f t="shared" ref="Q47:Z47" si="8">IF(Q6="","",Q6)</f>
        <v>Lab01</v>
      </c>
      <c r="R47" s="302" t="str">
        <f t="shared" si="8"/>
        <v>Lab02</v>
      </c>
      <c r="S47" s="302" t="str">
        <f t="shared" si="8"/>
        <v>Lab03</v>
      </c>
      <c r="T47" s="302" t="str">
        <f t="shared" si="8"/>
        <v>Lab04</v>
      </c>
      <c r="U47" s="302" t="str">
        <f t="shared" si="8"/>
        <v>Lab05</v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200</v>
      </c>
      <c r="AB47" s="307"/>
      <c r="AC47" s="374">
        <f>AC6</f>
        <v>0</v>
      </c>
      <c r="AD47" s="324"/>
      <c r="AE47" s="364"/>
      <c r="AF47" s="366"/>
      <c r="AG47" s="62"/>
      <c r="AH47" s="62"/>
      <c r="AI47" s="62"/>
      <c r="AJ47" s="62"/>
      <c r="AK47" s="62"/>
    </row>
    <row r="48" spans="1:37" ht="13.4" customHeight="1" x14ac:dyDescent="0.35">
      <c r="A48" s="347" t="s">
        <v>124</v>
      </c>
      <c r="B48" s="348"/>
      <c r="C48" s="351" t="s">
        <v>125</v>
      </c>
      <c r="D48" s="340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5"/>
      <c r="AD48" s="324"/>
      <c r="AE48" s="364"/>
      <c r="AF48" s="366"/>
      <c r="AG48" s="55"/>
      <c r="AH48" s="55"/>
      <c r="AI48" s="55"/>
      <c r="AJ48" s="55"/>
      <c r="AK48" s="55"/>
    </row>
    <row r="49" spans="1:32" x14ac:dyDescent="0.35">
      <c r="A49" s="349"/>
      <c r="B49" s="350"/>
      <c r="C49" s="352"/>
      <c r="D49" s="341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7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6"/>
      <c r="AD49" s="325"/>
      <c r="AE49" s="365"/>
      <c r="AF49" s="367"/>
    </row>
    <row r="50" spans="1:32" ht="12.75" customHeight="1" x14ac:dyDescent="0.35">
      <c r="A50" s="58" t="s">
        <v>66</v>
      </c>
      <c r="B50" s="59" t="str">
        <f>CRS!B50</f>
        <v xml:space="preserve">SILVANIA, MYRO DARLAN L. </v>
      </c>
      <c r="C50" s="65" t="str">
        <f>CRS!C50</f>
        <v>M</v>
      </c>
      <c r="D50" s="70" t="str">
        <f>CRS!D50</f>
        <v>BSIT-NET SEC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 xml:space="preserve">SOLANG, MARC BENEDICT T. </v>
      </c>
      <c r="C51" s="65" t="str">
        <f>CRS!C51</f>
        <v>M</v>
      </c>
      <c r="D51" s="70" t="str">
        <f>CRS!D51</f>
        <v>BSIT-ERP TRACK-2</v>
      </c>
      <c r="E51" s="109">
        <v>30</v>
      </c>
      <c r="F51" s="109">
        <v>30</v>
      </c>
      <c r="G51" s="109">
        <v>13</v>
      </c>
      <c r="H51" s="109">
        <v>20</v>
      </c>
      <c r="I51" s="109"/>
      <c r="J51" s="109"/>
      <c r="K51" s="109"/>
      <c r="L51" s="109"/>
      <c r="M51" s="109"/>
      <c r="N51" s="109"/>
      <c r="O51" s="60">
        <f t="shared" si="9"/>
        <v>93</v>
      </c>
      <c r="P51" s="67">
        <f t="shared" si="10"/>
        <v>74.400000000000006</v>
      </c>
      <c r="Q51" s="109">
        <v>35</v>
      </c>
      <c r="R51" s="109">
        <v>35</v>
      </c>
      <c r="S51" s="109">
        <v>30</v>
      </c>
      <c r="T51" s="109">
        <v>40</v>
      </c>
      <c r="U51" s="109"/>
      <c r="V51" s="109"/>
      <c r="W51" s="109"/>
      <c r="X51" s="109"/>
      <c r="Y51" s="109"/>
      <c r="Z51" s="109"/>
      <c r="AA51" s="60">
        <f t="shared" si="11"/>
        <v>140</v>
      </c>
      <c r="AB51" s="67">
        <f t="shared" si="12"/>
        <v>70</v>
      </c>
      <c r="AC51" s="111">
        <v>58</v>
      </c>
      <c r="AD51" s="67">
        <f t="shared" si="13"/>
        <v>64.444444444444443</v>
      </c>
      <c r="AE51" s="66">
        <f>CRS!H51</f>
        <v>69.563111111111112</v>
      </c>
      <c r="AF51" s="64">
        <f>CRS!I51</f>
        <v>85</v>
      </c>
    </row>
    <row r="52" spans="1:32" ht="12.75" customHeight="1" x14ac:dyDescent="0.35">
      <c r="A52" s="56" t="s">
        <v>68</v>
      </c>
      <c r="B52" s="59" t="str">
        <f>CRS!B52</f>
        <v xml:space="preserve">SOLOMON, JOHN MICHAEL S. </v>
      </c>
      <c r="C52" s="65" t="str">
        <f>CRS!C52</f>
        <v>M</v>
      </c>
      <c r="D52" s="70" t="str">
        <f>CRS!D52</f>
        <v>BSIT-WEB TRACK-2</v>
      </c>
      <c r="E52" s="109">
        <v>35</v>
      </c>
      <c r="F52" s="109">
        <v>0</v>
      </c>
      <c r="G52" s="109">
        <v>13</v>
      </c>
      <c r="H52" s="109">
        <v>15</v>
      </c>
      <c r="I52" s="109"/>
      <c r="J52" s="109"/>
      <c r="K52" s="109"/>
      <c r="L52" s="109"/>
      <c r="M52" s="109"/>
      <c r="N52" s="109"/>
      <c r="O52" s="60">
        <f t="shared" si="9"/>
        <v>63</v>
      </c>
      <c r="P52" s="67">
        <f t="shared" si="10"/>
        <v>50.4</v>
      </c>
      <c r="Q52" s="109">
        <v>30</v>
      </c>
      <c r="R52" s="109">
        <v>35</v>
      </c>
      <c r="S52" s="109" t="s">
        <v>248</v>
      </c>
      <c r="T52" s="109">
        <v>40</v>
      </c>
      <c r="U52" s="109"/>
      <c r="V52" s="109"/>
      <c r="W52" s="109"/>
      <c r="X52" s="109"/>
      <c r="Y52" s="109"/>
      <c r="Z52" s="109"/>
      <c r="AA52" s="60">
        <f t="shared" si="11"/>
        <v>105</v>
      </c>
      <c r="AB52" s="67">
        <f t="shared" si="12"/>
        <v>52.5</v>
      </c>
      <c r="AC52" s="111">
        <v>48</v>
      </c>
      <c r="AD52" s="67">
        <f t="shared" si="13"/>
        <v>53.333333333333336</v>
      </c>
      <c r="AE52" s="66">
        <f>CRS!H52</f>
        <v>52.090333333333334</v>
      </c>
      <c r="AF52" s="64">
        <f>CRS!I52</f>
        <v>76</v>
      </c>
    </row>
    <row r="53" spans="1:32" ht="12.75" customHeight="1" x14ac:dyDescent="0.35">
      <c r="A53" s="56" t="s">
        <v>69</v>
      </c>
      <c r="B53" s="59" t="str">
        <f>CRS!B53</f>
        <v xml:space="preserve">TAMAYAO, RALTON P. </v>
      </c>
      <c r="C53" s="65" t="str">
        <f>CRS!C53</f>
        <v>M</v>
      </c>
      <c r="D53" s="70" t="str">
        <f>CRS!D53</f>
        <v>ACT-NET MGMT-2</v>
      </c>
      <c r="E53" s="109">
        <v>30</v>
      </c>
      <c r="F53" s="109">
        <v>30</v>
      </c>
      <c r="G53" s="109" t="s">
        <v>28</v>
      </c>
      <c r="H53" s="109">
        <v>15</v>
      </c>
      <c r="I53" s="109"/>
      <c r="J53" s="109"/>
      <c r="K53" s="109"/>
      <c r="L53" s="109"/>
      <c r="M53" s="109"/>
      <c r="N53" s="109"/>
      <c r="O53" s="60">
        <f t="shared" si="9"/>
        <v>75</v>
      </c>
      <c r="P53" s="67">
        <f t="shared" si="10"/>
        <v>60</v>
      </c>
      <c r="Q53" s="109" t="s">
        <v>248</v>
      </c>
      <c r="R53" s="109">
        <v>30</v>
      </c>
      <c r="S53" s="109" t="s">
        <v>248</v>
      </c>
      <c r="T53" s="109">
        <v>40</v>
      </c>
      <c r="U53" s="109"/>
      <c r="V53" s="109"/>
      <c r="W53" s="109"/>
      <c r="X53" s="109"/>
      <c r="Y53" s="109"/>
      <c r="Z53" s="109"/>
      <c r="AA53" s="60">
        <f t="shared" si="11"/>
        <v>70</v>
      </c>
      <c r="AB53" s="67">
        <f t="shared" si="12"/>
        <v>35</v>
      </c>
      <c r="AC53" s="111">
        <v>50</v>
      </c>
      <c r="AD53" s="67">
        <f t="shared" si="13"/>
        <v>55.555555555555557</v>
      </c>
      <c r="AE53" s="66">
        <f>CRS!H53</f>
        <v>50.238888888888894</v>
      </c>
      <c r="AF53" s="64">
        <f>CRS!I53</f>
        <v>75</v>
      </c>
    </row>
    <row r="54" spans="1:32" ht="12.75" customHeight="1" x14ac:dyDescent="0.35">
      <c r="A54" s="56" t="s">
        <v>70</v>
      </c>
      <c r="B54" s="59" t="str">
        <f>CRS!B54</f>
        <v xml:space="preserve">TIBOLDEC, JHUNJIE A. </v>
      </c>
      <c r="C54" s="65" t="str">
        <f>CRS!C54</f>
        <v>M</v>
      </c>
      <c r="D54" s="70" t="str">
        <f>CRS!D54</f>
        <v>BSIT-NET SEC TRACK-2</v>
      </c>
      <c r="E54" s="109">
        <v>30</v>
      </c>
      <c r="F54" s="109">
        <v>30</v>
      </c>
      <c r="G54" s="109">
        <v>13</v>
      </c>
      <c r="H54" s="109">
        <v>15</v>
      </c>
      <c r="I54" s="109"/>
      <c r="J54" s="109"/>
      <c r="K54" s="109"/>
      <c r="L54" s="109"/>
      <c r="M54" s="109"/>
      <c r="N54" s="109"/>
      <c r="O54" s="60">
        <f t="shared" si="9"/>
        <v>88</v>
      </c>
      <c r="P54" s="67">
        <f t="shared" si="10"/>
        <v>70.399999999999991</v>
      </c>
      <c r="Q54" s="109">
        <v>40</v>
      </c>
      <c r="R54" s="109">
        <v>35</v>
      </c>
      <c r="S54" s="109">
        <v>30</v>
      </c>
      <c r="T54" s="109">
        <v>40</v>
      </c>
      <c r="U54" s="109"/>
      <c r="V54" s="109"/>
      <c r="W54" s="109"/>
      <c r="X54" s="109"/>
      <c r="Y54" s="109"/>
      <c r="Z54" s="109"/>
      <c r="AA54" s="60">
        <f t="shared" si="11"/>
        <v>145</v>
      </c>
      <c r="AB54" s="67">
        <f t="shared" si="12"/>
        <v>72.5</v>
      </c>
      <c r="AC54" s="111">
        <v>44</v>
      </c>
      <c r="AD54" s="67">
        <f t="shared" si="13"/>
        <v>48.888888888888886</v>
      </c>
      <c r="AE54" s="66">
        <f>CRS!H54</f>
        <v>63.779222222222216</v>
      </c>
      <c r="AF54" s="64">
        <f>CRS!I54</f>
        <v>82</v>
      </c>
    </row>
    <row r="55" spans="1:32" ht="12.75" customHeight="1" x14ac:dyDescent="0.35">
      <c r="A55" s="56" t="s">
        <v>71</v>
      </c>
      <c r="B55" s="59" t="str">
        <f>CRS!B55</f>
        <v xml:space="preserve">USMAN, ABDUL JALIL C. </v>
      </c>
      <c r="C55" s="65" t="str">
        <f>CRS!C55</f>
        <v>M</v>
      </c>
      <c r="D55" s="70" t="str">
        <f>CRS!D55</f>
        <v>BSIT-WEB TRACK-2</v>
      </c>
      <c r="E55" s="109">
        <v>35</v>
      </c>
      <c r="F55" s="109">
        <v>30</v>
      </c>
      <c r="G55" s="109">
        <v>15</v>
      </c>
      <c r="H55" s="109">
        <v>20</v>
      </c>
      <c r="I55" s="109"/>
      <c r="J55" s="109"/>
      <c r="K55" s="109"/>
      <c r="L55" s="109"/>
      <c r="M55" s="109"/>
      <c r="N55" s="109"/>
      <c r="O55" s="60">
        <f t="shared" si="9"/>
        <v>100</v>
      </c>
      <c r="P55" s="67">
        <f t="shared" si="10"/>
        <v>80</v>
      </c>
      <c r="Q55" s="109">
        <v>30</v>
      </c>
      <c r="R55" s="109">
        <v>30</v>
      </c>
      <c r="S55" s="109" t="s">
        <v>248</v>
      </c>
      <c r="T55" s="109">
        <v>40</v>
      </c>
      <c r="U55" s="109"/>
      <c r="V55" s="109"/>
      <c r="W55" s="109"/>
      <c r="X55" s="109"/>
      <c r="Y55" s="109"/>
      <c r="Z55" s="109"/>
      <c r="AA55" s="60">
        <f t="shared" si="11"/>
        <v>100</v>
      </c>
      <c r="AB55" s="67">
        <f t="shared" si="12"/>
        <v>50</v>
      </c>
      <c r="AC55" s="111">
        <v>32</v>
      </c>
      <c r="AD55" s="67">
        <f t="shared" si="13"/>
        <v>35.555555555555557</v>
      </c>
      <c r="AE55" s="66">
        <f>CRS!H55</f>
        <v>54.988888888888894</v>
      </c>
      <c r="AF55" s="64">
        <f>CRS!I55</f>
        <v>77</v>
      </c>
    </row>
    <row r="56" spans="1:32" ht="12.75" customHeight="1" x14ac:dyDescent="0.35">
      <c r="A56" s="56" t="s">
        <v>72</v>
      </c>
      <c r="B56" s="59" t="str">
        <f>CRS!B56</f>
        <v xml:space="preserve">VENTURA, APOLINARIO A. </v>
      </c>
      <c r="C56" s="65" t="str">
        <f>CRS!C56</f>
        <v>M</v>
      </c>
      <c r="D56" s="70" t="str">
        <f>CRS!D56</f>
        <v>BSIT-WEB TRACK-2</v>
      </c>
      <c r="E56" s="109">
        <v>35</v>
      </c>
      <c r="F56" s="109">
        <v>30</v>
      </c>
      <c r="G56" s="109">
        <v>15</v>
      </c>
      <c r="H56" s="109">
        <v>15</v>
      </c>
      <c r="I56" s="109"/>
      <c r="J56" s="109"/>
      <c r="K56" s="109"/>
      <c r="L56" s="109"/>
      <c r="M56" s="109"/>
      <c r="N56" s="109"/>
      <c r="O56" s="60">
        <f t="shared" si="9"/>
        <v>95</v>
      </c>
      <c r="P56" s="67">
        <f t="shared" si="10"/>
        <v>76</v>
      </c>
      <c r="Q56" s="109">
        <v>40</v>
      </c>
      <c r="R56" s="109">
        <v>40</v>
      </c>
      <c r="S56" s="109">
        <v>40</v>
      </c>
      <c r="T56" s="109">
        <v>40</v>
      </c>
      <c r="U56" s="109"/>
      <c r="V56" s="109"/>
      <c r="W56" s="109"/>
      <c r="X56" s="109"/>
      <c r="Y56" s="109"/>
      <c r="Z56" s="109"/>
      <c r="AA56" s="60">
        <f t="shared" si="11"/>
        <v>160</v>
      </c>
      <c r="AB56" s="67">
        <f t="shared" si="12"/>
        <v>80</v>
      </c>
      <c r="AC56" s="111">
        <v>52</v>
      </c>
      <c r="AD56" s="67">
        <f t="shared" si="13"/>
        <v>57.777777777777771</v>
      </c>
      <c r="AE56" s="66">
        <f>CRS!H56</f>
        <v>71.12444444444445</v>
      </c>
      <c r="AF56" s="64">
        <f>CRS!I56</f>
        <v>86</v>
      </c>
    </row>
    <row r="57" spans="1:32" ht="12.75" customHeight="1" x14ac:dyDescent="0.35">
      <c r="A57" s="56" t="s">
        <v>73</v>
      </c>
      <c r="B57" s="59" t="str">
        <f>CRS!B57</f>
        <v xml:space="preserve">ZUÑEGA, FIDEL VICTOR P. </v>
      </c>
      <c r="C57" s="65" t="str">
        <f>CRS!C57</f>
        <v>M</v>
      </c>
      <c r="D57" s="70" t="str">
        <f>CRS!D57</f>
        <v>BSIT-WEB TRACK-2</v>
      </c>
      <c r="E57" s="109"/>
      <c r="F57" s="109"/>
      <c r="G57" s="109" t="s">
        <v>28</v>
      </c>
      <c r="H57" s="109">
        <v>15</v>
      </c>
      <c r="I57" s="109"/>
      <c r="J57" s="109"/>
      <c r="K57" s="109"/>
      <c r="L57" s="109"/>
      <c r="M57" s="109"/>
      <c r="N57" s="109"/>
      <c r="O57" s="60">
        <f t="shared" si="9"/>
        <v>15</v>
      </c>
      <c r="P57" s="67">
        <f t="shared" si="10"/>
        <v>12</v>
      </c>
      <c r="Q57" s="109" t="s">
        <v>248</v>
      </c>
      <c r="R57" s="109" t="s">
        <v>248</v>
      </c>
      <c r="S57" s="109" t="s">
        <v>248</v>
      </c>
      <c r="T57" s="109">
        <v>40</v>
      </c>
      <c r="U57" s="109"/>
      <c r="V57" s="109"/>
      <c r="W57" s="109"/>
      <c r="X57" s="109"/>
      <c r="Y57" s="109"/>
      <c r="Z57" s="109"/>
      <c r="AA57" s="60">
        <f t="shared" si="11"/>
        <v>40</v>
      </c>
      <c r="AB57" s="67">
        <f t="shared" si="12"/>
        <v>20</v>
      </c>
      <c r="AC57" s="111">
        <v>62</v>
      </c>
      <c r="AD57" s="67">
        <f t="shared" si="13"/>
        <v>68.888888888888886</v>
      </c>
      <c r="AE57" s="66">
        <f>CRS!H57</f>
        <v>33.982222222222227</v>
      </c>
      <c r="AF57" s="64">
        <f>CRS!I57</f>
        <v>73</v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showWhiteSpace="0" view="pageLayout" topLeftCell="E28" zoomScaleNormal="100" workbookViewId="0">
      <selection activeCell="S11" sqref="S11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3" t="str">
        <f>CRS!A1</f>
        <v>CITCS 2J  CCS1112</v>
      </c>
      <c r="B1" s="354"/>
      <c r="C1" s="354"/>
      <c r="D1" s="354"/>
      <c r="E1" s="326" t="s">
        <v>135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8"/>
      <c r="AG1" s="329"/>
      <c r="AH1" s="63"/>
      <c r="AI1" s="55"/>
      <c r="AJ1" s="55"/>
      <c r="AK1" s="55"/>
      <c r="AL1" s="55"/>
    </row>
    <row r="2" spans="1:38" ht="15" customHeight="1" x14ac:dyDescent="0.35">
      <c r="A2" s="355"/>
      <c r="B2" s="356"/>
      <c r="C2" s="356"/>
      <c r="D2" s="356"/>
      <c r="E2" s="371" t="str">
        <f>IF('INITIAL INPUT'!G20="","",'INITIAL INPUT'!G20)</f>
        <v>Class Standing</v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9" t="s">
        <v>98</v>
      </c>
      <c r="AD2" s="320"/>
      <c r="AE2" s="378" t="s">
        <v>132</v>
      </c>
      <c r="AF2" s="364" t="s">
        <v>99</v>
      </c>
      <c r="AG2" s="366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2" t="str">
        <f>CRS!A3</f>
        <v>Network Fundamentals</v>
      </c>
      <c r="B3" s="343"/>
      <c r="C3" s="343"/>
      <c r="D3" s="343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30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30" t="s">
        <v>110</v>
      </c>
      <c r="AB3" s="306" t="s">
        <v>111</v>
      </c>
      <c r="AC3" s="321"/>
      <c r="AD3" s="322"/>
      <c r="AE3" s="378"/>
      <c r="AF3" s="364"/>
      <c r="AG3" s="366"/>
      <c r="AH3" s="62"/>
      <c r="AI3" s="62"/>
      <c r="AJ3" s="62"/>
      <c r="AK3" s="62"/>
      <c r="AL3" s="62"/>
    </row>
    <row r="4" spans="1:38" ht="12.75" customHeight="1" x14ac:dyDescent="0.35">
      <c r="A4" s="335" t="str">
        <f>CRS!A4</f>
        <v>TTH 7:30AM-8:55AM   MWF 7:30AM-8:55AM</v>
      </c>
      <c r="B4" s="336"/>
      <c r="C4" s="337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1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1"/>
      <c r="AB4" s="307"/>
      <c r="AC4" s="68" t="s">
        <v>122</v>
      </c>
      <c r="AD4" s="69" t="s">
        <v>123</v>
      </c>
      <c r="AE4" s="378"/>
      <c r="AF4" s="364"/>
      <c r="AG4" s="366"/>
      <c r="AH4" s="62"/>
      <c r="AI4" s="62"/>
      <c r="AJ4" s="62"/>
      <c r="AK4" s="62"/>
      <c r="AL4" s="62"/>
    </row>
    <row r="5" spans="1:38" ht="12.65" customHeight="1" x14ac:dyDescent="0.35">
      <c r="A5" s="335" t="str">
        <f>CRS!A5</f>
        <v>3 Trimester SY 2015-2016</v>
      </c>
      <c r="B5" s="336"/>
      <c r="C5" s="337"/>
      <c r="D5" s="337"/>
      <c r="E5" s="108">
        <v>15</v>
      </c>
      <c r="F5" s="108">
        <v>15</v>
      </c>
      <c r="G5" s="108">
        <v>15</v>
      </c>
      <c r="H5" s="108"/>
      <c r="I5" s="108"/>
      <c r="J5" s="108"/>
      <c r="K5" s="108"/>
      <c r="L5" s="108"/>
      <c r="M5" s="108"/>
      <c r="N5" s="108"/>
      <c r="O5" s="331"/>
      <c r="P5" s="307"/>
      <c r="Q5" s="108">
        <v>40</v>
      </c>
      <c r="R5" s="108">
        <v>40</v>
      </c>
      <c r="S5" s="108">
        <v>40</v>
      </c>
      <c r="T5" s="108"/>
      <c r="U5" s="108"/>
      <c r="V5" s="108"/>
      <c r="W5" s="108"/>
      <c r="X5" s="108"/>
      <c r="Y5" s="108"/>
      <c r="Z5" s="108"/>
      <c r="AA5" s="331"/>
      <c r="AB5" s="307"/>
      <c r="AC5" s="110">
        <v>100</v>
      </c>
      <c r="AD5" s="323"/>
      <c r="AE5" s="378"/>
      <c r="AF5" s="364"/>
      <c r="AG5" s="366"/>
      <c r="AH5" s="62"/>
      <c r="AI5" s="62"/>
      <c r="AJ5" s="62"/>
      <c r="AK5" s="62"/>
      <c r="AL5" s="62"/>
    </row>
    <row r="6" spans="1:38" ht="12.75" customHeight="1" x14ac:dyDescent="0.35">
      <c r="A6" s="344" t="str">
        <f>CRS!A6</f>
        <v>Inst/Prof:Leonard Prim Francis G. Reyes</v>
      </c>
      <c r="B6" s="310"/>
      <c r="C6" s="311"/>
      <c r="D6" s="311"/>
      <c r="E6" s="313" t="s">
        <v>256</v>
      </c>
      <c r="F6" s="313" t="s">
        <v>257</v>
      </c>
      <c r="G6" s="313" t="s">
        <v>258</v>
      </c>
      <c r="H6" s="313"/>
      <c r="I6" s="313"/>
      <c r="J6" s="313"/>
      <c r="K6" s="313"/>
      <c r="L6" s="313"/>
      <c r="M6" s="313"/>
      <c r="N6" s="313"/>
      <c r="O6" s="332">
        <f>IF(SUM(E5:N5)=0,"",SUM(E5:N5))</f>
        <v>45</v>
      </c>
      <c r="P6" s="307"/>
      <c r="Q6" s="313" t="s">
        <v>259</v>
      </c>
      <c r="R6" s="313" t="s">
        <v>260</v>
      </c>
      <c r="S6" s="313" t="s">
        <v>261</v>
      </c>
      <c r="T6" s="313"/>
      <c r="U6" s="313"/>
      <c r="V6" s="313"/>
      <c r="W6" s="313"/>
      <c r="X6" s="313"/>
      <c r="Y6" s="313"/>
      <c r="Z6" s="313"/>
      <c r="AA6" s="361">
        <f>IF(SUM(Q5:Z5)=0,"",SUM(Q5:Z5))</f>
        <v>120</v>
      </c>
      <c r="AB6" s="307"/>
      <c r="AC6" s="368">
        <f>'INITIAL INPUT'!D22</f>
        <v>0</v>
      </c>
      <c r="AD6" s="324"/>
      <c r="AE6" s="378"/>
      <c r="AF6" s="364"/>
      <c r="AG6" s="366"/>
      <c r="AH6" s="62"/>
      <c r="AI6" s="62"/>
      <c r="AJ6" s="62"/>
      <c r="AK6" s="62"/>
      <c r="AL6" s="62"/>
    </row>
    <row r="7" spans="1:38" ht="13.4" customHeight="1" x14ac:dyDescent="0.35">
      <c r="A7" s="344" t="s">
        <v>124</v>
      </c>
      <c r="B7" s="309"/>
      <c r="C7" s="351" t="s">
        <v>125</v>
      </c>
      <c r="D7" s="340" t="s">
        <v>126</v>
      </c>
      <c r="E7" s="314"/>
      <c r="F7" s="314"/>
      <c r="G7" s="314"/>
      <c r="H7" s="338"/>
      <c r="I7" s="338"/>
      <c r="J7" s="338"/>
      <c r="K7" s="338"/>
      <c r="L7" s="338"/>
      <c r="M7" s="338"/>
      <c r="N7" s="338"/>
      <c r="O7" s="333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62"/>
      <c r="AB7" s="307"/>
      <c r="AC7" s="369"/>
      <c r="AD7" s="324"/>
      <c r="AE7" s="378"/>
      <c r="AF7" s="364"/>
      <c r="AG7" s="366"/>
      <c r="AH7" s="55"/>
      <c r="AI7" s="55"/>
      <c r="AJ7" s="55"/>
      <c r="AK7" s="55"/>
      <c r="AL7" s="55"/>
    </row>
    <row r="8" spans="1:38" ht="14.15" customHeight="1" x14ac:dyDescent="0.35">
      <c r="A8" s="345"/>
      <c r="B8" s="346"/>
      <c r="C8" s="352"/>
      <c r="D8" s="341"/>
      <c r="E8" s="315"/>
      <c r="F8" s="315"/>
      <c r="G8" s="315"/>
      <c r="H8" s="339"/>
      <c r="I8" s="339"/>
      <c r="J8" s="339"/>
      <c r="K8" s="339"/>
      <c r="L8" s="339"/>
      <c r="M8" s="339"/>
      <c r="N8" s="339"/>
      <c r="O8" s="334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3"/>
      <c r="AB8" s="308"/>
      <c r="AC8" s="370"/>
      <c r="AD8" s="325"/>
      <c r="AE8" s="379"/>
      <c r="AF8" s="365"/>
      <c r="AG8" s="367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ABULENCIA, SAM JENVER B. </v>
      </c>
      <c r="C9" s="65" t="str">
        <f>CRS!C9</f>
        <v>M</v>
      </c>
      <c r="D9" s="70" t="str">
        <f>CRS!D9</f>
        <v>ACT-NET MGMT-1</v>
      </c>
      <c r="E9" s="109">
        <v>15</v>
      </c>
      <c r="F9" s="109">
        <v>15</v>
      </c>
      <c r="G9" s="109">
        <v>10</v>
      </c>
      <c r="H9" s="109"/>
      <c r="I9" s="109"/>
      <c r="J9" s="109"/>
      <c r="K9" s="109"/>
      <c r="L9" s="109"/>
      <c r="M9" s="109"/>
      <c r="N9" s="109"/>
      <c r="O9" s="60">
        <f>IF(SUM(E9:N9)=0,"",SUM(E9:N9))</f>
        <v>40</v>
      </c>
      <c r="P9" s="67">
        <f>IF(O9="","",O9/$O$6*100)</f>
        <v>88.888888888888886</v>
      </c>
      <c r="Q9" s="109">
        <v>40</v>
      </c>
      <c r="R9" s="109">
        <v>40</v>
      </c>
      <c r="S9" s="109">
        <v>30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110</v>
      </c>
      <c r="AB9" s="67">
        <f>IF(AA9="","",AA9/$AA$6*100)</f>
        <v>91.666666666666657</v>
      </c>
      <c r="AC9" s="111">
        <v>54</v>
      </c>
      <c r="AD9" s="67">
        <f>IF(AC9="","",AC9/$AC$5*100)</f>
        <v>54</v>
      </c>
      <c r="AE9" s="112">
        <f>CRS!M9</f>
        <v>77.943333333333328</v>
      </c>
      <c r="AF9" s="66">
        <f>CRS!N9</f>
        <v>72.666666666666671</v>
      </c>
      <c r="AG9" s="64">
        <f>CRS!O9</f>
        <v>86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AL-MAARI, SAOUD A. </v>
      </c>
      <c r="C10" s="65" t="str">
        <f>CRS!C10</f>
        <v>M</v>
      </c>
      <c r="D10" s="70" t="str">
        <f>CRS!D10</f>
        <v>BSIT-NET SEC TRACK-1</v>
      </c>
      <c r="E10" s="109">
        <v>0</v>
      </c>
      <c r="F10" s="109">
        <v>0</v>
      </c>
      <c r="G10" s="109">
        <v>0</v>
      </c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>
        <v>0</v>
      </c>
      <c r="R10" s="109" t="s">
        <v>248</v>
      </c>
      <c r="S10" s="109" t="s">
        <v>248</v>
      </c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38</v>
      </c>
      <c r="AD10" s="67">
        <f t="shared" ref="AD10:AD40" si="4">IF(AC10="","",AC10/$AC$5*100)</f>
        <v>38</v>
      </c>
      <c r="AE10" s="112">
        <f>CRS!M10</f>
        <v>12.920000000000002</v>
      </c>
      <c r="AF10" s="66">
        <f>CRS!N10</f>
        <v>13.542222222222223</v>
      </c>
      <c r="AG10" s="64">
        <f>CRS!O10</f>
        <v>71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AQUINO, KURT LEE G. </v>
      </c>
      <c r="C11" s="65" t="str">
        <f>CRS!C11</f>
        <v>M</v>
      </c>
      <c r="D11" s="70" t="str">
        <f>CRS!D11</f>
        <v>BSIT-NET SEC TRACK-1</v>
      </c>
      <c r="E11" s="109">
        <v>0</v>
      </c>
      <c r="F11" s="109">
        <v>0</v>
      </c>
      <c r="G11" s="109">
        <v>0</v>
      </c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>
        <v>20</v>
      </c>
      <c r="R11" s="109">
        <v>40</v>
      </c>
      <c r="S11" s="109" t="s">
        <v>248</v>
      </c>
      <c r="T11" s="109"/>
      <c r="U11" s="109"/>
      <c r="V11" s="109"/>
      <c r="W11" s="109"/>
      <c r="X11" s="109"/>
      <c r="Y11" s="109"/>
      <c r="Z11" s="109"/>
      <c r="AA11" s="60">
        <f t="shared" si="2"/>
        <v>60</v>
      </c>
      <c r="AB11" s="67">
        <f t="shared" si="3"/>
        <v>50</v>
      </c>
      <c r="AC11" s="111">
        <v>60</v>
      </c>
      <c r="AD11" s="67">
        <f t="shared" si="4"/>
        <v>60</v>
      </c>
      <c r="AE11" s="112">
        <f>CRS!M11</f>
        <v>36.900000000000006</v>
      </c>
      <c r="AF11" s="66">
        <f>CRS!N11</f>
        <v>39.32277777777778</v>
      </c>
      <c r="AG11" s="64">
        <f>CRS!O11</f>
        <v>73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TRACK-1</v>
      </c>
      <c r="E12" s="109">
        <v>10</v>
      </c>
      <c r="F12" s="109">
        <v>15</v>
      </c>
      <c r="G12" s="109">
        <v>0</v>
      </c>
      <c r="H12" s="109"/>
      <c r="I12" s="109"/>
      <c r="J12" s="109"/>
      <c r="K12" s="109"/>
      <c r="L12" s="109"/>
      <c r="M12" s="109"/>
      <c r="N12" s="109"/>
      <c r="O12" s="60">
        <f t="shared" si="0"/>
        <v>25</v>
      </c>
      <c r="P12" s="67">
        <f t="shared" si="1"/>
        <v>55.555555555555557</v>
      </c>
      <c r="Q12" s="109">
        <v>30</v>
      </c>
      <c r="R12" s="109">
        <v>40</v>
      </c>
      <c r="S12" s="109">
        <v>30</v>
      </c>
      <c r="T12" s="109"/>
      <c r="U12" s="109"/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83.333333333333343</v>
      </c>
      <c r="AC12" s="111">
        <v>70</v>
      </c>
      <c r="AD12" s="67">
        <f t="shared" si="4"/>
        <v>70</v>
      </c>
      <c r="AE12" s="112">
        <f>CRS!M12</f>
        <v>69.63333333333334</v>
      </c>
      <c r="AF12" s="66">
        <f>CRS!N12</f>
        <v>64.659555555555556</v>
      </c>
      <c r="AG12" s="64">
        <f>CRS!O12</f>
        <v>82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BALISTO, BRIX C. </v>
      </c>
      <c r="C13" s="65" t="str">
        <f>CRS!C13</f>
        <v>M</v>
      </c>
      <c r="D13" s="70" t="str">
        <f>CRS!D13</f>
        <v>BSIT-WEB TRACK-1</v>
      </c>
      <c r="E13" s="109">
        <v>10</v>
      </c>
      <c r="F13" s="109">
        <v>15</v>
      </c>
      <c r="G13" s="109">
        <v>0</v>
      </c>
      <c r="H13" s="109"/>
      <c r="I13" s="109"/>
      <c r="J13" s="109"/>
      <c r="K13" s="109"/>
      <c r="L13" s="109"/>
      <c r="M13" s="109"/>
      <c r="N13" s="109"/>
      <c r="O13" s="60">
        <f t="shared" si="0"/>
        <v>25</v>
      </c>
      <c r="P13" s="67">
        <f t="shared" si="1"/>
        <v>55.555555555555557</v>
      </c>
      <c r="Q13" s="109">
        <v>30</v>
      </c>
      <c r="R13" s="109">
        <v>40</v>
      </c>
      <c r="S13" s="109">
        <v>30</v>
      </c>
      <c r="T13" s="109"/>
      <c r="U13" s="109"/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83.333333333333343</v>
      </c>
      <c r="AC13" s="111">
        <v>66</v>
      </c>
      <c r="AD13" s="67">
        <f t="shared" si="4"/>
        <v>66</v>
      </c>
      <c r="AE13" s="112">
        <f>CRS!M13</f>
        <v>68.273333333333341</v>
      </c>
      <c r="AF13" s="66">
        <f>CRS!N13</f>
        <v>68.860833333333346</v>
      </c>
      <c r="AG13" s="64">
        <f>CRS!O13</f>
        <v>84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CABACUNGAN, JHON NOEL S. </v>
      </c>
      <c r="C14" s="65" t="str">
        <f>CRS!C14</f>
        <v>M</v>
      </c>
      <c r="D14" s="70" t="str">
        <f>CRS!D14</f>
        <v>BSIT-ERP TRACK-1</v>
      </c>
      <c r="E14" s="109">
        <v>15</v>
      </c>
      <c r="F14" s="109">
        <v>15</v>
      </c>
      <c r="G14" s="109">
        <v>15</v>
      </c>
      <c r="H14" s="109"/>
      <c r="I14" s="109"/>
      <c r="J14" s="109"/>
      <c r="K14" s="109"/>
      <c r="L14" s="109"/>
      <c r="M14" s="109"/>
      <c r="N14" s="109"/>
      <c r="O14" s="60">
        <f t="shared" si="0"/>
        <v>45</v>
      </c>
      <c r="P14" s="67">
        <f t="shared" si="1"/>
        <v>100</v>
      </c>
      <c r="Q14" s="109">
        <v>20</v>
      </c>
      <c r="R14" s="109">
        <v>40</v>
      </c>
      <c r="S14" s="109">
        <v>30</v>
      </c>
      <c r="T14" s="109"/>
      <c r="U14" s="109"/>
      <c r="V14" s="109"/>
      <c r="W14" s="109"/>
      <c r="X14" s="109"/>
      <c r="Y14" s="109"/>
      <c r="Z14" s="109"/>
      <c r="AA14" s="60">
        <f t="shared" si="2"/>
        <v>90</v>
      </c>
      <c r="AB14" s="67">
        <f t="shared" si="3"/>
        <v>75</v>
      </c>
      <c r="AC14" s="111">
        <v>68</v>
      </c>
      <c r="AD14" s="67">
        <f t="shared" si="4"/>
        <v>68</v>
      </c>
      <c r="AE14" s="112">
        <f>CRS!M14</f>
        <v>80.87</v>
      </c>
      <c r="AF14" s="66">
        <f>CRS!N14</f>
        <v>73.174000000000007</v>
      </c>
      <c r="AG14" s="64">
        <f>CRS!O14</f>
        <v>87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CALINA, ROANNE A. </v>
      </c>
      <c r="C15" s="65" t="str">
        <f>CRS!C15</f>
        <v>F</v>
      </c>
      <c r="D15" s="70" t="str">
        <f>CRS!D15</f>
        <v>ACT-NET MGMT-2</v>
      </c>
      <c r="E15" s="109">
        <v>15</v>
      </c>
      <c r="F15" s="109">
        <v>15</v>
      </c>
      <c r="G15" s="109">
        <v>15</v>
      </c>
      <c r="H15" s="109"/>
      <c r="I15" s="109"/>
      <c r="J15" s="109"/>
      <c r="K15" s="109"/>
      <c r="L15" s="109"/>
      <c r="M15" s="109"/>
      <c r="N15" s="109"/>
      <c r="O15" s="60">
        <f t="shared" si="0"/>
        <v>45</v>
      </c>
      <c r="P15" s="67">
        <f t="shared" si="1"/>
        <v>100</v>
      </c>
      <c r="Q15" s="109">
        <v>0</v>
      </c>
      <c r="R15" s="109">
        <v>40</v>
      </c>
      <c r="S15" s="109">
        <v>30</v>
      </c>
      <c r="T15" s="109"/>
      <c r="U15" s="109"/>
      <c r="V15" s="109"/>
      <c r="W15" s="109"/>
      <c r="X15" s="109"/>
      <c r="Y15" s="109"/>
      <c r="Z15" s="109"/>
      <c r="AA15" s="60">
        <f t="shared" si="2"/>
        <v>70</v>
      </c>
      <c r="AB15" s="67">
        <f t="shared" si="3"/>
        <v>58.333333333333336</v>
      </c>
      <c r="AC15" s="111">
        <v>42</v>
      </c>
      <c r="AD15" s="67">
        <f t="shared" si="4"/>
        <v>42</v>
      </c>
      <c r="AE15" s="112">
        <f>CRS!M15</f>
        <v>66.53</v>
      </c>
      <c r="AF15" s="66">
        <f>CRS!N15</f>
        <v>61.025166666666671</v>
      </c>
      <c r="AG15" s="64">
        <f>CRS!O15</f>
        <v>81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CALIXTO, CLAYTON B. </v>
      </c>
      <c r="C16" s="65" t="str">
        <f>CRS!C16</f>
        <v>M</v>
      </c>
      <c r="D16" s="70" t="str">
        <f>CRS!D16</f>
        <v>BSIT-WEB TRACK-2</v>
      </c>
      <c r="E16" s="109">
        <v>10</v>
      </c>
      <c r="F16" s="109">
        <v>15</v>
      </c>
      <c r="G16" s="109">
        <v>10</v>
      </c>
      <c r="H16" s="109"/>
      <c r="I16" s="109"/>
      <c r="J16" s="109"/>
      <c r="K16" s="109"/>
      <c r="L16" s="109"/>
      <c r="M16" s="109"/>
      <c r="N16" s="109"/>
      <c r="O16" s="60">
        <f t="shared" si="0"/>
        <v>35</v>
      </c>
      <c r="P16" s="67">
        <f t="shared" si="1"/>
        <v>77.777777777777786</v>
      </c>
      <c r="Q16" s="109">
        <v>40</v>
      </c>
      <c r="R16" s="109">
        <v>40</v>
      </c>
      <c r="S16" s="109">
        <v>30</v>
      </c>
      <c r="T16" s="109"/>
      <c r="U16" s="109"/>
      <c r="V16" s="109"/>
      <c r="W16" s="109"/>
      <c r="X16" s="109"/>
      <c r="Y16" s="109"/>
      <c r="Z16" s="109"/>
      <c r="AA16" s="60">
        <f t="shared" si="2"/>
        <v>110</v>
      </c>
      <c r="AB16" s="67">
        <f t="shared" si="3"/>
        <v>91.666666666666657</v>
      </c>
      <c r="AC16" s="111">
        <v>58</v>
      </c>
      <c r="AD16" s="67">
        <f t="shared" si="4"/>
        <v>57.999999999999993</v>
      </c>
      <c r="AE16" s="112">
        <f>CRS!M16</f>
        <v>75.63666666666667</v>
      </c>
      <c r="AF16" s="66">
        <f>CRS!N16</f>
        <v>75.520388888888903</v>
      </c>
      <c r="AG16" s="64">
        <f>CRS!O16</f>
        <v>88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CARLOS, KENNETH C. </v>
      </c>
      <c r="C17" s="65" t="str">
        <f>CRS!C17</f>
        <v>M</v>
      </c>
      <c r="D17" s="70" t="str">
        <f>CRS!D17</f>
        <v>BSIT-WEB TRACK-2</v>
      </c>
      <c r="E17" s="109">
        <v>15</v>
      </c>
      <c r="F17" s="109">
        <v>15</v>
      </c>
      <c r="G17" s="109">
        <v>0</v>
      </c>
      <c r="H17" s="109"/>
      <c r="I17" s="109"/>
      <c r="J17" s="109"/>
      <c r="K17" s="109"/>
      <c r="L17" s="109"/>
      <c r="M17" s="109"/>
      <c r="N17" s="109"/>
      <c r="O17" s="60">
        <f t="shared" si="0"/>
        <v>30</v>
      </c>
      <c r="P17" s="67">
        <f t="shared" si="1"/>
        <v>66.666666666666657</v>
      </c>
      <c r="Q17" s="109">
        <v>40</v>
      </c>
      <c r="R17" s="109">
        <v>40</v>
      </c>
      <c r="S17" s="109">
        <v>30</v>
      </c>
      <c r="T17" s="109"/>
      <c r="U17" s="109"/>
      <c r="V17" s="109"/>
      <c r="W17" s="109"/>
      <c r="X17" s="109"/>
      <c r="Y17" s="109"/>
      <c r="Z17" s="109"/>
      <c r="AA17" s="60">
        <f t="shared" si="2"/>
        <v>110</v>
      </c>
      <c r="AB17" s="67">
        <f t="shared" si="3"/>
        <v>91.666666666666657</v>
      </c>
      <c r="AC17" s="111">
        <v>72</v>
      </c>
      <c r="AD17" s="67">
        <f t="shared" si="4"/>
        <v>72</v>
      </c>
      <c r="AE17" s="112">
        <f>CRS!M17</f>
        <v>76.73</v>
      </c>
      <c r="AF17" s="66">
        <f>CRS!N17</f>
        <v>74.417777777777786</v>
      </c>
      <c r="AG17" s="64">
        <f>CRS!O17</f>
        <v>87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CASTRO, RAYLAND P. </v>
      </c>
      <c r="C18" s="65" t="str">
        <f>CRS!C18</f>
        <v>M</v>
      </c>
      <c r="D18" s="70" t="str">
        <f>CRS!D18</f>
        <v>BSIT-ERP TRACK-1</v>
      </c>
      <c r="E18" s="109">
        <v>15</v>
      </c>
      <c r="F18" s="109">
        <v>15</v>
      </c>
      <c r="G18" s="109">
        <v>10</v>
      </c>
      <c r="H18" s="109"/>
      <c r="I18" s="109"/>
      <c r="J18" s="109"/>
      <c r="K18" s="109"/>
      <c r="L18" s="109"/>
      <c r="M18" s="109"/>
      <c r="N18" s="109"/>
      <c r="O18" s="60">
        <f t="shared" si="0"/>
        <v>40</v>
      </c>
      <c r="P18" s="67">
        <f t="shared" si="1"/>
        <v>88.888888888888886</v>
      </c>
      <c r="Q18" s="109">
        <v>0</v>
      </c>
      <c r="R18" s="109">
        <v>40</v>
      </c>
      <c r="S18" s="109">
        <v>30</v>
      </c>
      <c r="T18" s="109"/>
      <c r="U18" s="109"/>
      <c r="V18" s="109"/>
      <c r="W18" s="109"/>
      <c r="X18" s="109"/>
      <c r="Y18" s="109"/>
      <c r="Z18" s="109"/>
      <c r="AA18" s="60">
        <f t="shared" si="2"/>
        <v>70</v>
      </c>
      <c r="AB18" s="67">
        <f t="shared" si="3"/>
        <v>58.333333333333336</v>
      </c>
      <c r="AC18" s="111">
        <v>50</v>
      </c>
      <c r="AD18" s="67">
        <f t="shared" si="4"/>
        <v>50</v>
      </c>
      <c r="AE18" s="112">
        <f>CRS!M18</f>
        <v>65.583333333333329</v>
      </c>
      <c r="AF18" s="66">
        <f>CRS!N18</f>
        <v>56.191666666666663</v>
      </c>
      <c r="AG18" s="64">
        <f>CRS!O18</f>
        <v>78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COLLINS, JACQUILINE T. </v>
      </c>
      <c r="C19" s="65" t="str">
        <f>CRS!C19</f>
        <v>F</v>
      </c>
      <c r="D19" s="70" t="str">
        <f>CRS!D19</f>
        <v>BSIT-WEB TRACK-2</v>
      </c>
      <c r="E19" s="109">
        <v>10</v>
      </c>
      <c r="F19" s="109">
        <v>15</v>
      </c>
      <c r="G19" s="109">
        <v>10</v>
      </c>
      <c r="H19" s="109"/>
      <c r="I19" s="109"/>
      <c r="J19" s="109"/>
      <c r="K19" s="109"/>
      <c r="L19" s="109"/>
      <c r="M19" s="109"/>
      <c r="N19" s="109"/>
      <c r="O19" s="60">
        <f t="shared" si="0"/>
        <v>35</v>
      </c>
      <c r="P19" s="67">
        <f t="shared" si="1"/>
        <v>77.777777777777786</v>
      </c>
      <c r="Q19" s="109">
        <v>30</v>
      </c>
      <c r="R19" s="109">
        <v>40</v>
      </c>
      <c r="S19" s="109">
        <v>30</v>
      </c>
      <c r="T19" s="109"/>
      <c r="U19" s="109"/>
      <c r="V19" s="109"/>
      <c r="W19" s="109"/>
      <c r="X19" s="109"/>
      <c r="Y19" s="109"/>
      <c r="Z19" s="109"/>
      <c r="AA19" s="60">
        <f t="shared" si="2"/>
        <v>100</v>
      </c>
      <c r="AB19" s="67">
        <f t="shared" si="3"/>
        <v>83.333333333333343</v>
      </c>
      <c r="AC19" s="111">
        <v>50</v>
      </c>
      <c r="AD19" s="67">
        <f t="shared" si="4"/>
        <v>50</v>
      </c>
      <c r="AE19" s="112">
        <f>CRS!M19</f>
        <v>70.166666666666671</v>
      </c>
      <c r="AF19" s="66">
        <f>CRS!N19</f>
        <v>68.566555555555567</v>
      </c>
      <c r="AG19" s="64">
        <f>CRS!O19</f>
        <v>84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DALANG, CARL VINCENT S. </v>
      </c>
      <c r="C20" s="65" t="str">
        <f>CRS!C20</f>
        <v>M</v>
      </c>
      <c r="D20" s="70" t="str">
        <f>CRS!D20</f>
        <v>BSIT-WEB TRACK-2</v>
      </c>
      <c r="E20" s="109">
        <v>15</v>
      </c>
      <c r="F20" s="109">
        <v>15</v>
      </c>
      <c r="G20" s="109">
        <v>10</v>
      </c>
      <c r="H20" s="109"/>
      <c r="I20" s="109"/>
      <c r="J20" s="109"/>
      <c r="K20" s="109"/>
      <c r="L20" s="109"/>
      <c r="M20" s="109"/>
      <c r="N20" s="109"/>
      <c r="O20" s="60">
        <f t="shared" si="0"/>
        <v>40</v>
      </c>
      <c r="P20" s="67">
        <f t="shared" si="1"/>
        <v>88.888888888888886</v>
      </c>
      <c r="Q20" s="109">
        <v>30</v>
      </c>
      <c r="R20" s="109">
        <v>40</v>
      </c>
      <c r="S20" s="109" t="s">
        <v>248</v>
      </c>
      <c r="T20" s="109"/>
      <c r="U20" s="109"/>
      <c r="V20" s="109"/>
      <c r="W20" s="109"/>
      <c r="X20" s="109"/>
      <c r="Y20" s="109"/>
      <c r="Z20" s="109"/>
      <c r="AA20" s="60">
        <f t="shared" si="2"/>
        <v>70</v>
      </c>
      <c r="AB20" s="67">
        <f t="shared" si="3"/>
        <v>58.333333333333336</v>
      </c>
      <c r="AC20" s="111">
        <v>66</v>
      </c>
      <c r="AD20" s="67">
        <f t="shared" si="4"/>
        <v>66</v>
      </c>
      <c r="AE20" s="112">
        <f>CRS!M20</f>
        <v>71.023333333333326</v>
      </c>
      <c r="AF20" s="66">
        <f>CRS!N20</f>
        <v>69.080833333333331</v>
      </c>
      <c r="AG20" s="64">
        <f>CRS!O20</f>
        <v>85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DELA CRUZ, WAYNE O'NEIL M. </v>
      </c>
      <c r="C21" s="65" t="str">
        <f>CRS!C21</f>
        <v>M</v>
      </c>
      <c r="D21" s="70" t="str">
        <f>CRS!D21</f>
        <v>ACT-NET MGMT-1</v>
      </c>
      <c r="E21" s="109">
        <v>10</v>
      </c>
      <c r="F21" s="109">
        <v>10</v>
      </c>
      <c r="G21" s="109">
        <v>15</v>
      </c>
      <c r="H21" s="109"/>
      <c r="I21" s="109"/>
      <c r="J21" s="109"/>
      <c r="K21" s="109"/>
      <c r="L21" s="109"/>
      <c r="M21" s="109"/>
      <c r="N21" s="109"/>
      <c r="O21" s="60">
        <f t="shared" si="0"/>
        <v>35</v>
      </c>
      <c r="P21" s="67">
        <f t="shared" si="1"/>
        <v>77.777777777777786</v>
      </c>
      <c r="Q21" s="109">
        <v>0</v>
      </c>
      <c r="R21" s="109">
        <v>40</v>
      </c>
      <c r="S21" s="109">
        <v>30</v>
      </c>
      <c r="T21" s="109"/>
      <c r="U21" s="109"/>
      <c r="V21" s="109"/>
      <c r="W21" s="109"/>
      <c r="X21" s="109"/>
      <c r="Y21" s="109"/>
      <c r="Z21" s="109"/>
      <c r="AA21" s="60">
        <f t="shared" si="2"/>
        <v>70</v>
      </c>
      <c r="AB21" s="67">
        <f t="shared" si="3"/>
        <v>58.333333333333336</v>
      </c>
      <c r="AC21" s="111">
        <v>34</v>
      </c>
      <c r="AD21" s="67">
        <f t="shared" si="4"/>
        <v>34</v>
      </c>
      <c r="AE21" s="112">
        <f>CRS!M21</f>
        <v>56.476666666666674</v>
      </c>
      <c r="AF21" s="66">
        <f>CRS!N21</f>
        <v>53.018888888888895</v>
      </c>
      <c r="AG21" s="64">
        <f>CRS!O21</f>
        <v>77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DELOS SANTOS, GERWIN B. </v>
      </c>
      <c r="C22" s="65" t="str">
        <f>CRS!C22</f>
        <v>M</v>
      </c>
      <c r="D22" s="70" t="str">
        <f>CRS!D22</f>
        <v>BSIT-WEB TRACK-2</v>
      </c>
      <c r="E22" s="109">
        <v>10</v>
      </c>
      <c r="F22" s="109">
        <v>10</v>
      </c>
      <c r="G22" s="109">
        <v>10</v>
      </c>
      <c r="H22" s="109"/>
      <c r="I22" s="109"/>
      <c r="J22" s="109"/>
      <c r="K22" s="109"/>
      <c r="L22" s="109"/>
      <c r="M22" s="109"/>
      <c r="N22" s="109"/>
      <c r="O22" s="60">
        <f t="shared" si="0"/>
        <v>30</v>
      </c>
      <c r="P22" s="67">
        <f t="shared" si="1"/>
        <v>66.666666666666657</v>
      </c>
      <c r="Q22" s="109">
        <v>20</v>
      </c>
      <c r="R22" s="109">
        <v>40</v>
      </c>
      <c r="S22" s="109">
        <v>30</v>
      </c>
      <c r="T22" s="109"/>
      <c r="U22" s="109"/>
      <c r="V22" s="109"/>
      <c r="W22" s="109"/>
      <c r="X22" s="109"/>
      <c r="Y22" s="109"/>
      <c r="Z22" s="109"/>
      <c r="AA22" s="60">
        <f t="shared" si="2"/>
        <v>90</v>
      </c>
      <c r="AB22" s="67">
        <f t="shared" si="3"/>
        <v>75</v>
      </c>
      <c r="AC22" s="111">
        <v>56</v>
      </c>
      <c r="AD22" s="67">
        <f t="shared" si="4"/>
        <v>56.000000000000007</v>
      </c>
      <c r="AE22" s="112">
        <f>CRS!M22</f>
        <v>65.790000000000006</v>
      </c>
      <c r="AF22" s="66">
        <f>CRS!N22</f>
        <v>68.049888888888887</v>
      </c>
      <c r="AG22" s="64">
        <f>CRS!O22</f>
        <v>84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DODON, MARK GREGORY B. </v>
      </c>
      <c r="C23" s="65" t="str">
        <f>CRS!C23</f>
        <v>M</v>
      </c>
      <c r="D23" s="70" t="str">
        <f>CRS!D23</f>
        <v>BSIT-WEB TRACK-1</v>
      </c>
      <c r="E23" s="109">
        <v>10</v>
      </c>
      <c r="F23" s="109">
        <v>0</v>
      </c>
      <c r="G23" s="109">
        <v>10</v>
      </c>
      <c r="H23" s="109"/>
      <c r="I23" s="109"/>
      <c r="J23" s="109"/>
      <c r="K23" s="109"/>
      <c r="L23" s="109"/>
      <c r="M23" s="109"/>
      <c r="N23" s="109"/>
      <c r="O23" s="60">
        <f t="shared" si="0"/>
        <v>20</v>
      </c>
      <c r="P23" s="67">
        <f t="shared" si="1"/>
        <v>44.444444444444443</v>
      </c>
      <c r="Q23" s="109">
        <v>20</v>
      </c>
      <c r="R23" s="109" t="s">
        <v>248</v>
      </c>
      <c r="S23" s="109">
        <v>30</v>
      </c>
      <c r="T23" s="109"/>
      <c r="U23" s="109"/>
      <c r="V23" s="109"/>
      <c r="W23" s="109"/>
      <c r="X23" s="109"/>
      <c r="Y23" s="109"/>
      <c r="Z23" s="109"/>
      <c r="AA23" s="60">
        <f t="shared" si="2"/>
        <v>50</v>
      </c>
      <c r="AB23" s="67">
        <f t="shared" si="3"/>
        <v>41.666666666666671</v>
      </c>
      <c r="AC23" s="111">
        <v>66</v>
      </c>
      <c r="AD23" s="67">
        <f t="shared" si="4"/>
        <v>66</v>
      </c>
      <c r="AE23" s="112">
        <f>CRS!M23</f>
        <v>50.856666666666669</v>
      </c>
      <c r="AF23" s="66">
        <f>CRS!N23</f>
        <v>62.63194444444445</v>
      </c>
      <c r="AG23" s="64">
        <f>CRS!O23</f>
        <v>81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ESTARIS, RENZ B. </v>
      </c>
      <c r="C24" s="65" t="str">
        <f>CRS!C24</f>
        <v>M</v>
      </c>
      <c r="D24" s="70" t="str">
        <f>CRS!D24</f>
        <v>BSIT-WEB TRACK-2</v>
      </c>
      <c r="E24" s="109">
        <v>10</v>
      </c>
      <c r="F24" s="109">
        <v>15</v>
      </c>
      <c r="G24" s="109">
        <v>0</v>
      </c>
      <c r="H24" s="109"/>
      <c r="I24" s="109"/>
      <c r="J24" s="109"/>
      <c r="K24" s="109"/>
      <c r="L24" s="109"/>
      <c r="M24" s="109"/>
      <c r="N24" s="109"/>
      <c r="O24" s="60">
        <f t="shared" si="0"/>
        <v>25</v>
      </c>
      <c r="P24" s="67">
        <f t="shared" si="1"/>
        <v>55.555555555555557</v>
      </c>
      <c r="Q24" s="109">
        <v>20</v>
      </c>
      <c r="R24" s="109">
        <v>40</v>
      </c>
      <c r="S24" s="109">
        <v>30</v>
      </c>
      <c r="T24" s="109"/>
      <c r="U24" s="109"/>
      <c r="V24" s="109"/>
      <c r="W24" s="109"/>
      <c r="X24" s="109"/>
      <c r="Y24" s="109"/>
      <c r="Z24" s="109"/>
      <c r="AA24" s="60">
        <f t="shared" si="2"/>
        <v>90</v>
      </c>
      <c r="AB24" s="67">
        <f t="shared" si="3"/>
        <v>75</v>
      </c>
      <c r="AC24" s="111">
        <v>54</v>
      </c>
      <c r="AD24" s="67">
        <f t="shared" si="4"/>
        <v>54</v>
      </c>
      <c r="AE24" s="112">
        <f>CRS!M24</f>
        <v>61.443333333333342</v>
      </c>
      <c r="AF24" s="66">
        <f>CRS!N24</f>
        <v>58.220555555555563</v>
      </c>
      <c r="AG24" s="64">
        <f>CRS!O24</f>
        <v>79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FONTANILLA, JOHN CARLO C. </v>
      </c>
      <c r="C25" s="65" t="str">
        <f>CRS!C25</f>
        <v>M</v>
      </c>
      <c r="D25" s="70" t="str">
        <f>CRS!D25</f>
        <v>BSIT-WEB TRACK-2</v>
      </c>
      <c r="E25" s="109">
        <v>15</v>
      </c>
      <c r="F25" s="109">
        <v>10</v>
      </c>
      <c r="G25" s="109">
        <v>10</v>
      </c>
      <c r="H25" s="109"/>
      <c r="I25" s="109"/>
      <c r="J25" s="109"/>
      <c r="K25" s="109"/>
      <c r="L25" s="109"/>
      <c r="M25" s="109"/>
      <c r="N25" s="109"/>
      <c r="O25" s="60">
        <f t="shared" si="0"/>
        <v>35</v>
      </c>
      <c r="P25" s="67">
        <f t="shared" si="1"/>
        <v>77.777777777777786</v>
      </c>
      <c r="Q25" s="109">
        <v>40</v>
      </c>
      <c r="R25" s="109">
        <v>40</v>
      </c>
      <c r="S25" s="109">
        <v>30</v>
      </c>
      <c r="T25" s="109"/>
      <c r="U25" s="109"/>
      <c r="V25" s="109"/>
      <c r="W25" s="109"/>
      <c r="X25" s="109"/>
      <c r="Y25" s="109"/>
      <c r="Z25" s="109"/>
      <c r="AA25" s="60">
        <f t="shared" si="2"/>
        <v>110</v>
      </c>
      <c r="AB25" s="67">
        <f t="shared" si="3"/>
        <v>91.666666666666657</v>
      </c>
      <c r="AC25" s="111">
        <v>62</v>
      </c>
      <c r="AD25" s="67">
        <f t="shared" si="4"/>
        <v>62</v>
      </c>
      <c r="AE25" s="112">
        <f>CRS!M25</f>
        <v>76.99666666666667</v>
      </c>
      <c r="AF25" s="66">
        <f>CRS!N25</f>
        <v>74.542500000000004</v>
      </c>
      <c r="AG25" s="64">
        <f>CRS!O25</f>
        <v>87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GALAMAY, KHERVIN X-EL O. </v>
      </c>
      <c r="C26" s="65" t="str">
        <f>CRS!C26</f>
        <v>M</v>
      </c>
      <c r="D26" s="70" t="str">
        <f>CRS!D26</f>
        <v>BSIT-WEB TRACK-2</v>
      </c>
      <c r="E26" s="109">
        <v>0</v>
      </c>
      <c r="F26" s="109">
        <v>10</v>
      </c>
      <c r="G26" s="109">
        <v>10</v>
      </c>
      <c r="H26" s="109"/>
      <c r="I26" s="109"/>
      <c r="J26" s="109"/>
      <c r="K26" s="109"/>
      <c r="L26" s="109"/>
      <c r="M26" s="109"/>
      <c r="N26" s="109"/>
      <c r="O26" s="60">
        <f t="shared" si="0"/>
        <v>20</v>
      </c>
      <c r="P26" s="67">
        <f t="shared" si="1"/>
        <v>44.444444444444443</v>
      </c>
      <c r="Q26" s="109">
        <v>20</v>
      </c>
      <c r="R26" s="109">
        <v>40</v>
      </c>
      <c r="S26" s="109">
        <v>20</v>
      </c>
      <c r="T26" s="109"/>
      <c r="U26" s="109"/>
      <c r="V26" s="109"/>
      <c r="W26" s="109"/>
      <c r="X26" s="109"/>
      <c r="Y26" s="109"/>
      <c r="Z26" s="109"/>
      <c r="AA26" s="60">
        <f t="shared" si="2"/>
        <v>80</v>
      </c>
      <c r="AB26" s="67">
        <f t="shared" si="3"/>
        <v>66.666666666666657</v>
      </c>
      <c r="AC26" s="111">
        <v>70</v>
      </c>
      <c r="AD26" s="67">
        <f t="shared" si="4"/>
        <v>70</v>
      </c>
      <c r="AE26" s="112">
        <f>CRS!M26</f>
        <v>60.466666666666669</v>
      </c>
      <c r="AF26" s="66">
        <f>CRS!N26</f>
        <v>59.410055555555559</v>
      </c>
      <c r="AG26" s="64">
        <f>CRS!O26</f>
        <v>80</v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GAYADOS, DAVIE BOY D. </v>
      </c>
      <c r="C27" s="65" t="str">
        <f>CRS!C27</f>
        <v>M</v>
      </c>
      <c r="D27" s="70" t="str">
        <f>CRS!D27</f>
        <v>BSIT-NET SEC TRACK-1</v>
      </c>
      <c r="E27" s="109">
        <v>10</v>
      </c>
      <c r="F27" s="109">
        <v>10</v>
      </c>
      <c r="G27" s="109">
        <v>10</v>
      </c>
      <c r="H27" s="109"/>
      <c r="I27" s="109"/>
      <c r="J27" s="109"/>
      <c r="K27" s="109"/>
      <c r="L27" s="109"/>
      <c r="M27" s="109"/>
      <c r="N27" s="109"/>
      <c r="O27" s="60">
        <f t="shared" si="0"/>
        <v>30</v>
      </c>
      <c r="P27" s="67">
        <f t="shared" si="1"/>
        <v>66.666666666666657</v>
      </c>
      <c r="Q27" s="109">
        <v>20</v>
      </c>
      <c r="R27" s="109">
        <v>40</v>
      </c>
      <c r="S27" s="109">
        <v>30</v>
      </c>
      <c r="T27" s="109"/>
      <c r="U27" s="109"/>
      <c r="V27" s="109"/>
      <c r="W27" s="109"/>
      <c r="X27" s="109"/>
      <c r="Y27" s="109"/>
      <c r="Z27" s="109"/>
      <c r="AA27" s="60">
        <f t="shared" si="2"/>
        <v>90</v>
      </c>
      <c r="AB27" s="67">
        <f t="shared" si="3"/>
        <v>75</v>
      </c>
      <c r="AC27" s="111">
        <v>48</v>
      </c>
      <c r="AD27" s="67">
        <f t="shared" si="4"/>
        <v>48</v>
      </c>
      <c r="AE27" s="112">
        <f>CRS!M27</f>
        <v>63.07</v>
      </c>
      <c r="AF27" s="66">
        <f>CRS!N27</f>
        <v>68.834888888888898</v>
      </c>
      <c r="AG27" s="64">
        <f>CRS!O27</f>
        <v>84</v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GOLIAT, XIANEIL JUSTIN C. </v>
      </c>
      <c r="C28" s="65" t="str">
        <f>CRS!C28</f>
        <v>M</v>
      </c>
      <c r="D28" s="70" t="str">
        <f>CRS!D28</f>
        <v>BSIT-NET SEC TRACK-1</v>
      </c>
      <c r="E28" s="109">
        <v>0</v>
      </c>
      <c r="F28" s="109">
        <v>0</v>
      </c>
      <c r="G28" s="109">
        <v>0</v>
      </c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>
        <v>20</v>
      </c>
      <c r="R28" s="109">
        <v>40</v>
      </c>
      <c r="S28" s="109" t="s">
        <v>248</v>
      </c>
      <c r="T28" s="109"/>
      <c r="U28" s="109"/>
      <c r="V28" s="109"/>
      <c r="W28" s="109"/>
      <c r="X28" s="109"/>
      <c r="Y28" s="109"/>
      <c r="Z28" s="109"/>
      <c r="AA28" s="60">
        <f t="shared" si="2"/>
        <v>60</v>
      </c>
      <c r="AB28" s="67">
        <f t="shared" si="3"/>
        <v>50</v>
      </c>
      <c r="AC28" s="111">
        <v>72</v>
      </c>
      <c r="AD28" s="67">
        <f t="shared" si="4"/>
        <v>72</v>
      </c>
      <c r="AE28" s="112">
        <f>CRS!M28</f>
        <v>40.980000000000004</v>
      </c>
      <c r="AF28" s="66">
        <f>CRS!N28</f>
        <v>40.329444444444448</v>
      </c>
      <c r="AG28" s="64">
        <f>CRS!O28</f>
        <v>73</v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HORTALEZA, KRIS ALLISON S. </v>
      </c>
      <c r="C29" s="65" t="str">
        <f>CRS!C29</f>
        <v>M</v>
      </c>
      <c r="D29" s="70" t="str">
        <f>CRS!D29</f>
        <v>BSIT-WEB TRACK-1</v>
      </c>
      <c r="E29" s="109">
        <v>0</v>
      </c>
      <c r="F29" s="109">
        <v>10</v>
      </c>
      <c r="G29" s="109">
        <v>10</v>
      </c>
      <c r="H29" s="109"/>
      <c r="I29" s="109"/>
      <c r="J29" s="109"/>
      <c r="K29" s="109"/>
      <c r="L29" s="109"/>
      <c r="M29" s="109"/>
      <c r="N29" s="109"/>
      <c r="O29" s="60">
        <f t="shared" si="0"/>
        <v>20</v>
      </c>
      <c r="P29" s="67">
        <f t="shared" si="1"/>
        <v>44.444444444444443</v>
      </c>
      <c r="Q29" s="109">
        <v>20</v>
      </c>
      <c r="R29" s="109" t="s">
        <v>248</v>
      </c>
      <c r="S29" s="109" t="s">
        <v>248</v>
      </c>
      <c r="T29" s="109"/>
      <c r="U29" s="109"/>
      <c r="V29" s="109"/>
      <c r="W29" s="109"/>
      <c r="X29" s="109"/>
      <c r="Y29" s="109"/>
      <c r="Z29" s="109"/>
      <c r="AA29" s="60">
        <f t="shared" si="2"/>
        <v>20</v>
      </c>
      <c r="AB29" s="67">
        <f t="shared" si="3"/>
        <v>16.666666666666664</v>
      </c>
      <c r="AC29" s="111">
        <v>80</v>
      </c>
      <c r="AD29" s="67">
        <f t="shared" si="4"/>
        <v>80</v>
      </c>
      <c r="AE29" s="112">
        <f>CRS!M29</f>
        <v>47.366666666666667</v>
      </c>
      <c r="AF29" s="66">
        <f>CRS!N29</f>
        <v>60.852222222222224</v>
      </c>
      <c r="AG29" s="64">
        <f>CRS!O29</f>
        <v>80</v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MACAYAN, CZAREEN WYNZEL V. </v>
      </c>
      <c r="C30" s="65" t="str">
        <f>CRS!C30</f>
        <v>F</v>
      </c>
      <c r="D30" s="70" t="str">
        <f>CRS!D30</f>
        <v>BSIT-WEB TRACK-2</v>
      </c>
      <c r="E30" s="109">
        <v>15</v>
      </c>
      <c r="F30" s="109">
        <v>10</v>
      </c>
      <c r="G30" s="109">
        <v>15</v>
      </c>
      <c r="H30" s="109"/>
      <c r="I30" s="109"/>
      <c r="J30" s="109"/>
      <c r="K30" s="109"/>
      <c r="L30" s="109"/>
      <c r="M30" s="109"/>
      <c r="N30" s="109"/>
      <c r="O30" s="60">
        <f t="shared" si="0"/>
        <v>40</v>
      </c>
      <c r="P30" s="67">
        <f t="shared" si="1"/>
        <v>88.888888888888886</v>
      </c>
      <c r="Q30" s="109">
        <v>35</v>
      </c>
      <c r="R30" s="109">
        <v>40</v>
      </c>
      <c r="S30" s="109">
        <v>30</v>
      </c>
      <c r="T30" s="109"/>
      <c r="U30" s="109"/>
      <c r="V30" s="109"/>
      <c r="W30" s="109"/>
      <c r="X30" s="109"/>
      <c r="Y30" s="109"/>
      <c r="Z30" s="109"/>
      <c r="AA30" s="60">
        <f t="shared" si="2"/>
        <v>105</v>
      </c>
      <c r="AB30" s="67">
        <f t="shared" si="3"/>
        <v>87.5</v>
      </c>
      <c r="AC30" s="111">
        <v>72</v>
      </c>
      <c r="AD30" s="67">
        <f t="shared" si="4"/>
        <v>72</v>
      </c>
      <c r="AE30" s="112">
        <f>CRS!M30</f>
        <v>82.688333333333333</v>
      </c>
      <c r="AF30" s="66">
        <f>CRS!N30</f>
        <v>80.736111111111114</v>
      </c>
      <c r="AG30" s="64">
        <f>CRS!O30</f>
        <v>90</v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MASI, LOVE JOY B. </v>
      </c>
      <c r="C31" s="65" t="str">
        <f>CRS!C31</f>
        <v>F</v>
      </c>
      <c r="D31" s="70" t="str">
        <f>CRS!D31</f>
        <v>BSIT-ERP TRACK-2</v>
      </c>
      <c r="E31" s="109">
        <v>15</v>
      </c>
      <c r="F31" s="109">
        <v>15</v>
      </c>
      <c r="G31" s="109">
        <v>15</v>
      </c>
      <c r="H31" s="109"/>
      <c r="I31" s="109"/>
      <c r="J31" s="109"/>
      <c r="K31" s="109"/>
      <c r="L31" s="109"/>
      <c r="M31" s="109"/>
      <c r="N31" s="109"/>
      <c r="O31" s="60">
        <f t="shared" si="0"/>
        <v>45</v>
      </c>
      <c r="P31" s="67">
        <f t="shared" si="1"/>
        <v>100</v>
      </c>
      <c r="Q31" s="109">
        <v>35</v>
      </c>
      <c r="R31" s="109">
        <v>40</v>
      </c>
      <c r="S31" s="109">
        <v>30</v>
      </c>
      <c r="T31" s="109"/>
      <c r="U31" s="109"/>
      <c r="V31" s="109"/>
      <c r="W31" s="109"/>
      <c r="X31" s="109"/>
      <c r="Y31" s="109"/>
      <c r="Z31" s="109"/>
      <c r="AA31" s="60">
        <f t="shared" si="2"/>
        <v>105</v>
      </c>
      <c r="AB31" s="67">
        <f t="shared" si="3"/>
        <v>87.5</v>
      </c>
      <c r="AC31" s="111">
        <v>82</v>
      </c>
      <c r="AD31" s="67">
        <f t="shared" si="4"/>
        <v>82</v>
      </c>
      <c r="AE31" s="112">
        <f>CRS!M31</f>
        <v>89.754999999999995</v>
      </c>
      <c r="AF31" s="66">
        <f>CRS!N31</f>
        <v>81.429722222222225</v>
      </c>
      <c r="AG31" s="64">
        <f>CRS!O31</f>
        <v>91</v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MASIDONG, JAZZEL-MAE P. </v>
      </c>
      <c r="C32" s="65" t="str">
        <f>CRS!C32</f>
        <v>F</v>
      </c>
      <c r="D32" s="70" t="str">
        <f>CRS!D32</f>
        <v>BSIT-NET SEC TRACK-1</v>
      </c>
      <c r="E32" s="109">
        <v>15</v>
      </c>
      <c r="F32" s="109">
        <v>15</v>
      </c>
      <c r="G32" s="109">
        <v>15</v>
      </c>
      <c r="H32" s="109"/>
      <c r="I32" s="109"/>
      <c r="J32" s="109"/>
      <c r="K32" s="109"/>
      <c r="L32" s="109"/>
      <c r="M32" s="109"/>
      <c r="N32" s="109"/>
      <c r="O32" s="60">
        <f t="shared" si="0"/>
        <v>45</v>
      </c>
      <c r="P32" s="67">
        <f t="shared" si="1"/>
        <v>100</v>
      </c>
      <c r="Q32" s="109">
        <v>20</v>
      </c>
      <c r="R32" s="109">
        <v>40</v>
      </c>
      <c r="S32" s="109" t="s">
        <v>248</v>
      </c>
      <c r="T32" s="109"/>
      <c r="U32" s="109"/>
      <c r="V32" s="109"/>
      <c r="W32" s="109"/>
      <c r="X32" s="109"/>
      <c r="Y32" s="109"/>
      <c r="Z32" s="109"/>
      <c r="AA32" s="60">
        <f t="shared" si="2"/>
        <v>60</v>
      </c>
      <c r="AB32" s="67">
        <f t="shared" si="3"/>
        <v>50</v>
      </c>
      <c r="AC32" s="111">
        <v>62</v>
      </c>
      <c r="AD32" s="67">
        <f t="shared" si="4"/>
        <v>62</v>
      </c>
      <c r="AE32" s="112">
        <f>CRS!M32</f>
        <v>70.58</v>
      </c>
      <c r="AF32" s="66">
        <f>CRS!N32</f>
        <v>65.593888888888898</v>
      </c>
      <c r="AG32" s="64">
        <f>CRS!O32</f>
        <v>83</v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MONDATA, JERYL BOB M. </v>
      </c>
      <c r="C33" s="65" t="str">
        <f>CRS!C33</f>
        <v>M</v>
      </c>
      <c r="D33" s="70" t="str">
        <f>CRS!D33</f>
        <v>BSIT-ERP TRACK-1</v>
      </c>
      <c r="E33" s="109">
        <v>0</v>
      </c>
      <c r="F33" s="109">
        <v>0</v>
      </c>
      <c r="G33" s="109">
        <v>0</v>
      </c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>
        <v>0</v>
      </c>
      <c r="R33" s="109" t="s">
        <v>248</v>
      </c>
      <c r="S33" s="109" t="s">
        <v>248</v>
      </c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NIEBRES, HART LOIS F. </v>
      </c>
      <c r="C34" s="65" t="str">
        <f>CRS!C34</f>
        <v>M</v>
      </c>
      <c r="D34" s="70" t="str">
        <f>CRS!D34</f>
        <v>BSIT-WEB TRACK-2</v>
      </c>
      <c r="E34" s="109">
        <v>0</v>
      </c>
      <c r="F34" s="109">
        <v>15</v>
      </c>
      <c r="G34" s="109">
        <v>15</v>
      </c>
      <c r="H34" s="109"/>
      <c r="I34" s="109"/>
      <c r="J34" s="109"/>
      <c r="K34" s="109"/>
      <c r="L34" s="109"/>
      <c r="M34" s="109"/>
      <c r="N34" s="109"/>
      <c r="O34" s="60">
        <f t="shared" si="0"/>
        <v>30</v>
      </c>
      <c r="P34" s="67">
        <f t="shared" si="1"/>
        <v>66.666666666666657</v>
      </c>
      <c r="Q34" s="109">
        <v>30</v>
      </c>
      <c r="R34" s="109">
        <v>40</v>
      </c>
      <c r="S34" s="109">
        <v>30</v>
      </c>
      <c r="T34" s="109"/>
      <c r="U34" s="109"/>
      <c r="V34" s="109"/>
      <c r="W34" s="109"/>
      <c r="X34" s="109"/>
      <c r="Y34" s="109"/>
      <c r="Z34" s="109"/>
      <c r="AA34" s="60">
        <f t="shared" si="2"/>
        <v>100</v>
      </c>
      <c r="AB34" s="67">
        <f t="shared" si="3"/>
        <v>83.333333333333343</v>
      </c>
      <c r="AC34" s="111">
        <v>58</v>
      </c>
      <c r="AD34" s="67">
        <f t="shared" si="4"/>
        <v>57.999999999999993</v>
      </c>
      <c r="AE34" s="112">
        <f>CRS!M34</f>
        <v>69.22</v>
      </c>
      <c r="AF34" s="66">
        <f>CRS!N34</f>
        <v>64.787055555555554</v>
      </c>
      <c r="AG34" s="64">
        <f>CRS!O34</f>
        <v>82</v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PALUYO, CHRIS WALTER A. </v>
      </c>
      <c r="C35" s="65" t="str">
        <f>CRS!C35</f>
        <v>M</v>
      </c>
      <c r="D35" s="70" t="str">
        <f>CRS!D35</f>
        <v>BSIT-WEB TRACK-2</v>
      </c>
      <c r="E35" s="109">
        <v>15</v>
      </c>
      <c r="F35" s="109">
        <v>15</v>
      </c>
      <c r="G35" s="109">
        <v>10</v>
      </c>
      <c r="H35" s="109"/>
      <c r="I35" s="109"/>
      <c r="J35" s="109"/>
      <c r="K35" s="109"/>
      <c r="L35" s="109"/>
      <c r="M35" s="109"/>
      <c r="N35" s="109"/>
      <c r="O35" s="60">
        <f t="shared" si="0"/>
        <v>40</v>
      </c>
      <c r="P35" s="67">
        <f t="shared" si="1"/>
        <v>88.888888888888886</v>
      </c>
      <c r="Q35" s="109">
        <v>40</v>
      </c>
      <c r="R35" s="109">
        <v>40</v>
      </c>
      <c r="S35" s="109">
        <v>30</v>
      </c>
      <c r="T35" s="109"/>
      <c r="U35" s="109"/>
      <c r="V35" s="109"/>
      <c r="W35" s="109"/>
      <c r="X35" s="109"/>
      <c r="Y35" s="109"/>
      <c r="Z35" s="109"/>
      <c r="AA35" s="60">
        <f t="shared" si="2"/>
        <v>110</v>
      </c>
      <c r="AB35" s="67">
        <f t="shared" si="3"/>
        <v>91.666666666666657</v>
      </c>
      <c r="AC35" s="111">
        <v>80</v>
      </c>
      <c r="AD35" s="67">
        <f t="shared" si="4"/>
        <v>80</v>
      </c>
      <c r="AE35" s="112">
        <f>CRS!M35</f>
        <v>86.783333333333331</v>
      </c>
      <c r="AF35" s="66">
        <f>CRS!N35</f>
        <v>80.261833333333328</v>
      </c>
      <c r="AG35" s="64">
        <f>CRS!O35</f>
        <v>90</v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PANGALINA, ARJEN P. </v>
      </c>
      <c r="C36" s="65" t="str">
        <f>CRS!C36</f>
        <v>M</v>
      </c>
      <c r="D36" s="70" t="str">
        <f>CRS!D36</f>
        <v>BSIT-WEB TRACK-2</v>
      </c>
      <c r="E36" s="109">
        <v>15</v>
      </c>
      <c r="F36" s="109">
        <v>15</v>
      </c>
      <c r="G36" s="109">
        <v>0</v>
      </c>
      <c r="H36" s="109"/>
      <c r="I36" s="109"/>
      <c r="J36" s="109"/>
      <c r="K36" s="109"/>
      <c r="L36" s="109"/>
      <c r="M36" s="109"/>
      <c r="N36" s="109"/>
      <c r="O36" s="60">
        <f t="shared" si="0"/>
        <v>30</v>
      </c>
      <c r="P36" s="67">
        <f t="shared" si="1"/>
        <v>66.666666666666657</v>
      </c>
      <c r="Q36" s="109">
        <v>0</v>
      </c>
      <c r="R36" s="109">
        <v>40</v>
      </c>
      <c r="S36" s="109">
        <v>30</v>
      </c>
      <c r="T36" s="109"/>
      <c r="U36" s="109"/>
      <c r="V36" s="109"/>
      <c r="W36" s="109"/>
      <c r="X36" s="109"/>
      <c r="Y36" s="109"/>
      <c r="Z36" s="109"/>
      <c r="AA36" s="60">
        <f t="shared" si="2"/>
        <v>70</v>
      </c>
      <c r="AB36" s="67">
        <f t="shared" si="3"/>
        <v>58.333333333333336</v>
      </c>
      <c r="AC36" s="111">
        <v>52</v>
      </c>
      <c r="AD36" s="67">
        <f t="shared" si="4"/>
        <v>52</v>
      </c>
      <c r="AE36" s="112">
        <f>CRS!M36</f>
        <v>58.93</v>
      </c>
      <c r="AF36" s="66">
        <f>CRS!N36</f>
        <v>57.820166666666665</v>
      </c>
      <c r="AG36" s="64">
        <f>CRS!O36</f>
        <v>79</v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PASTOR, JHONRHOM J. </v>
      </c>
      <c r="C37" s="65" t="str">
        <f>CRS!C37</f>
        <v>M</v>
      </c>
      <c r="D37" s="70" t="str">
        <f>CRS!D37</f>
        <v>BSIT-ERP TRACK-1</v>
      </c>
      <c r="E37" s="109">
        <v>10</v>
      </c>
      <c r="F37" s="109">
        <v>10</v>
      </c>
      <c r="G37" s="109">
        <v>0</v>
      </c>
      <c r="H37" s="109"/>
      <c r="I37" s="109"/>
      <c r="J37" s="109"/>
      <c r="K37" s="109"/>
      <c r="L37" s="109"/>
      <c r="M37" s="109"/>
      <c r="N37" s="109"/>
      <c r="O37" s="60">
        <f t="shared" si="0"/>
        <v>20</v>
      </c>
      <c r="P37" s="67">
        <f t="shared" si="1"/>
        <v>44.444444444444443</v>
      </c>
      <c r="Q37" s="109">
        <v>30</v>
      </c>
      <c r="R37" s="109">
        <v>40</v>
      </c>
      <c r="S37" s="109" t="s">
        <v>248</v>
      </c>
      <c r="T37" s="109"/>
      <c r="U37" s="109"/>
      <c r="V37" s="109"/>
      <c r="W37" s="109"/>
      <c r="X37" s="109"/>
      <c r="Y37" s="109"/>
      <c r="Z37" s="109"/>
      <c r="AA37" s="60">
        <f t="shared" si="2"/>
        <v>70</v>
      </c>
      <c r="AB37" s="67">
        <f t="shared" si="3"/>
        <v>58.333333333333336</v>
      </c>
      <c r="AC37" s="111">
        <v>50</v>
      </c>
      <c r="AD37" s="67">
        <f t="shared" si="4"/>
        <v>50</v>
      </c>
      <c r="AE37" s="112">
        <f>CRS!M37</f>
        <v>50.916666666666664</v>
      </c>
      <c r="AF37" s="66">
        <f>CRS!N37</f>
        <v>50.414500000000004</v>
      </c>
      <c r="AG37" s="64">
        <f>CRS!O37</f>
        <v>75</v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RAMOS, ALLEN JOY E. </v>
      </c>
      <c r="C38" s="65" t="str">
        <f>CRS!C38</f>
        <v>M</v>
      </c>
      <c r="D38" s="70" t="str">
        <f>CRS!D38</f>
        <v>ACT-NET MGMT-1</v>
      </c>
      <c r="E38" s="109">
        <v>10</v>
      </c>
      <c r="F38" s="109">
        <v>15</v>
      </c>
      <c r="G38" s="109">
        <v>10</v>
      </c>
      <c r="H38" s="109"/>
      <c r="I38" s="109"/>
      <c r="J38" s="109"/>
      <c r="K38" s="109"/>
      <c r="L38" s="109"/>
      <c r="M38" s="109"/>
      <c r="N38" s="109"/>
      <c r="O38" s="60">
        <f t="shared" si="0"/>
        <v>35</v>
      </c>
      <c r="P38" s="67">
        <f t="shared" si="1"/>
        <v>77.777777777777786</v>
      </c>
      <c r="Q38" s="109">
        <v>20</v>
      </c>
      <c r="R38" s="109">
        <v>40</v>
      </c>
      <c r="S38" s="109">
        <v>30</v>
      </c>
      <c r="T38" s="109"/>
      <c r="U38" s="109"/>
      <c r="V38" s="109"/>
      <c r="W38" s="109"/>
      <c r="X38" s="109"/>
      <c r="Y38" s="109"/>
      <c r="Z38" s="109"/>
      <c r="AA38" s="60">
        <f t="shared" si="2"/>
        <v>90</v>
      </c>
      <c r="AB38" s="67">
        <f t="shared" si="3"/>
        <v>75</v>
      </c>
      <c r="AC38" s="111">
        <v>46</v>
      </c>
      <c r="AD38" s="67">
        <f t="shared" si="4"/>
        <v>46</v>
      </c>
      <c r="AE38" s="112">
        <f>CRS!M38</f>
        <v>66.056666666666672</v>
      </c>
      <c r="AF38" s="66">
        <f>CRS!N38</f>
        <v>64.543611111111119</v>
      </c>
      <c r="AG38" s="64">
        <f>CRS!O38</f>
        <v>82</v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RAMOS, MARY CRISTINE S. </v>
      </c>
      <c r="C39" s="65" t="str">
        <f>CRS!C39</f>
        <v>F</v>
      </c>
      <c r="D39" s="70" t="str">
        <f>CRS!D39</f>
        <v>BSIT-WEB TRACK-2</v>
      </c>
      <c r="E39" s="109">
        <v>15</v>
      </c>
      <c r="F39" s="109">
        <v>10</v>
      </c>
      <c r="G39" s="109">
        <v>15</v>
      </c>
      <c r="H39" s="109"/>
      <c r="I39" s="109"/>
      <c r="J39" s="109"/>
      <c r="K39" s="109"/>
      <c r="L39" s="109"/>
      <c r="M39" s="109"/>
      <c r="N39" s="109"/>
      <c r="O39" s="60">
        <f t="shared" si="0"/>
        <v>40</v>
      </c>
      <c r="P39" s="67">
        <f t="shared" si="1"/>
        <v>88.888888888888886</v>
      </c>
      <c r="Q39" s="109">
        <v>35</v>
      </c>
      <c r="R39" s="109">
        <v>40</v>
      </c>
      <c r="S39" s="109">
        <v>30</v>
      </c>
      <c r="T39" s="109"/>
      <c r="U39" s="109"/>
      <c r="V39" s="109"/>
      <c r="W39" s="109"/>
      <c r="X39" s="109"/>
      <c r="Y39" s="109"/>
      <c r="Z39" s="109"/>
      <c r="AA39" s="60">
        <f t="shared" si="2"/>
        <v>105</v>
      </c>
      <c r="AB39" s="67">
        <f t="shared" si="3"/>
        <v>87.5</v>
      </c>
      <c r="AC39" s="111">
        <v>62</v>
      </c>
      <c r="AD39" s="67">
        <f t="shared" si="4"/>
        <v>62</v>
      </c>
      <c r="AE39" s="112">
        <f>CRS!M39</f>
        <v>79.288333333333327</v>
      </c>
      <c r="AF39" s="66">
        <f>CRS!N39</f>
        <v>75.336666666666673</v>
      </c>
      <c r="AG39" s="64">
        <f>CRS!O39</f>
        <v>88</v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RIVERA, JERICSON M. </v>
      </c>
      <c r="C40" s="65" t="str">
        <f>CRS!C40</f>
        <v>M</v>
      </c>
      <c r="D40" s="70" t="str">
        <f>CRS!D40</f>
        <v>ACT-NET MGMT-2</v>
      </c>
      <c r="E40" s="109" t="s">
        <v>28</v>
      </c>
      <c r="F40" s="109" t="s">
        <v>28</v>
      </c>
      <c r="G40" s="109">
        <v>0</v>
      </c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>
        <v>20</v>
      </c>
      <c r="R40" s="109">
        <v>40</v>
      </c>
      <c r="S40" s="109" t="s">
        <v>248</v>
      </c>
      <c r="T40" s="109"/>
      <c r="U40" s="109"/>
      <c r="V40" s="109"/>
      <c r="W40" s="109"/>
      <c r="X40" s="109"/>
      <c r="Y40" s="109"/>
      <c r="Z40" s="109"/>
      <c r="AA40" s="60">
        <f t="shared" si="2"/>
        <v>60</v>
      </c>
      <c r="AB40" s="67">
        <f t="shared" si="3"/>
        <v>50</v>
      </c>
      <c r="AC40" s="111">
        <v>54</v>
      </c>
      <c r="AD40" s="67">
        <f t="shared" si="4"/>
        <v>54</v>
      </c>
      <c r="AE40" s="112">
        <f>CRS!M40</f>
        <v>34.86</v>
      </c>
      <c r="AF40" s="66">
        <f>CRS!N40</f>
        <v>33.00555555555556</v>
      </c>
      <c r="AG40" s="64">
        <f>CRS!O40</f>
        <v>73</v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7" t="str">
        <f>A1</f>
        <v>CITCS 2J  CCS1112</v>
      </c>
      <c r="B42" s="358"/>
      <c r="C42" s="358"/>
      <c r="D42" s="358"/>
      <c r="E42" s="326" t="s">
        <v>135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8"/>
      <c r="AG42" s="329"/>
      <c r="AH42" s="55"/>
      <c r="AI42" s="55"/>
      <c r="AJ42" s="55"/>
      <c r="AK42" s="55"/>
      <c r="AL42" s="55"/>
    </row>
    <row r="43" spans="1:38" ht="15" customHeight="1" x14ac:dyDescent="0.35">
      <c r="A43" s="359"/>
      <c r="B43" s="360"/>
      <c r="C43" s="360"/>
      <c r="D43" s="360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9" t="s">
        <v>98</v>
      </c>
      <c r="AD43" s="320"/>
      <c r="AE43" s="378" t="str">
        <f>AE2</f>
        <v>RAW SCORE</v>
      </c>
      <c r="AF43" s="364" t="s">
        <v>99</v>
      </c>
      <c r="AG43" s="366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2" t="str">
        <f>A3</f>
        <v>Network Fundamentals</v>
      </c>
      <c r="B44" s="343"/>
      <c r="C44" s="343"/>
      <c r="D44" s="343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30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30" t="s">
        <v>110</v>
      </c>
      <c r="AB44" s="306" t="s">
        <v>111</v>
      </c>
      <c r="AC44" s="321"/>
      <c r="AD44" s="322"/>
      <c r="AE44" s="378"/>
      <c r="AF44" s="364"/>
      <c r="AG44" s="366"/>
      <c r="AH44" s="62"/>
      <c r="AI44" s="62"/>
      <c r="AJ44" s="62"/>
      <c r="AK44" s="62"/>
      <c r="AL44" s="62"/>
    </row>
    <row r="45" spans="1:38" ht="12.75" customHeight="1" x14ac:dyDescent="0.35">
      <c r="A45" s="335" t="str">
        <f>A4</f>
        <v>TTH 7:30AM-8:55AM   MWF 7:30AM-8:55AM</v>
      </c>
      <c r="B45" s="336"/>
      <c r="C45" s="337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30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1"/>
      <c r="AB45" s="307"/>
      <c r="AC45" s="68" t="s">
        <v>122</v>
      </c>
      <c r="AD45" s="69" t="s">
        <v>123</v>
      </c>
      <c r="AE45" s="378"/>
      <c r="AF45" s="364"/>
      <c r="AG45" s="366"/>
      <c r="AH45" s="62"/>
      <c r="AI45" s="62"/>
      <c r="AJ45" s="62"/>
      <c r="AK45" s="62"/>
      <c r="AL45" s="62"/>
    </row>
    <row r="46" spans="1:38" ht="12.75" customHeight="1" x14ac:dyDescent="0.35">
      <c r="A46" s="335" t="str">
        <f>A5</f>
        <v>3 Trimester SY 2015-2016</v>
      </c>
      <c r="B46" s="336"/>
      <c r="C46" s="337"/>
      <c r="D46" s="337"/>
      <c r="E46" s="57">
        <f t="shared" ref="E46:N47" si="5">IF(E5="","",E5)</f>
        <v>15</v>
      </c>
      <c r="F46" s="57">
        <f t="shared" si="5"/>
        <v>15</v>
      </c>
      <c r="G46" s="57">
        <f t="shared" si="5"/>
        <v>15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6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7"/>
      <c r="AC46" s="57">
        <f>IF(AC5="","",AC5)</f>
        <v>100</v>
      </c>
      <c r="AD46" s="323"/>
      <c r="AE46" s="378"/>
      <c r="AF46" s="364"/>
      <c r="AG46" s="366"/>
      <c r="AH46" s="62"/>
      <c r="AI46" s="62"/>
      <c r="AJ46" s="62"/>
      <c r="AK46" s="62"/>
      <c r="AL46" s="62"/>
    </row>
    <row r="47" spans="1:38" ht="12.75" customHeight="1" x14ac:dyDescent="0.35">
      <c r="A47" s="344" t="str">
        <f>A6</f>
        <v>Inst/Prof:Leonard Prim Francis G. Reyes</v>
      </c>
      <c r="B47" s="310"/>
      <c r="C47" s="311"/>
      <c r="D47" s="311"/>
      <c r="E47" s="302" t="str">
        <f>IF(E6="","",E6)</f>
        <v>Ch 01</v>
      </c>
      <c r="F47" s="302" t="str">
        <f t="shared" si="5"/>
        <v>Ch 02</v>
      </c>
      <c r="G47" s="302" t="str">
        <f t="shared" si="5"/>
        <v>Ch 03</v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45</v>
      </c>
      <c r="P47" s="306"/>
      <c r="Q47" s="302" t="str">
        <f t="shared" ref="Q47:Z47" si="7">IF(Q6="","",Q6)</f>
        <v>Lab 01</v>
      </c>
      <c r="R47" s="302" t="str">
        <f t="shared" si="7"/>
        <v>Lab 02</v>
      </c>
      <c r="S47" s="302" t="str">
        <f t="shared" si="7"/>
        <v>Lab 03</v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120</v>
      </c>
      <c r="AB47" s="307"/>
      <c r="AC47" s="374">
        <f>AC6</f>
        <v>0</v>
      </c>
      <c r="AD47" s="324"/>
      <c r="AE47" s="378"/>
      <c r="AF47" s="364"/>
      <c r="AG47" s="366"/>
      <c r="AH47" s="62"/>
      <c r="AI47" s="62"/>
      <c r="AJ47" s="62"/>
      <c r="AK47" s="62"/>
      <c r="AL47" s="62"/>
    </row>
    <row r="48" spans="1:38" ht="13.4" customHeight="1" x14ac:dyDescent="0.35">
      <c r="A48" s="347" t="s">
        <v>124</v>
      </c>
      <c r="B48" s="348"/>
      <c r="C48" s="351" t="s">
        <v>125</v>
      </c>
      <c r="D48" s="340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5"/>
      <c r="AD48" s="324"/>
      <c r="AE48" s="378"/>
      <c r="AF48" s="364"/>
      <c r="AG48" s="366"/>
      <c r="AH48" s="55"/>
      <c r="AI48" s="55"/>
      <c r="AJ48" s="55"/>
      <c r="AK48" s="55"/>
      <c r="AL48" s="55"/>
    </row>
    <row r="49" spans="1:33" x14ac:dyDescent="0.35">
      <c r="A49" s="349"/>
      <c r="B49" s="350"/>
      <c r="C49" s="352"/>
      <c r="D49" s="341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7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6"/>
      <c r="AD49" s="325"/>
      <c r="AE49" s="379"/>
      <c r="AF49" s="365"/>
      <c r="AG49" s="367"/>
    </row>
    <row r="50" spans="1:33" ht="12.75" customHeight="1" x14ac:dyDescent="0.35">
      <c r="A50" s="58" t="s">
        <v>66</v>
      </c>
      <c r="B50" s="59" t="str">
        <f>CRS!B50</f>
        <v xml:space="preserve">SILVANIA, MYRO DARLAN L. </v>
      </c>
      <c r="C50" s="65" t="str">
        <f>CRS!C50</f>
        <v>M</v>
      </c>
      <c r="D50" s="70" t="str">
        <f>CRS!D50</f>
        <v>BSIT-NET SEC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SOLANG, MARC BENEDICT T. </v>
      </c>
      <c r="C51" s="65" t="str">
        <f>CRS!C51</f>
        <v>M</v>
      </c>
      <c r="D51" s="70" t="str">
        <f>CRS!D51</f>
        <v>BSIT-ERP TRACK-2</v>
      </c>
      <c r="E51" s="109">
        <v>15</v>
      </c>
      <c r="F51" s="109">
        <v>15</v>
      </c>
      <c r="G51" s="109">
        <v>15</v>
      </c>
      <c r="H51" s="109"/>
      <c r="I51" s="109"/>
      <c r="J51" s="109"/>
      <c r="K51" s="109"/>
      <c r="L51" s="109"/>
      <c r="M51" s="109"/>
      <c r="N51" s="109"/>
      <c r="O51" s="60">
        <f t="shared" si="8"/>
        <v>45</v>
      </c>
      <c r="P51" s="67">
        <f t="shared" si="9"/>
        <v>100</v>
      </c>
      <c r="Q51" s="109">
        <v>40</v>
      </c>
      <c r="R51" s="109">
        <v>40</v>
      </c>
      <c r="S51" s="109">
        <v>30</v>
      </c>
      <c r="T51" s="109"/>
      <c r="U51" s="109"/>
      <c r="V51" s="109"/>
      <c r="W51" s="109"/>
      <c r="X51" s="109"/>
      <c r="Y51" s="109"/>
      <c r="Z51" s="109"/>
      <c r="AA51" s="60">
        <f t="shared" si="10"/>
        <v>110</v>
      </c>
      <c r="AB51" s="67">
        <f t="shared" si="11"/>
        <v>91.666666666666657</v>
      </c>
      <c r="AC51" s="111">
        <v>82</v>
      </c>
      <c r="AD51" s="67">
        <f t="shared" si="12"/>
        <v>82</v>
      </c>
      <c r="AE51" s="112">
        <f>CRS!M51</f>
        <v>91.13</v>
      </c>
      <c r="AF51" s="66">
        <f>CRS!N51</f>
        <v>80.346555555555554</v>
      </c>
      <c r="AG51" s="64">
        <f>CRS!O51</f>
        <v>90</v>
      </c>
    </row>
    <row r="52" spans="1:33" ht="12.75" customHeight="1" x14ac:dyDescent="0.35">
      <c r="A52" s="56" t="s">
        <v>68</v>
      </c>
      <c r="B52" s="59" t="str">
        <f>CRS!B52</f>
        <v xml:space="preserve">SOLOMON, JOHN MICHAEL S. </v>
      </c>
      <c r="C52" s="65" t="str">
        <f>CRS!C52</f>
        <v>M</v>
      </c>
      <c r="D52" s="70" t="str">
        <f>CRS!D52</f>
        <v>BSIT-WEB TRACK-2</v>
      </c>
      <c r="E52" s="109">
        <v>10</v>
      </c>
      <c r="F52" s="109">
        <v>10</v>
      </c>
      <c r="G52" s="109">
        <v>10</v>
      </c>
      <c r="H52" s="109"/>
      <c r="I52" s="109"/>
      <c r="J52" s="109"/>
      <c r="K52" s="109"/>
      <c r="L52" s="109"/>
      <c r="M52" s="109"/>
      <c r="N52" s="109"/>
      <c r="O52" s="60">
        <f t="shared" si="8"/>
        <v>30</v>
      </c>
      <c r="P52" s="67">
        <f t="shared" si="9"/>
        <v>66.666666666666657</v>
      </c>
      <c r="Q52" s="109">
        <v>30</v>
      </c>
      <c r="R52" s="109">
        <v>40</v>
      </c>
      <c r="S52" s="109">
        <v>30</v>
      </c>
      <c r="T52" s="109"/>
      <c r="U52" s="109"/>
      <c r="V52" s="109"/>
      <c r="W52" s="109"/>
      <c r="X52" s="109"/>
      <c r="Y52" s="109"/>
      <c r="Z52" s="109"/>
      <c r="AA52" s="60">
        <f t="shared" si="10"/>
        <v>100</v>
      </c>
      <c r="AB52" s="67">
        <f t="shared" si="11"/>
        <v>83.333333333333343</v>
      </c>
      <c r="AC52" s="111">
        <v>66</v>
      </c>
      <c r="AD52" s="67">
        <f t="shared" si="12"/>
        <v>66</v>
      </c>
      <c r="AE52" s="112">
        <f>CRS!M52</f>
        <v>71.94</v>
      </c>
      <c r="AF52" s="66">
        <f>CRS!N52</f>
        <v>62.015166666666666</v>
      </c>
      <c r="AG52" s="64">
        <f>CRS!O52</f>
        <v>81</v>
      </c>
    </row>
    <row r="53" spans="1:33" ht="12.75" customHeight="1" x14ac:dyDescent="0.35">
      <c r="A53" s="56" t="s">
        <v>69</v>
      </c>
      <c r="B53" s="59" t="str">
        <f>CRS!B53</f>
        <v xml:space="preserve">TAMAYAO, RALTON P. </v>
      </c>
      <c r="C53" s="65" t="str">
        <f>CRS!C53</f>
        <v>M</v>
      </c>
      <c r="D53" s="70" t="str">
        <f>CRS!D53</f>
        <v>ACT-NET MGMT-2</v>
      </c>
      <c r="E53" s="109">
        <v>10</v>
      </c>
      <c r="F53" s="109">
        <v>15</v>
      </c>
      <c r="G53" s="109">
        <v>10</v>
      </c>
      <c r="H53" s="109"/>
      <c r="I53" s="109"/>
      <c r="J53" s="109"/>
      <c r="K53" s="109"/>
      <c r="L53" s="109"/>
      <c r="M53" s="109"/>
      <c r="N53" s="109"/>
      <c r="O53" s="60">
        <f t="shared" si="8"/>
        <v>35</v>
      </c>
      <c r="P53" s="67">
        <f t="shared" si="9"/>
        <v>77.777777777777786</v>
      </c>
      <c r="Q53" s="109">
        <v>20</v>
      </c>
      <c r="R53" s="109">
        <v>40</v>
      </c>
      <c r="S53" s="109">
        <v>25</v>
      </c>
      <c r="T53" s="109"/>
      <c r="U53" s="109"/>
      <c r="V53" s="109"/>
      <c r="W53" s="109"/>
      <c r="X53" s="109"/>
      <c r="Y53" s="109"/>
      <c r="Z53" s="109"/>
      <c r="AA53" s="60">
        <f t="shared" si="10"/>
        <v>85</v>
      </c>
      <c r="AB53" s="67">
        <f t="shared" si="11"/>
        <v>70.833333333333343</v>
      </c>
      <c r="AC53" s="111">
        <v>38</v>
      </c>
      <c r="AD53" s="67">
        <f t="shared" si="12"/>
        <v>38</v>
      </c>
      <c r="AE53" s="112">
        <f>CRS!M53</f>
        <v>61.961666666666673</v>
      </c>
      <c r="AF53" s="66">
        <f>CRS!N53</f>
        <v>56.100277777777784</v>
      </c>
      <c r="AG53" s="64">
        <f>CRS!O53</f>
        <v>78</v>
      </c>
    </row>
    <row r="54" spans="1:33" ht="12.75" customHeight="1" x14ac:dyDescent="0.35">
      <c r="A54" s="56" t="s">
        <v>70</v>
      </c>
      <c r="B54" s="59" t="str">
        <f>CRS!B54</f>
        <v xml:space="preserve">TIBOLDEC, JHUNJIE A. </v>
      </c>
      <c r="C54" s="65" t="str">
        <f>CRS!C54</f>
        <v>M</v>
      </c>
      <c r="D54" s="70" t="str">
        <f>CRS!D54</f>
        <v>BSIT-NET SEC TRACK-2</v>
      </c>
      <c r="E54" s="109"/>
      <c r="F54" s="109">
        <v>10</v>
      </c>
      <c r="G54" s="109"/>
      <c r="H54" s="109"/>
      <c r="I54" s="109"/>
      <c r="J54" s="109"/>
      <c r="K54" s="109"/>
      <c r="L54" s="109"/>
      <c r="M54" s="109"/>
      <c r="N54" s="109"/>
      <c r="O54" s="60">
        <f t="shared" si="8"/>
        <v>10</v>
      </c>
      <c r="P54" s="67">
        <f t="shared" si="9"/>
        <v>22.222222222222221</v>
      </c>
      <c r="Q54" s="109">
        <v>0</v>
      </c>
      <c r="R54" s="109">
        <v>40</v>
      </c>
      <c r="S54" s="109">
        <v>20</v>
      </c>
      <c r="T54" s="109"/>
      <c r="U54" s="109"/>
      <c r="V54" s="109"/>
      <c r="W54" s="109"/>
      <c r="X54" s="109"/>
      <c r="Y54" s="109"/>
      <c r="Z54" s="109"/>
      <c r="AA54" s="60">
        <f t="shared" si="10"/>
        <v>60</v>
      </c>
      <c r="AB54" s="67">
        <f t="shared" si="11"/>
        <v>50</v>
      </c>
      <c r="AC54" s="111">
        <v>66</v>
      </c>
      <c r="AD54" s="67">
        <f t="shared" si="12"/>
        <v>66</v>
      </c>
      <c r="AE54" s="112">
        <f>CRS!M54</f>
        <v>46.273333333333333</v>
      </c>
      <c r="AF54" s="66">
        <f>CRS!N54</f>
        <v>55.026277777777779</v>
      </c>
      <c r="AG54" s="64">
        <f>CRS!O54</f>
        <v>78</v>
      </c>
    </row>
    <row r="55" spans="1:33" ht="12.75" customHeight="1" x14ac:dyDescent="0.35">
      <c r="A55" s="56" t="s">
        <v>71</v>
      </c>
      <c r="B55" s="59" t="str">
        <f>CRS!B55</f>
        <v xml:space="preserve">USMAN, ABDUL JALIL C. </v>
      </c>
      <c r="C55" s="65" t="str">
        <f>CRS!C55</f>
        <v>M</v>
      </c>
      <c r="D55" s="70" t="str">
        <f>CRS!D55</f>
        <v>BSIT-WEB TRACK-2</v>
      </c>
      <c r="E55" s="109">
        <v>10</v>
      </c>
      <c r="F55" s="109">
        <v>10</v>
      </c>
      <c r="G55" s="109">
        <v>15</v>
      </c>
      <c r="H55" s="109"/>
      <c r="I55" s="109"/>
      <c r="J55" s="109"/>
      <c r="K55" s="109"/>
      <c r="L55" s="109"/>
      <c r="M55" s="109"/>
      <c r="N55" s="109"/>
      <c r="O55" s="60">
        <f t="shared" si="8"/>
        <v>35</v>
      </c>
      <c r="P55" s="67">
        <f t="shared" si="9"/>
        <v>77.777777777777786</v>
      </c>
      <c r="Q55" s="109">
        <v>20</v>
      </c>
      <c r="R55" s="109">
        <v>40</v>
      </c>
      <c r="S55" s="109">
        <v>30</v>
      </c>
      <c r="T55" s="109"/>
      <c r="U55" s="109"/>
      <c r="V55" s="109"/>
      <c r="W55" s="109"/>
      <c r="X55" s="109"/>
      <c r="Y55" s="109"/>
      <c r="Z55" s="109"/>
      <c r="AA55" s="60">
        <f t="shared" si="10"/>
        <v>90</v>
      </c>
      <c r="AB55" s="67">
        <f t="shared" si="11"/>
        <v>75</v>
      </c>
      <c r="AC55" s="111">
        <v>60</v>
      </c>
      <c r="AD55" s="67">
        <f t="shared" si="12"/>
        <v>60</v>
      </c>
      <c r="AE55" s="112">
        <f>CRS!M55</f>
        <v>70.816666666666677</v>
      </c>
      <c r="AF55" s="66">
        <f>CRS!N55</f>
        <v>62.902777777777786</v>
      </c>
      <c r="AG55" s="64">
        <f>CRS!O55</f>
        <v>81</v>
      </c>
    </row>
    <row r="56" spans="1:33" ht="12.75" customHeight="1" x14ac:dyDescent="0.35">
      <c r="A56" s="56" t="s">
        <v>72</v>
      </c>
      <c r="B56" s="59" t="str">
        <f>CRS!B56</f>
        <v xml:space="preserve">VENTURA, APOLINARIO A. </v>
      </c>
      <c r="C56" s="65" t="str">
        <f>CRS!C56</f>
        <v>M</v>
      </c>
      <c r="D56" s="70" t="str">
        <f>CRS!D56</f>
        <v>BSIT-WEB TRACK-2</v>
      </c>
      <c r="E56" s="109">
        <v>10</v>
      </c>
      <c r="F56" s="109">
        <v>10</v>
      </c>
      <c r="G56" s="109">
        <v>10</v>
      </c>
      <c r="H56" s="109"/>
      <c r="I56" s="109"/>
      <c r="J56" s="109"/>
      <c r="K56" s="109"/>
      <c r="L56" s="109"/>
      <c r="M56" s="109"/>
      <c r="N56" s="109"/>
      <c r="O56" s="60">
        <f t="shared" si="8"/>
        <v>30</v>
      </c>
      <c r="P56" s="67">
        <f t="shared" si="9"/>
        <v>66.666666666666657</v>
      </c>
      <c r="Q56" s="109">
        <v>20</v>
      </c>
      <c r="R56" s="109">
        <v>40</v>
      </c>
      <c r="S56" s="109">
        <v>30</v>
      </c>
      <c r="T56" s="109"/>
      <c r="U56" s="109"/>
      <c r="V56" s="109"/>
      <c r="W56" s="109"/>
      <c r="X56" s="109"/>
      <c r="Y56" s="109"/>
      <c r="Z56" s="109"/>
      <c r="AA56" s="60">
        <f t="shared" si="10"/>
        <v>90</v>
      </c>
      <c r="AB56" s="67">
        <f t="shared" si="11"/>
        <v>75</v>
      </c>
      <c r="AC56" s="111">
        <v>60</v>
      </c>
      <c r="AD56" s="67">
        <f t="shared" si="12"/>
        <v>60</v>
      </c>
      <c r="AE56" s="112">
        <f>CRS!M56</f>
        <v>67.150000000000006</v>
      </c>
      <c r="AF56" s="66">
        <f>CRS!N56</f>
        <v>69.137222222222221</v>
      </c>
      <c r="AG56" s="64">
        <f>CRS!O56</f>
        <v>85</v>
      </c>
    </row>
    <row r="57" spans="1:33" ht="12.75" customHeight="1" x14ac:dyDescent="0.35">
      <c r="A57" s="56" t="s">
        <v>73</v>
      </c>
      <c r="B57" s="59" t="str">
        <f>CRS!B57</f>
        <v xml:space="preserve">ZUÑEGA, FIDEL VICTOR P. </v>
      </c>
      <c r="C57" s="65" t="str">
        <f>CRS!C57</f>
        <v>M</v>
      </c>
      <c r="D57" s="70" t="str">
        <f>CRS!D57</f>
        <v>BSIT-WEB TRACK-2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>
        <v>30</v>
      </c>
      <c r="R57" s="109">
        <v>40</v>
      </c>
      <c r="S57" s="109" t="s">
        <v>248</v>
      </c>
      <c r="T57" s="109"/>
      <c r="U57" s="109"/>
      <c r="V57" s="109"/>
      <c r="W57" s="109"/>
      <c r="X57" s="109"/>
      <c r="Y57" s="109"/>
      <c r="Z57" s="109"/>
      <c r="AA57" s="60">
        <f t="shared" si="10"/>
        <v>70</v>
      </c>
      <c r="AB57" s="67">
        <f t="shared" si="11"/>
        <v>58.333333333333336</v>
      </c>
      <c r="AC57" s="111">
        <v>78</v>
      </c>
      <c r="AD57" s="67">
        <f t="shared" si="12"/>
        <v>78</v>
      </c>
      <c r="AE57" s="112">
        <f>CRS!M57</f>
        <v>45.77</v>
      </c>
      <c r="AF57" s="66">
        <f>CRS!N57</f>
        <v>39.876111111111115</v>
      </c>
      <c r="AG57" s="64">
        <f>CRS!O57</f>
        <v>73</v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M30" zoomScaleNormal="100" workbookViewId="0">
      <selection activeCell="N57" sqref="N57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3" t="str">
        <f>CRS!A1</f>
        <v>CITCS 2J  CCS1112</v>
      </c>
      <c r="B1" s="354"/>
      <c r="C1" s="354"/>
      <c r="D1" s="354"/>
      <c r="E1" s="326" t="s">
        <v>137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8"/>
      <c r="AG1" s="329"/>
      <c r="AH1" s="63"/>
      <c r="AI1" s="55"/>
      <c r="AJ1" s="55"/>
      <c r="AK1" s="55"/>
      <c r="AL1" s="55"/>
    </row>
    <row r="2" spans="1:38" ht="15" customHeight="1" x14ac:dyDescent="0.35">
      <c r="A2" s="355"/>
      <c r="B2" s="356"/>
      <c r="C2" s="356"/>
      <c r="D2" s="356"/>
      <c r="E2" s="371" t="str">
        <f>IF('INITIAL INPUT'!G20="","",'INITIAL INPUT'!G20)</f>
        <v>Class Standing</v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9" t="s">
        <v>98</v>
      </c>
      <c r="AD2" s="320"/>
      <c r="AE2" s="378" t="s">
        <v>132</v>
      </c>
      <c r="AF2" s="364" t="s">
        <v>99</v>
      </c>
      <c r="AG2" s="366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2" t="str">
        <f>CRS!A3</f>
        <v>Network Fundamentals</v>
      </c>
      <c r="B3" s="343"/>
      <c r="C3" s="343"/>
      <c r="D3" s="343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30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30" t="s">
        <v>110</v>
      </c>
      <c r="AB3" s="306" t="s">
        <v>111</v>
      </c>
      <c r="AC3" s="321"/>
      <c r="AD3" s="322"/>
      <c r="AE3" s="378"/>
      <c r="AF3" s="364"/>
      <c r="AG3" s="366"/>
      <c r="AH3" s="62"/>
      <c r="AI3" s="62"/>
      <c r="AJ3" s="62"/>
      <c r="AK3" s="62"/>
      <c r="AL3" s="62"/>
    </row>
    <row r="4" spans="1:38" ht="12.75" customHeight="1" x14ac:dyDescent="0.35">
      <c r="A4" s="335" t="str">
        <f>CRS!A4</f>
        <v>TTH 7:30AM-8:55AM   MWF 7:30AM-8:55AM</v>
      </c>
      <c r="B4" s="336"/>
      <c r="C4" s="337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1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1"/>
      <c r="AB4" s="307"/>
      <c r="AC4" s="68" t="s">
        <v>122</v>
      </c>
      <c r="AD4" s="69" t="s">
        <v>123</v>
      </c>
      <c r="AE4" s="378"/>
      <c r="AF4" s="364"/>
      <c r="AG4" s="366"/>
      <c r="AH4" s="62"/>
      <c r="AI4" s="62"/>
      <c r="AJ4" s="62"/>
      <c r="AK4" s="62"/>
      <c r="AL4" s="62"/>
    </row>
    <row r="5" spans="1:38" ht="12.65" customHeight="1" x14ac:dyDescent="0.35">
      <c r="A5" s="335" t="str">
        <f>CRS!A5</f>
        <v>3 Trimester SY 2015-2016</v>
      </c>
      <c r="B5" s="336"/>
      <c r="C5" s="337"/>
      <c r="D5" s="337"/>
      <c r="E5" s="108">
        <v>10</v>
      </c>
      <c r="F5" s="108">
        <v>10</v>
      </c>
      <c r="G5" s="108">
        <v>10</v>
      </c>
      <c r="H5" s="108">
        <v>10</v>
      </c>
      <c r="I5" s="108">
        <v>10</v>
      </c>
      <c r="J5" s="108">
        <v>10</v>
      </c>
      <c r="K5" s="108"/>
      <c r="L5" s="108"/>
      <c r="M5" s="108"/>
      <c r="N5" s="108"/>
      <c r="O5" s="331"/>
      <c r="P5" s="307"/>
      <c r="Q5" s="108">
        <v>50</v>
      </c>
      <c r="R5" s="108">
        <v>10</v>
      </c>
      <c r="S5" s="108">
        <v>80</v>
      </c>
      <c r="T5" s="108"/>
      <c r="U5" s="108"/>
      <c r="V5" s="108"/>
      <c r="W5" s="108"/>
      <c r="X5" s="108"/>
      <c r="Y5" s="108"/>
      <c r="Z5" s="108"/>
      <c r="AA5" s="331"/>
      <c r="AB5" s="307"/>
      <c r="AC5" s="110">
        <v>100</v>
      </c>
      <c r="AD5" s="323"/>
      <c r="AE5" s="378"/>
      <c r="AF5" s="364"/>
      <c r="AG5" s="366"/>
      <c r="AH5" s="62"/>
      <c r="AI5" s="62"/>
      <c r="AJ5" s="62"/>
      <c r="AK5" s="62"/>
      <c r="AL5" s="62"/>
    </row>
    <row r="6" spans="1:38" ht="12.75" customHeight="1" x14ac:dyDescent="0.35">
      <c r="A6" s="344" t="str">
        <f>CRS!A6</f>
        <v>Inst/Prof:Leonard Prim Francis G. Reyes</v>
      </c>
      <c r="B6" s="310"/>
      <c r="C6" s="311"/>
      <c r="D6" s="311"/>
      <c r="E6" s="313" t="s">
        <v>264</v>
      </c>
      <c r="F6" s="313" t="s">
        <v>265</v>
      </c>
      <c r="G6" s="313" t="s">
        <v>266</v>
      </c>
      <c r="H6" s="313" t="s">
        <v>267</v>
      </c>
      <c r="I6" s="313" t="s">
        <v>268</v>
      </c>
      <c r="J6" s="313" t="s">
        <v>269</v>
      </c>
      <c r="K6" s="313"/>
      <c r="L6" s="313"/>
      <c r="M6" s="313"/>
      <c r="N6" s="313"/>
      <c r="O6" s="332">
        <f>IF(SUM(E5:N5)=0,"",SUM(E5:N5))</f>
        <v>60</v>
      </c>
      <c r="P6" s="307"/>
      <c r="Q6" s="313" t="s">
        <v>270</v>
      </c>
      <c r="R6" s="313" t="s">
        <v>271</v>
      </c>
      <c r="S6" s="313" t="s">
        <v>272</v>
      </c>
      <c r="T6" s="313"/>
      <c r="U6" s="313"/>
      <c r="V6" s="313"/>
      <c r="W6" s="313"/>
      <c r="X6" s="313"/>
      <c r="Y6" s="313"/>
      <c r="Z6" s="313"/>
      <c r="AA6" s="361">
        <f>IF(SUM(Q5:Z5)=0,"",SUM(Q5:Z5))</f>
        <v>140</v>
      </c>
      <c r="AB6" s="307"/>
      <c r="AC6" s="368">
        <f>'INITIAL INPUT'!D24</f>
        <v>0</v>
      </c>
      <c r="AD6" s="324"/>
      <c r="AE6" s="378"/>
      <c r="AF6" s="364"/>
      <c r="AG6" s="366"/>
      <c r="AH6" s="62"/>
      <c r="AI6" s="62"/>
      <c r="AJ6" s="62"/>
      <c r="AK6" s="62"/>
      <c r="AL6" s="62"/>
    </row>
    <row r="7" spans="1:38" ht="13.4" customHeight="1" x14ac:dyDescent="0.35">
      <c r="A7" s="344" t="s">
        <v>124</v>
      </c>
      <c r="B7" s="309"/>
      <c r="C7" s="351" t="s">
        <v>125</v>
      </c>
      <c r="D7" s="340" t="s">
        <v>126</v>
      </c>
      <c r="E7" s="314"/>
      <c r="F7" s="314"/>
      <c r="G7" s="314"/>
      <c r="H7" s="314"/>
      <c r="I7" s="314"/>
      <c r="J7" s="314"/>
      <c r="K7" s="338"/>
      <c r="L7" s="338"/>
      <c r="M7" s="338"/>
      <c r="N7" s="338"/>
      <c r="O7" s="333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62"/>
      <c r="AB7" s="307"/>
      <c r="AC7" s="369"/>
      <c r="AD7" s="324"/>
      <c r="AE7" s="378"/>
      <c r="AF7" s="364"/>
      <c r="AG7" s="366"/>
      <c r="AH7" s="55"/>
      <c r="AI7" s="55"/>
      <c r="AJ7" s="55"/>
      <c r="AK7" s="55"/>
      <c r="AL7" s="55"/>
    </row>
    <row r="8" spans="1:38" ht="14.15" customHeight="1" x14ac:dyDescent="0.35">
      <c r="A8" s="345"/>
      <c r="B8" s="346"/>
      <c r="C8" s="352"/>
      <c r="D8" s="341"/>
      <c r="E8" s="315"/>
      <c r="F8" s="315"/>
      <c r="G8" s="315"/>
      <c r="H8" s="315"/>
      <c r="I8" s="315"/>
      <c r="J8" s="315"/>
      <c r="K8" s="339"/>
      <c r="L8" s="339"/>
      <c r="M8" s="339"/>
      <c r="N8" s="339"/>
      <c r="O8" s="334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3"/>
      <c r="AB8" s="308"/>
      <c r="AC8" s="370"/>
      <c r="AD8" s="325"/>
      <c r="AE8" s="379"/>
      <c r="AF8" s="365"/>
      <c r="AG8" s="367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ABULENCIA, SAM JENVER B. </v>
      </c>
      <c r="C9" s="65" t="str">
        <f>CRS!C9</f>
        <v>M</v>
      </c>
      <c r="D9" s="70" t="str">
        <f>CRS!D9</f>
        <v>ACT-NET MGMT-1</v>
      </c>
      <c r="E9" s="109">
        <v>5</v>
      </c>
      <c r="F9" s="109">
        <v>5</v>
      </c>
      <c r="G9" s="109" t="s">
        <v>28</v>
      </c>
      <c r="H9" s="109">
        <v>0</v>
      </c>
      <c r="I9" s="109">
        <v>4</v>
      </c>
      <c r="J9" s="109">
        <v>0</v>
      </c>
      <c r="K9" s="109"/>
      <c r="L9" s="109"/>
      <c r="M9" s="109"/>
      <c r="N9" s="109"/>
      <c r="O9" s="60">
        <f>IF(SUM(E9:N9)=0,"",SUM(E9:N9))</f>
        <v>14</v>
      </c>
      <c r="P9" s="67">
        <f>IF(O9="","",O9/$O$6*100)</f>
        <v>23.333333333333332</v>
      </c>
      <c r="Q9" s="109">
        <v>35</v>
      </c>
      <c r="R9" s="109">
        <v>10</v>
      </c>
      <c r="S9" s="109">
        <v>60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105</v>
      </c>
      <c r="AB9" s="67">
        <f>IF(AA9="","",AA9/$AA$6*100)</f>
        <v>75</v>
      </c>
      <c r="AC9" s="111">
        <v>42</v>
      </c>
      <c r="AD9" s="67">
        <f>IF(AC9="","",AC9/$AC$5*100)</f>
        <v>42</v>
      </c>
      <c r="AE9" s="112">
        <f>CRS!S9</f>
        <v>46.730000000000004</v>
      </c>
      <c r="AF9" s="66">
        <f>CRS!T9</f>
        <v>59.698333333333338</v>
      </c>
      <c r="AG9" s="64">
        <f>CRS!U9</f>
        <v>80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AL-MAARI, SAOUD A.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 t="s">
        <v>28</v>
      </c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 t="s">
        <v>28</v>
      </c>
      <c r="S10" s="109" t="s">
        <v>28</v>
      </c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40</v>
      </c>
      <c r="AD10" s="67">
        <f t="shared" ref="AD10:AD40" si="4">IF(AC10="","",AC10/$AC$5*100)</f>
        <v>40</v>
      </c>
      <c r="AE10" s="112">
        <f>CRS!S10</f>
        <v>13.600000000000001</v>
      </c>
      <c r="AF10" s="66">
        <f>CRS!T10</f>
        <v>13.571111111111112</v>
      </c>
      <c r="AG10" s="64">
        <f>CRS!U10</f>
        <v>71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AQUINO, KURT LEE G. </v>
      </c>
      <c r="C11" s="65" t="str">
        <f>CRS!C11</f>
        <v>M</v>
      </c>
      <c r="D11" s="70" t="str">
        <f>CRS!D11</f>
        <v>BSIT-NET SEC TRACK-1</v>
      </c>
      <c r="E11" s="109">
        <v>5</v>
      </c>
      <c r="F11" s="109">
        <v>0</v>
      </c>
      <c r="G11" s="109">
        <v>1</v>
      </c>
      <c r="H11" s="109">
        <v>5</v>
      </c>
      <c r="I11" s="109">
        <v>0</v>
      </c>
      <c r="J11" s="109">
        <v>10</v>
      </c>
      <c r="K11" s="109"/>
      <c r="L11" s="109"/>
      <c r="M11" s="109"/>
      <c r="N11" s="109"/>
      <c r="O11" s="60">
        <f t="shared" si="0"/>
        <v>21</v>
      </c>
      <c r="P11" s="67">
        <f t="shared" si="1"/>
        <v>35</v>
      </c>
      <c r="Q11" s="109">
        <v>0</v>
      </c>
      <c r="R11" s="109">
        <v>10</v>
      </c>
      <c r="S11" s="109">
        <v>40</v>
      </c>
      <c r="T11" s="109"/>
      <c r="U11" s="109"/>
      <c r="V11" s="109"/>
      <c r="W11" s="109"/>
      <c r="X11" s="109"/>
      <c r="Y11" s="109"/>
      <c r="Z11" s="109"/>
      <c r="AA11" s="60">
        <f t="shared" si="2"/>
        <v>50</v>
      </c>
      <c r="AB11" s="67">
        <f t="shared" si="3"/>
        <v>35.714285714285715</v>
      </c>
      <c r="AC11" s="111">
        <v>46</v>
      </c>
      <c r="AD11" s="67">
        <f t="shared" si="4"/>
        <v>46</v>
      </c>
      <c r="AE11" s="112">
        <f>CRS!S11</f>
        <v>38.97571428571429</v>
      </c>
      <c r="AF11" s="66">
        <f>CRS!T11</f>
        <v>39.149246031746031</v>
      </c>
      <c r="AG11" s="64">
        <f>CRS!U11</f>
        <v>73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ARRUEJO, ALDWIN T. </v>
      </c>
      <c r="C12" s="65" t="str">
        <f>CRS!C12</f>
        <v>M</v>
      </c>
      <c r="D12" s="70" t="str">
        <f>CRS!D12</f>
        <v>BSIT-WEB TRACK-1</v>
      </c>
      <c r="E12" s="109">
        <v>5</v>
      </c>
      <c r="F12" s="109">
        <v>5</v>
      </c>
      <c r="G12" s="109" t="s">
        <v>28</v>
      </c>
      <c r="H12" s="109">
        <v>0</v>
      </c>
      <c r="I12" s="109">
        <v>0</v>
      </c>
      <c r="J12" s="109">
        <v>0</v>
      </c>
      <c r="K12" s="109"/>
      <c r="L12" s="109"/>
      <c r="M12" s="109"/>
      <c r="N12" s="109"/>
      <c r="O12" s="60">
        <f t="shared" si="0"/>
        <v>10</v>
      </c>
      <c r="P12" s="67">
        <f t="shared" si="1"/>
        <v>16.666666666666664</v>
      </c>
      <c r="Q12" s="109">
        <v>40</v>
      </c>
      <c r="R12" s="109">
        <v>10</v>
      </c>
      <c r="S12" s="109">
        <v>20</v>
      </c>
      <c r="T12" s="109"/>
      <c r="U12" s="109"/>
      <c r="V12" s="109"/>
      <c r="W12" s="109"/>
      <c r="X12" s="109"/>
      <c r="Y12" s="109"/>
      <c r="Z12" s="109"/>
      <c r="AA12" s="60">
        <f t="shared" si="2"/>
        <v>70</v>
      </c>
      <c r="AB12" s="67">
        <f t="shared" si="3"/>
        <v>50</v>
      </c>
      <c r="AC12" s="111">
        <v>48</v>
      </c>
      <c r="AD12" s="67">
        <f t="shared" si="4"/>
        <v>48</v>
      </c>
      <c r="AE12" s="112">
        <f>CRS!S12</f>
        <v>38.32</v>
      </c>
      <c r="AF12" s="66">
        <f>CRS!T12</f>
        <v>51.489777777777775</v>
      </c>
      <c r="AG12" s="64">
        <f>CRS!U12</f>
        <v>75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BALISTO, BRIX C. </v>
      </c>
      <c r="C13" s="65" t="str">
        <f>CRS!C13</f>
        <v>M</v>
      </c>
      <c r="D13" s="70" t="str">
        <f>CRS!D13</f>
        <v>BSIT-WEB TRACK-1</v>
      </c>
      <c r="E13" s="109">
        <v>5</v>
      </c>
      <c r="F13" s="109">
        <v>5</v>
      </c>
      <c r="G13" s="109">
        <v>5</v>
      </c>
      <c r="H13" s="109">
        <v>5</v>
      </c>
      <c r="I13" s="109">
        <v>0</v>
      </c>
      <c r="J13" s="109">
        <v>10</v>
      </c>
      <c r="K13" s="109"/>
      <c r="L13" s="109"/>
      <c r="M13" s="109"/>
      <c r="N13" s="109"/>
      <c r="O13" s="60">
        <f t="shared" si="0"/>
        <v>30</v>
      </c>
      <c r="P13" s="67">
        <f t="shared" si="1"/>
        <v>50</v>
      </c>
      <c r="Q13" s="109">
        <v>35</v>
      </c>
      <c r="R13" s="109">
        <v>10</v>
      </c>
      <c r="S13" s="109">
        <v>60</v>
      </c>
      <c r="T13" s="109"/>
      <c r="U13" s="109"/>
      <c r="V13" s="109"/>
      <c r="W13" s="109"/>
      <c r="X13" s="109"/>
      <c r="Y13" s="109"/>
      <c r="Z13" s="109"/>
      <c r="AA13" s="60">
        <f t="shared" si="2"/>
        <v>105</v>
      </c>
      <c r="AB13" s="67">
        <f t="shared" si="3"/>
        <v>75</v>
      </c>
      <c r="AC13" s="111">
        <v>46</v>
      </c>
      <c r="AD13" s="67">
        <f t="shared" si="4"/>
        <v>46</v>
      </c>
      <c r="AE13" s="112">
        <f>CRS!S13</f>
        <v>56.89</v>
      </c>
      <c r="AF13" s="66">
        <f>CRS!T13</f>
        <v>62.875416666666673</v>
      </c>
      <c r="AG13" s="64">
        <f>CRS!U13</f>
        <v>81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CABACUNGAN, JHON NOEL S. </v>
      </c>
      <c r="C14" s="65" t="str">
        <f>CRS!C14</f>
        <v>M</v>
      </c>
      <c r="D14" s="70" t="str">
        <f>CRS!D14</f>
        <v>BSIT-ERP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 t="s">
        <v>28</v>
      </c>
      <c r="S14" s="109" t="s">
        <v>28</v>
      </c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CALINA, ROANNE A. </v>
      </c>
      <c r="C15" s="65" t="str">
        <f>CRS!C15</f>
        <v>F</v>
      </c>
      <c r="D15" s="70" t="str">
        <f>CRS!D15</f>
        <v>ACT-NET MGMT-2</v>
      </c>
      <c r="E15" s="109">
        <v>5</v>
      </c>
      <c r="F15" s="109">
        <v>5</v>
      </c>
      <c r="G15" s="109">
        <v>10</v>
      </c>
      <c r="H15" s="109">
        <v>0</v>
      </c>
      <c r="I15" s="109">
        <v>0</v>
      </c>
      <c r="J15" s="109">
        <v>0</v>
      </c>
      <c r="K15" s="109"/>
      <c r="L15" s="109"/>
      <c r="M15" s="109"/>
      <c r="N15" s="109"/>
      <c r="O15" s="60">
        <f t="shared" si="0"/>
        <v>20</v>
      </c>
      <c r="P15" s="67">
        <f t="shared" si="1"/>
        <v>33.333333333333329</v>
      </c>
      <c r="Q15" s="109">
        <v>35</v>
      </c>
      <c r="R15" s="109">
        <v>10</v>
      </c>
      <c r="S15" s="109">
        <v>50</v>
      </c>
      <c r="T15" s="109"/>
      <c r="U15" s="109"/>
      <c r="V15" s="109"/>
      <c r="W15" s="109"/>
      <c r="X15" s="109"/>
      <c r="Y15" s="109"/>
      <c r="Z15" s="109"/>
      <c r="AA15" s="60">
        <f t="shared" si="2"/>
        <v>95</v>
      </c>
      <c r="AB15" s="67">
        <f t="shared" si="3"/>
        <v>67.857142857142861</v>
      </c>
      <c r="AC15" s="111">
        <v>18</v>
      </c>
      <c r="AD15" s="67">
        <f t="shared" si="4"/>
        <v>18</v>
      </c>
      <c r="AE15" s="112">
        <f>CRS!S15</f>
        <v>39.512857142857143</v>
      </c>
      <c r="AF15" s="66">
        <f>CRS!T15</f>
        <v>50.269011904761911</v>
      </c>
      <c r="AG15" s="64">
        <f>CRS!U15</f>
        <v>75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CALIXTO, CLAYTON B. </v>
      </c>
      <c r="C16" s="65" t="str">
        <f>CRS!C16</f>
        <v>M</v>
      </c>
      <c r="D16" s="70" t="str">
        <f>CRS!D16</f>
        <v>BSIT-WEB TRACK-2</v>
      </c>
      <c r="E16" s="109">
        <v>5</v>
      </c>
      <c r="F16" s="109">
        <v>5</v>
      </c>
      <c r="G16" s="109">
        <v>10</v>
      </c>
      <c r="H16" s="109">
        <v>5</v>
      </c>
      <c r="I16" s="109">
        <v>0</v>
      </c>
      <c r="J16" s="109">
        <v>10</v>
      </c>
      <c r="K16" s="109"/>
      <c r="L16" s="109"/>
      <c r="M16" s="109"/>
      <c r="N16" s="109"/>
      <c r="O16" s="60">
        <f t="shared" si="0"/>
        <v>35</v>
      </c>
      <c r="P16" s="67">
        <f t="shared" si="1"/>
        <v>58.333333333333336</v>
      </c>
      <c r="Q16" s="109">
        <v>35</v>
      </c>
      <c r="R16" s="109">
        <v>10</v>
      </c>
      <c r="S16" s="109">
        <v>60</v>
      </c>
      <c r="T16" s="109"/>
      <c r="U16" s="109"/>
      <c r="V16" s="109"/>
      <c r="W16" s="109"/>
      <c r="X16" s="109"/>
      <c r="Y16" s="109"/>
      <c r="Z16" s="109"/>
      <c r="AA16" s="60">
        <f t="shared" si="2"/>
        <v>105</v>
      </c>
      <c r="AB16" s="67">
        <f t="shared" si="3"/>
        <v>75</v>
      </c>
      <c r="AC16" s="111">
        <v>60</v>
      </c>
      <c r="AD16" s="67">
        <f t="shared" si="4"/>
        <v>60</v>
      </c>
      <c r="AE16" s="112">
        <f>CRS!S16</f>
        <v>64.400000000000006</v>
      </c>
      <c r="AF16" s="66">
        <f>CRS!T16</f>
        <v>69.960194444444454</v>
      </c>
      <c r="AG16" s="64">
        <f>CRS!U16</f>
        <v>85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CARLOS, KENNETH C. </v>
      </c>
      <c r="C17" s="65" t="str">
        <f>CRS!C17</f>
        <v>M</v>
      </c>
      <c r="D17" s="70" t="str">
        <f>CRS!D17</f>
        <v>BSIT-WEB TRACK-2</v>
      </c>
      <c r="E17" s="109">
        <v>0</v>
      </c>
      <c r="F17" s="109">
        <v>5</v>
      </c>
      <c r="G17" s="109">
        <v>7</v>
      </c>
      <c r="H17" s="109">
        <v>5</v>
      </c>
      <c r="I17" s="109">
        <v>4</v>
      </c>
      <c r="J17" s="109">
        <v>10</v>
      </c>
      <c r="K17" s="109"/>
      <c r="L17" s="109"/>
      <c r="M17" s="109"/>
      <c r="N17" s="109"/>
      <c r="O17" s="60">
        <f t="shared" si="0"/>
        <v>31</v>
      </c>
      <c r="P17" s="67">
        <f t="shared" si="1"/>
        <v>51.666666666666671</v>
      </c>
      <c r="Q17" s="109">
        <v>0</v>
      </c>
      <c r="R17" s="109">
        <v>10</v>
      </c>
      <c r="S17" s="109">
        <v>50</v>
      </c>
      <c r="T17" s="109"/>
      <c r="U17" s="109"/>
      <c r="V17" s="109"/>
      <c r="W17" s="109"/>
      <c r="X17" s="109"/>
      <c r="Y17" s="109"/>
      <c r="Z17" s="109"/>
      <c r="AA17" s="60">
        <f t="shared" si="2"/>
        <v>60</v>
      </c>
      <c r="AB17" s="67">
        <f t="shared" si="3"/>
        <v>42.857142857142854</v>
      </c>
      <c r="AC17" s="111">
        <v>50</v>
      </c>
      <c r="AD17" s="67">
        <f t="shared" si="4"/>
        <v>50</v>
      </c>
      <c r="AE17" s="112">
        <f>CRS!S17</f>
        <v>48.192857142857143</v>
      </c>
      <c r="AF17" s="66">
        <f>CRS!T17</f>
        <v>61.305317460317468</v>
      </c>
      <c r="AG17" s="64">
        <f>CRS!U17</f>
        <v>81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CASTRO, RAYLAND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 t="s">
        <v>28</v>
      </c>
      <c r="S18" s="109" t="s">
        <v>28</v>
      </c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>
        <v>44</v>
      </c>
      <c r="AD18" s="67">
        <f t="shared" si="4"/>
        <v>44</v>
      </c>
      <c r="AE18" s="112">
        <f>CRS!S18</f>
        <v>14.96</v>
      </c>
      <c r="AF18" s="66">
        <f>CRS!T18</f>
        <v>35.575833333333335</v>
      </c>
      <c r="AG18" s="64">
        <f>CRS!U18</f>
        <v>73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COLLINS, JACQUILINE T. </v>
      </c>
      <c r="C19" s="65" t="str">
        <f>CRS!C19</f>
        <v>F</v>
      </c>
      <c r="D19" s="70" t="str">
        <f>CRS!D19</f>
        <v>BSIT-WEB TRACK-2</v>
      </c>
      <c r="E19" s="109">
        <v>5</v>
      </c>
      <c r="F19" s="109">
        <v>5</v>
      </c>
      <c r="G19" s="109">
        <v>10</v>
      </c>
      <c r="H19" s="109">
        <v>5</v>
      </c>
      <c r="I19" s="109">
        <v>0</v>
      </c>
      <c r="J19" s="109">
        <v>10</v>
      </c>
      <c r="K19" s="109"/>
      <c r="L19" s="109"/>
      <c r="M19" s="109"/>
      <c r="N19" s="109"/>
      <c r="O19" s="60">
        <f t="shared" si="0"/>
        <v>35</v>
      </c>
      <c r="P19" s="67">
        <f t="shared" si="1"/>
        <v>58.333333333333336</v>
      </c>
      <c r="Q19" s="109">
        <v>40</v>
      </c>
      <c r="R19" s="109">
        <v>10</v>
      </c>
      <c r="S19" s="109">
        <v>60</v>
      </c>
      <c r="T19" s="109"/>
      <c r="U19" s="109"/>
      <c r="V19" s="109"/>
      <c r="W19" s="109"/>
      <c r="X19" s="109"/>
      <c r="Y19" s="109"/>
      <c r="Z19" s="109"/>
      <c r="AA19" s="60">
        <f t="shared" si="2"/>
        <v>110</v>
      </c>
      <c r="AB19" s="67">
        <f t="shared" si="3"/>
        <v>78.571428571428569</v>
      </c>
      <c r="AC19" s="111">
        <v>34</v>
      </c>
      <c r="AD19" s="67">
        <f t="shared" si="4"/>
        <v>34</v>
      </c>
      <c r="AE19" s="112">
        <f>CRS!S19</f>
        <v>56.738571428571433</v>
      </c>
      <c r="AF19" s="66">
        <f>CRS!T19</f>
        <v>62.6525634920635</v>
      </c>
      <c r="AG19" s="64">
        <f>CRS!U19</f>
        <v>81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DALANG, CARL VINCENT S. </v>
      </c>
      <c r="C20" s="65" t="str">
        <f>CRS!C20</f>
        <v>M</v>
      </c>
      <c r="D20" s="70" t="str">
        <f>CRS!D20</f>
        <v>BSIT-WEB TRACK-2</v>
      </c>
      <c r="E20" s="109">
        <v>0</v>
      </c>
      <c r="F20" s="109">
        <v>5</v>
      </c>
      <c r="G20" s="109">
        <v>7</v>
      </c>
      <c r="H20" s="109">
        <v>5</v>
      </c>
      <c r="I20" s="109">
        <v>5</v>
      </c>
      <c r="J20" s="109">
        <v>10</v>
      </c>
      <c r="K20" s="109"/>
      <c r="L20" s="109"/>
      <c r="M20" s="109"/>
      <c r="N20" s="109"/>
      <c r="O20" s="60">
        <f t="shared" si="0"/>
        <v>32</v>
      </c>
      <c r="P20" s="67">
        <f t="shared" si="1"/>
        <v>53.333333333333336</v>
      </c>
      <c r="Q20" s="109">
        <v>0</v>
      </c>
      <c r="R20" s="109">
        <v>10</v>
      </c>
      <c r="S20" s="109">
        <v>50</v>
      </c>
      <c r="T20" s="109"/>
      <c r="U20" s="109"/>
      <c r="V20" s="109"/>
      <c r="W20" s="109"/>
      <c r="X20" s="109"/>
      <c r="Y20" s="109"/>
      <c r="Z20" s="109"/>
      <c r="AA20" s="60">
        <f t="shared" si="2"/>
        <v>60</v>
      </c>
      <c r="AB20" s="67">
        <f t="shared" si="3"/>
        <v>42.857142857142854</v>
      </c>
      <c r="AC20" s="111">
        <v>50</v>
      </c>
      <c r="AD20" s="67">
        <f t="shared" si="4"/>
        <v>50</v>
      </c>
      <c r="AE20" s="112">
        <f>CRS!S20</f>
        <v>48.742857142857147</v>
      </c>
      <c r="AF20" s="66">
        <f>CRS!T20</f>
        <v>58.911845238095239</v>
      </c>
      <c r="AG20" s="64">
        <f>CRS!U20</f>
        <v>79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DELA CRUZ, WAYNE O'NEIL M. </v>
      </c>
      <c r="C21" s="65" t="str">
        <f>CRS!C21</f>
        <v>M</v>
      </c>
      <c r="D21" s="70" t="str">
        <f>CRS!D21</f>
        <v>ACT-NET MGMT-1</v>
      </c>
      <c r="E21" s="109">
        <v>0</v>
      </c>
      <c r="F21" s="109">
        <v>0</v>
      </c>
      <c r="G21" s="109" t="s">
        <v>28</v>
      </c>
      <c r="H21" s="109">
        <v>0</v>
      </c>
      <c r="I21" s="109">
        <v>2</v>
      </c>
      <c r="J21" s="109">
        <v>8</v>
      </c>
      <c r="K21" s="109"/>
      <c r="L21" s="109"/>
      <c r="M21" s="109"/>
      <c r="N21" s="109"/>
      <c r="O21" s="60">
        <f t="shared" si="0"/>
        <v>10</v>
      </c>
      <c r="P21" s="67">
        <f t="shared" si="1"/>
        <v>16.666666666666664</v>
      </c>
      <c r="Q21" s="109">
        <v>40</v>
      </c>
      <c r="R21" s="109">
        <v>10</v>
      </c>
      <c r="S21" s="109">
        <v>60</v>
      </c>
      <c r="T21" s="109"/>
      <c r="U21" s="109"/>
      <c r="V21" s="109"/>
      <c r="W21" s="109"/>
      <c r="X21" s="109"/>
      <c r="Y21" s="109"/>
      <c r="Z21" s="109"/>
      <c r="AA21" s="60">
        <f t="shared" si="2"/>
        <v>110</v>
      </c>
      <c r="AB21" s="67">
        <f t="shared" si="3"/>
        <v>78.571428571428569</v>
      </c>
      <c r="AC21" s="111">
        <v>46</v>
      </c>
      <c r="AD21" s="67">
        <f t="shared" si="4"/>
        <v>46</v>
      </c>
      <c r="AE21" s="112">
        <f>CRS!S21</f>
        <v>47.068571428571431</v>
      </c>
      <c r="AF21" s="66">
        <f>CRS!T21</f>
        <v>50.043730158730163</v>
      </c>
      <c r="AG21" s="64">
        <f>CRS!U21</f>
        <v>75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DELOS SANTOS, GERWIN B. </v>
      </c>
      <c r="C22" s="65" t="str">
        <f>CRS!C22</f>
        <v>M</v>
      </c>
      <c r="D22" s="70" t="str">
        <f>CRS!D22</f>
        <v>BSIT-WEB TRACK-2</v>
      </c>
      <c r="E22" s="109">
        <v>5</v>
      </c>
      <c r="F22" s="109">
        <v>5</v>
      </c>
      <c r="G22" s="109">
        <v>10</v>
      </c>
      <c r="H22" s="109">
        <v>5</v>
      </c>
      <c r="I22" s="109">
        <v>3</v>
      </c>
      <c r="J22" s="109">
        <v>0</v>
      </c>
      <c r="K22" s="109"/>
      <c r="L22" s="109"/>
      <c r="M22" s="109"/>
      <c r="N22" s="109"/>
      <c r="O22" s="60">
        <f t="shared" si="0"/>
        <v>28</v>
      </c>
      <c r="P22" s="67">
        <f t="shared" si="1"/>
        <v>46.666666666666664</v>
      </c>
      <c r="Q22" s="109">
        <v>35</v>
      </c>
      <c r="R22" s="109">
        <v>10</v>
      </c>
      <c r="S22" s="109">
        <v>60</v>
      </c>
      <c r="T22" s="109"/>
      <c r="U22" s="109"/>
      <c r="V22" s="109"/>
      <c r="W22" s="109"/>
      <c r="X22" s="109"/>
      <c r="Y22" s="109"/>
      <c r="Z22" s="109"/>
      <c r="AA22" s="60">
        <f t="shared" si="2"/>
        <v>105</v>
      </c>
      <c r="AB22" s="67">
        <f t="shared" si="3"/>
        <v>75</v>
      </c>
      <c r="AC22" s="111">
        <v>40</v>
      </c>
      <c r="AD22" s="67">
        <f t="shared" si="4"/>
        <v>40</v>
      </c>
      <c r="AE22" s="112">
        <f>CRS!S22</f>
        <v>53.75</v>
      </c>
      <c r="AF22" s="66">
        <f>CRS!T22</f>
        <v>60.899944444444444</v>
      </c>
      <c r="AG22" s="64">
        <f>CRS!U22</f>
        <v>80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DODON, MARK GREGORY B. </v>
      </c>
      <c r="C23" s="65" t="str">
        <f>CRS!C23</f>
        <v>M</v>
      </c>
      <c r="D23" s="70" t="str">
        <f>CRS!D23</f>
        <v>BSIT-WEB TRACK-1</v>
      </c>
      <c r="E23" s="109">
        <v>5</v>
      </c>
      <c r="F23" s="109">
        <v>5</v>
      </c>
      <c r="G23" s="109" t="s">
        <v>28</v>
      </c>
      <c r="H23" s="109">
        <v>0</v>
      </c>
      <c r="I23" s="109">
        <v>1</v>
      </c>
      <c r="J23" s="109">
        <v>0</v>
      </c>
      <c r="K23" s="109"/>
      <c r="L23" s="109"/>
      <c r="M23" s="109"/>
      <c r="N23" s="109"/>
      <c r="O23" s="60">
        <f t="shared" si="0"/>
        <v>11</v>
      </c>
      <c r="P23" s="67">
        <f t="shared" si="1"/>
        <v>18.333333333333332</v>
      </c>
      <c r="Q23" s="109">
        <v>40</v>
      </c>
      <c r="R23" s="109" t="s">
        <v>28</v>
      </c>
      <c r="S23" s="109">
        <v>50</v>
      </c>
      <c r="T23" s="109"/>
      <c r="U23" s="109"/>
      <c r="V23" s="109"/>
      <c r="W23" s="109"/>
      <c r="X23" s="109"/>
      <c r="Y23" s="109"/>
      <c r="Z23" s="109"/>
      <c r="AA23" s="60">
        <f t="shared" si="2"/>
        <v>90</v>
      </c>
      <c r="AB23" s="67">
        <f t="shared" si="3"/>
        <v>64.285714285714292</v>
      </c>
      <c r="AC23" s="111">
        <v>50</v>
      </c>
      <c r="AD23" s="67">
        <f t="shared" si="4"/>
        <v>50</v>
      </c>
      <c r="AE23" s="112">
        <f>CRS!S23</f>
        <v>44.26428571428572</v>
      </c>
      <c r="AF23" s="66">
        <f>CRS!T23</f>
        <v>53.448115079365081</v>
      </c>
      <c r="AG23" s="64">
        <f>CRS!U23</f>
        <v>77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ESTARIS, RENZ B. </v>
      </c>
      <c r="C24" s="65" t="str">
        <f>CRS!C24</f>
        <v>M</v>
      </c>
      <c r="D24" s="70" t="str">
        <f>CRS!D24</f>
        <v>BSIT-WEB TRACK-2</v>
      </c>
      <c r="E24" s="109">
        <v>5</v>
      </c>
      <c r="F24" s="109">
        <v>5</v>
      </c>
      <c r="G24" s="109">
        <v>7</v>
      </c>
      <c r="H24" s="109">
        <v>5</v>
      </c>
      <c r="I24" s="109">
        <v>6</v>
      </c>
      <c r="J24" s="109">
        <v>0</v>
      </c>
      <c r="K24" s="109"/>
      <c r="L24" s="109"/>
      <c r="M24" s="109"/>
      <c r="N24" s="109"/>
      <c r="O24" s="60">
        <f t="shared" si="0"/>
        <v>28</v>
      </c>
      <c r="P24" s="67">
        <f t="shared" si="1"/>
        <v>46.666666666666664</v>
      </c>
      <c r="Q24" s="109">
        <v>20</v>
      </c>
      <c r="R24" s="109">
        <v>10</v>
      </c>
      <c r="S24" s="109">
        <v>60</v>
      </c>
      <c r="T24" s="109"/>
      <c r="U24" s="109"/>
      <c r="V24" s="109"/>
      <c r="W24" s="109"/>
      <c r="X24" s="109"/>
      <c r="Y24" s="109"/>
      <c r="Z24" s="109"/>
      <c r="AA24" s="60">
        <f t="shared" si="2"/>
        <v>90</v>
      </c>
      <c r="AB24" s="67">
        <f t="shared" si="3"/>
        <v>64.285714285714292</v>
      </c>
      <c r="AC24" s="111">
        <v>32</v>
      </c>
      <c r="AD24" s="67">
        <f t="shared" si="4"/>
        <v>32</v>
      </c>
      <c r="AE24" s="112">
        <f>CRS!S24</f>
        <v>47.494285714285724</v>
      </c>
      <c r="AF24" s="66">
        <f>CRS!T24</f>
        <v>52.857420634920643</v>
      </c>
      <c r="AG24" s="64">
        <f>CRS!U24</f>
        <v>76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FONTANILLA, JOHN CARLO C. </v>
      </c>
      <c r="C25" s="65" t="str">
        <f>CRS!C25</f>
        <v>M</v>
      </c>
      <c r="D25" s="70" t="str">
        <f>CRS!D25</f>
        <v>BSIT-WEB TRACK-2</v>
      </c>
      <c r="E25" s="109">
        <v>5</v>
      </c>
      <c r="F25" s="109">
        <v>5</v>
      </c>
      <c r="G25" s="109">
        <v>8</v>
      </c>
      <c r="H25" s="109">
        <v>5</v>
      </c>
      <c r="I25" s="109">
        <v>7</v>
      </c>
      <c r="J25" s="109">
        <v>2</v>
      </c>
      <c r="K25" s="109"/>
      <c r="L25" s="109"/>
      <c r="M25" s="109"/>
      <c r="N25" s="109"/>
      <c r="O25" s="60">
        <f t="shared" si="0"/>
        <v>32</v>
      </c>
      <c r="P25" s="67">
        <f t="shared" si="1"/>
        <v>53.333333333333336</v>
      </c>
      <c r="Q25" s="109">
        <v>20</v>
      </c>
      <c r="R25" s="109">
        <v>10</v>
      </c>
      <c r="S25" s="109">
        <v>60</v>
      </c>
      <c r="T25" s="109"/>
      <c r="U25" s="109"/>
      <c r="V25" s="109"/>
      <c r="W25" s="109"/>
      <c r="X25" s="109"/>
      <c r="Y25" s="109"/>
      <c r="Z25" s="109"/>
      <c r="AA25" s="60">
        <f t="shared" si="2"/>
        <v>90</v>
      </c>
      <c r="AB25" s="67">
        <f t="shared" si="3"/>
        <v>64.285714285714292</v>
      </c>
      <c r="AC25" s="111">
        <v>52</v>
      </c>
      <c r="AD25" s="67">
        <f t="shared" si="4"/>
        <v>52</v>
      </c>
      <c r="AE25" s="112">
        <f>CRS!S25</f>
        <v>56.494285714285716</v>
      </c>
      <c r="AF25" s="66">
        <f>CRS!T25</f>
        <v>65.518392857142857</v>
      </c>
      <c r="AG25" s="64">
        <f>CRS!U25</f>
        <v>83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GALAMAY, KHERVIN X-EL O. </v>
      </c>
      <c r="C26" s="65" t="str">
        <f>CRS!C26</f>
        <v>M</v>
      </c>
      <c r="D26" s="70" t="str">
        <f>CRS!D26</f>
        <v>BSIT-WEB TRACK-2</v>
      </c>
      <c r="E26" s="109">
        <v>5</v>
      </c>
      <c r="F26" s="109">
        <v>5</v>
      </c>
      <c r="G26" s="109">
        <v>7</v>
      </c>
      <c r="H26" s="109">
        <v>5</v>
      </c>
      <c r="I26" s="109">
        <v>2</v>
      </c>
      <c r="J26" s="109">
        <v>6</v>
      </c>
      <c r="K26" s="109"/>
      <c r="L26" s="109"/>
      <c r="M26" s="109"/>
      <c r="N26" s="109"/>
      <c r="O26" s="60">
        <f t="shared" si="0"/>
        <v>30</v>
      </c>
      <c r="P26" s="67">
        <f t="shared" si="1"/>
        <v>50</v>
      </c>
      <c r="Q26" s="109">
        <v>30</v>
      </c>
      <c r="R26" s="109">
        <v>10</v>
      </c>
      <c r="S26" s="109">
        <v>60</v>
      </c>
      <c r="T26" s="109"/>
      <c r="U26" s="109"/>
      <c r="V26" s="109"/>
      <c r="W26" s="109"/>
      <c r="X26" s="109"/>
      <c r="Y26" s="109"/>
      <c r="Z26" s="109"/>
      <c r="AA26" s="60">
        <f t="shared" si="2"/>
        <v>100</v>
      </c>
      <c r="AB26" s="67">
        <f t="shared" si="3"/>
        <v>71.428571428571431</v>
      </c>
      <c r="AC26" s="111">
        <v>48</v>
      </c>
      <c r="AD26" s="67">
        <f t="shared" si="4"/>
        <v>48</v>
      </c>
      <c r="AE26" s="112">
        <f>CRS!S26</f>
        <v>56.39142857142857</v>
      </c>
      <c r="AF26" s="66">
        <f>CRS!T26</f>
        <v>57.900742063492061</v>
      </c>
      <c r="AG26" s="64">
        <f>CRS!U26</f>
        <v>79</v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GAYADOS, DAVIE BOY D. </v>
      </c>
      <c r="C27" s="65" t="str">
        <f>CRS!C27</f>
        <v>M</v>
      </c>
      <c r="D27" s="70" t="str">
        <f>CRS!D27</f>
        <v>BSIT-NET SEC TRACK-1</v>
      </c>
      <c r="E27" s="109">
        <v>5</v>
      </c>
      <c r="F27" s="109">
        <v>5</v>
      </c>
      <c r="G27" s="109">
        <v>10</v>
      </c>
      <c r="H27" s="109">
        <v>5</v>
      </c>
      <c r="I27" s="109">
        <v>2</v>
      </c>
      <c r="J27" s="109">
        <v>0</v>
      </c>
      <c r="K27" s="109"/>
      <c r="L27" s="109"/>
      <c r="M27" s="109"/>
      <c r="N27" s="109"/>
      <c r="O27" s="60">
        <f t="shared" si="0"/>
        <v>27</v>
      </c>
      <c r="P27" s="67">
        <f t="shared" si="1"/>
        <v>45</v>
      </c>
      <c r="Q27" s="109">
        <v>25</v>
      </c>
      <c r="R27" s="109">
        <v>10</v>
      </c>
      <c r="S27" s="109">
        <v>60</v>
      </c>
      <c r="T27" s="109"/>
      <c r="U27" s="109"/>
      <c r="V27" s="109"/>
      <c r="W27" s="109"/>
      <c r="X27" s="109"/>
      <c r="Y27" s="109"/>
      <c r="Z27" s="109"/>
      <c r="AA27" s="60">
        <f t="shared" si="2"/>
        <v>95</v>
      </c>
      <c r="AB27" s="67">
        <f t="shared" si="3"/>
        <v>67.857142857142861</v>
      </c>
      <c r="AC27" s="111">
        <v>54</v>
      </c>
      <c r="AD27" s="67">
        <f t="shared" si="4"/>
        <v>54</v>
      </c>
      <c r="AE27" s="112">
        <f>CRS!S27</f>
        <v>55.602857142857147</v>
      </c>
      <c r="AF27" s="66">
        <f>CRS!T27</f>
        <v>62.218873015873022</v>
      </c>
      <c r="AG27" s="64">
        <f>CRS!U27</f>
        <v>81</v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GOLIAT, XIANEIL JUSTIN C. </v>
      </c>
      <c r="C28" s="65" t="str">
        <f>CRS!C28</f>
        <v>M</v>
      </c>
      <c r="D28" s="70" t="str">
        <f>CRS!D28</f>
        <v>BSIT-NET SEC TRACK-1</v>
      </c>
      <c r="E28" s="109">
        <v>0</v>
      </c>
      <c r="F28" s="109">
        <v>0</v>
      </c>
      <c r="G28" s="109">
        <v>1</v>
      </c>
      <c r="H28" s="109">
        <v>5</v>
      </c>
      <c r="I28" s="109">
        <v>3</v>
      </c>
      <c r="J28" s="109">
        <v>10</v>
      </c>
      <c r="K28" s="109"/>
      <c r="L28" s="109"/>
      <c r="M28" s="109"/>
      <c r="N28" s="109"/>
      <c r="O28" s="60">
        <f t="shared" si="0"/>
        <v>19</v>
      </c>
      <c r="P28" s="67">
        <f t="shared" si="1"/>
        <v>31.666666666666664</v>
      </c>
      <c r="Q28" s="109">
        <v>0</v>
      </c>
      <c r="R28" s="109">
        <v>10</v>
      </c>
      <c r="S28" s="109">
        <v>40</v>
      </c>
      <c r="T28" s="109"/>
      <c r="U28" s="109"/>
      <c r="V28" s="109"/>
      <c r="W28" s="109"/>
      <c r="X28" s="109"/>
      <c r="Y28" s="109"/>
      <c r="Z28" s="109"/>
      <c r="AA28" s="60">
        <f t="shared" si="2"/>
        <v>50</v>
      </c>
      <c r="AB28" s="67">
        <f t="shared" si="3"/>
        <v>35.714285714285715</v>
      </c>
      <c r="AC28" s="111">
        <v>38</v>
      </c>
      <c r="AD28" s="67">
        <f t="shared" si="4"/>
        <v>38</v>
      </c>
      <c r="AE28" s="112">
        <f>CRS!S28</f>
        <v>35.155714285714289</v>
      </c>
      <c r="AF28" s="66">
        <f>CRS!T28</f>
        <v>37.742579365079365</v>
      </c>
      <c r="AG28" s="64">
        <f>CRS!U28</f>
        <v>73</v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HORTALEZA, KRIS ALLISON S. </v>
      </c>
      <c r="C29" s="65" t="str">
        <f>CRS!C29</f>
        <v>M</v>
      </c>
      <c r="D29" s="70" t="str">
        <f>CRS!D29</f>
        <v>BSIT-WEB TRACK-1</v>
      </c>
      <c r="E29" s="109">
        <v>0</v>
      </c>
      <c r="F29" s="109">
        <v>0</v>
      </c>
      <c r="G29" s="109">
        <v>10</v>
      </c>
      <c r="H29" s="109">
        <v>5</v>
      </c>
      <c r="I29" s="109">
        <v>0</v>
      </c>
      <c r="J29" s="109">
        <v>0</v>
      </c>
      <c r="K29" s="109"/>
      <c r="L29" s="109"/>
      <c r="M29" s="109"/>
      <c r="N29" s="109"/>
      <c r="O29" s="60">
        <f t="shared" si="0"/>
        <v>15</v>
      </c>
      <c r="P29" s="67">
        <f t="shared" si="1"/>
        <v>25</v>
      </c>
      <c r="Q29" s="109">
        <v>0</v>
      </c>
      <c r="R29" s="109" t="s">
        <v>28</v>
      </c>
      <c r="S29" s="109">
        <v>50</v>
      </c>
      <c r="T29" s="109"/>
      <c r="U29" s="109"/>
      <c r="V29" s="109"/>
      <c r="W29" s="109"/>
      <c r="X29" s="109"/>
      <c r="Y29" s="109"/>
      <c r="Z29" s="109"/>
      <c r="AA29" s="60">
        <f t="shared" si="2"/>
        <v>50</v>
      </c>
      <c r="AB29" s="67">
        <f t="shared" si="3"/>
        <v>35.714285714285715</v>
      </c>
      <c r="AC29" s="111">
        <v>60</v>
      </c>
      <c r="AD29" s="67">
        <f t="shared" si="4"/>
        <v>60</v>
      </c>
      <c r="AE29" s="112">
        <f>CRS!S29</f>
        <v>40.435714285714283</v>
      </c>
      <c r="AF29" s="66">
        <f>CRS!T29</f>
        <v>50.643968253968254</v>
      </c>
      <c r="AG29" s="64">
        <f>CRS!U29</f>
        <v>75</v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MACAYAN, CZAREEN WYNZEL V. </v>
      </c>
      <c r="C30" s="65" t="str">
        <f>CRS!C30</f>
        <v>F</v>
      </c>
      <c r="D30" s="70" t="str">
        <f>CRS!D30</f>
        <v>BSIT-WEB TRACK-2</v>
      </c>
      <c r="E30" s="109">
        <v>5</v>
      </c>
      <c r="F30" s="109">
        <v>5</v>
      </c>
      <c r="G30" s="109">
        <v>10</v>
      </c>
      <c r="H30" s="109">
        <v>5</v>
      </c>
      <c r="I30" s="109">
        <v>7</v>
      </c>
      <c r="J30" s="109">
        <v>6</v>
      </c>
      <c r="K30" s="109"/>
      <c r="L30" s="109"/>
      <c r="M30" s="109"/>
      <c r="N30" s="109"/>
      <c r="O30" s="60">
        <f t="shared" si="0"/>
        <v>38</v>
      </c>
      <c r="P30" s="67">
        <f t="shared" si="1"/>
        <v>63.333333333333329</v>
      </c>
      <c r="Q30" s="109">
        <v>30</v>
      </c>
      <c r="R30" s="109">
        <v>10</v>
      </c>
      <c r="S30" s="109">
        <v>60</v>
      </c>
      <c r="T30" s="109"/>
      <c r="U30" s="109"/>
      <c r="V30" s="109"/>
      <c r="W30" s="109"/>
      <c r="X30" s="109"/>
      <c r="Y30" s="109"/>
      <c r="Z30" s="109"/>
      <c r="AA30" s="60">
        <f t="shared" si="2"/>
        <v>100</v>
      </c>
      <c r="AB30" s="67">
        <f t="shared" si="3"/>
        <v>71.428571428571431</v>
      </c>
      <c r="AC30" s="111">
        <v>56</v>
      </c>
      <c r="AD30" s="67">
        <f t="shared" si="4"/>
        <v>56.000000000000007</v>
      </c>
      <c r="AE30" s="112">
        <f>CRS!S30</f>
        <v>63.511428571428581</v>
      </c>
      <c r="AF30" s="66">
        <f>CRS!T30</f>
        <v>72.123769841269848</v>
      </c>
      <c r="AG30" s="64">
        <f>CRS!U30</f>
        <v>86</v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MASI, LOVE JOY B. </v>
      </c>
      <c r="C31" s="65" t="str">
        <f>CRS!C31</f>
        <v>F</v>
      </c>
      <c r="D31" s="70" t="str">
        <f>CRS!D31</f>
        <v>BSIT-ERP TRACK-2</v>
      </c>
      <c r="E31" s="109">
        <v>5</v>
      </c>
      <c r="F31" s="109">
        <v>5</v>
      </c>
      <c r="G31" s="109">
        <v>5</v>
      </c>
      <c r="H31" s="109">
        <v>5</v>
      </c>
      <c r="I31" s="109">
        <v>0</v>
      </c>
      <c r="J31" s="109">
        <v>10</v>
      </c>
      <c r="K31" s="109"/>
      <c r="L31" s="109"/>
      <c r="M31" s="109"/>
      <c r="N31" s="109"/>
      <c r="O31" s="60">
        <f t="shared" si="0"/>
        <v>30</v>
      </c>
      <c r="P31" s="67">
        <f t="shared" si="1"/>
        <v>50</v>
      </c>
      <c r="Q31" s="109">
        <v>0</v>
      </c>
      <c r="R31" s="109">
        <v>10</v>
      </c>
      <c r="S31" s="109">
        <v>60</v>
      </c>
      <c r="T31" s="109"/>
      <c r="U31" s="109"/>
      <c r="V31" s="109"/>
      <c r="W31" s="109"/>
      <c r="X31" s="109"/>
      <c r="Y31" s="109"/>
      <c r="Z31" s="109"/>
      <c r="AA31" s="60">
        <f t="shared" si="2"/>
        <v>70</v>
      </c>
      <c r="AB31" s="67">
        <f t="shared" si="3"/>
        <v>50</v>
      </c>
      <c r="AC31" s="111">
        <v>44</v>
      </c>
      <c r="AD31" s="67">
        <f t="shared" si="4"/>
        <v>44</v>
      </c>
      <c r="AE31" s="112">
        <f>CRS!S31</f>
        <v>47.96</v>
      </c>
      <c r="AF31" s="66">
        <f>CRS!T31</f>
        <v>64.694861111111109</v>
      </c>
      <c r="AG31" s="64">
        <f>CRS!U31</f>
        <v>82</v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MASIDONG, JAZZEL-MAE P. </v>
      </c>
      <c r="C32" s="65" t="str">
        <f>CRS!C32</f>
        <v>F</v>
      </c>
      <c r="D32" s="70" t="str">
        <f>CRS!D32</f>
        <v>BSIT-NET SEC TRACK-1</v>
      </c>
      <c r="E32" s="109">
        <v>0</v>
      </c>
      <c r="F32" s="109">
        <v>0</v>
      </c>
      <c r="G32" s="109">
        <v>10</v>
      </c>
      <c r="H32" s="109">
        <v>5</v>
      </c>
      <c r="I32" s="109">
        <v>0</v>
      </c>
      <c r="J32" s="109">
        <v>10</v>
      </c>
      <c r="K32" s="109"/>
      <c r="L32" s="109"/>
      <c r="M32" s="109"/>
      <c r="N32" s="109"/>
      <c r="O32" s="60">
        <f t="shared" si="0"/>
        <v>25</v>
      </c>
      <c r="P32" s="67">
        <f t="shared" si="1"/>
        <v>41.666666666666671</v>
      </c>
      <c r="Q32" s="109">
        <v>0</v>
      </c>
      <c r="R32" s="109">
        <v>10</v>
      </c>
      <c r="S32" s="109">
        <v>60</v>
      </c>
      <c r="T32" s="109"/>
      <c r="U32" s="109"/>
      <c r="V32" s="109"/>
      <c r="W32" s="109"/>
      <c r="X32" s="109"/>
      <c r="Y32" s="109"/>
      <c r="Z32" s="109"/>
      <c r="AA32" s="60">
        <f t="shared" si="2"/>
        <v>70</v>
      </c>
      <c r="AB32" s="67">
        <f t="shared" si="3"/>
        <v>50</v>
      </c>
      <c r="AC32" s="111">
        <v>48</v>
      </c>
      <c r="AD32" s="67">
        <f t="shared" si="4"/>
        <v>48</v>
      </c>
      <c r="AE32" s="112">
        <f>CRS!S32</f>
        <v>46.57</v>
      </c>
      <c r="AF32" s="66">
        <f>CRS!T32</f>
        <v>56.081944444444446</v>
      </c>
      <c r="AG32" s="64">
        <f>CRS!U32</f>
        <v>78</v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MONDATA, JERYL BOB M. </v>
      </c>
      <c r="C33" s="65" t="str">
        <f>CRS!C33</f>
        <v>M</v>
      </c>
      <c r="D33" s="70" t="str">
        <f>CRS!D33</f>
        <v>BSIT-ERP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 t="s">
        <v>28</v>
      </c>
      <c r="S33" s="109" t="s">
        <v>28</v>
      </c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NIEBRES, HART LOIS F. </v>
      </c>
      <c r="C34" s="65" t="str">
        <f>CRS!C34</f>
        <v>M</v>
      </c>
      <c r="D34" s="70" t="str">
        <f>CRS!D34</f>
        <v>BSIT-WEB TRACK-2</v>
      </c>
      <c r="E34" s="109">
        <v>5</v>
      </c>
      <c r="F34" s="109">
        <v>5</v>
      </c>
      <c r="G34" s="109">
        <v>8</v>
      </c>
      <c r="H34" s="109">
        <v>5</v>
      </c>
      <c r="I34" s="109">
        <v>3</v>
      </c>
      <c r="J34" s="109">
        <v>10</v>
      </c>
      <c r="K34" s="109"/>
      <c r="L34" s="109"/>
      <c r="M34" s="109"/>
      <c r="N34" s="109"/>
      <c r="O34" s="60">
        <f t="shared" si="0"/>
        <v>36</v>
      </c>
      <c r="P34" s="67">
        <f t="shared" si="1"/>
        <v>60</v>
      </c>
      <c r="Q34" s="109">
        <v>0</v>
      </c>
      <c r="R34" s="109">
        <v>10</v>
      </c>
      <c r="S34" s="109">
        <v>60</v>
      </c>
      <c r="T34" s="109"/>
      <c r="U34" s="109"/>
      <c r="V34" s="109"/>
      <c r="W34" s="109"/>
      <c r="X34" s="109"/>
      <c r="Y34" s="109"/>
      <c r="Z34" s="109"/>
      <c r="AA34" s="60">
        <f t="shared" si="2"/>
        <v>70</v>
      </c>
      <c r="AB34" s="67">
        <f t="shared" si="3"/>
        <v>50</v>
      </c>
      <c r="AC34" s="111">
        <v>40</v>
      </c>
      <c r="AD34" s="67">
        <f t="shared" si="4"/>
        <v>40</v>
      </c>
      <c r="AE34" s="112">
        <f>CRS!S34</f>
        <v>49.9</v>
      </c>
      <c r="AF34" s="66">
        <f>CRS!T34</f>
        <v>57.34352777777778</v>
      </c>
      <c r="AG34" s="64">
        <f>CRS!U34</f>
        <v>79</v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PALUYO, CHRIS WALTER A. </v>
      </c>
      <c r="C35" s="65" t="str">
        <f>CRS!C35</f>
        <v>M</v>
      </c>
      <c r="D35" s="70" t="str">
        <f>CRS!D35</f>
        <v>BSIT-WEB TRACK-2</v>
      </c>
      <c r="E35" s="109">
        <v>5</v>
      </c>
      <c r="F35" s="109">
        <v>5</v>
      </c>
      <c r="G35" s="109">
        <v>7</v>
      </c>
      <c r="H35" s="109">
        <v>5</v>
      </c>
      <c r="I35" s="109">
        <v>0</v>
      </c>
      <c r="J35" s="109">
        <v>7</v>
      </c>
      <c r="K35" s="109"/>
      <c r="L35" s="109"/>
      <c r="M35" s="109"/>
      <c r="N35" s="109"/>
      <c r="O35" s="60">
        <f t="shared" si="0"/>
        <v>29</v>
      </c>
      <c r="P35" s="67">
        <f t="shared" si="1"/>
        <v>48.333333333333336</v>
      </c>
      <c r="Q35" s="109">
        <v>35</v>
      </c>
      <c r="R35" s="109">
        <v>10</v>
      </c>
      <c r="S35" s="109">
        <v>60</v>
      </c>
      <c r="T35" s="109"/>
      <c r="U35" s="109"/>
      <c r="V35" s="109"/>
      <c r="W35" s="109"/>
      <c r="X35" s="109"/>
      <c r="Y35" s="109"/>
      <c r="Z35" s="109"/>
      <c r="AA35" s="60">
        <f t="shared" si="2"/>
        <v>105</v>
      </c>
      <c r="AB35" s="67">
        <f t="shared" si="3"/>
        <v>75</v>
      </c>
      <c r="AC35" s="111">
        <v>54</v>
      </c>
      <c r="AD35" s="67">
        <f t="shared" si="4"/>
        <v>54</v>
      </c>
      <c r="AE35" s="112">
        <f>CRS!S35</f>
        <v>59.06</v>
      </c>
      <c r="AF35" s="66">
        <f>CRS!T35</f>
        <v>69.660916666666665</v>
      </c>
      <c r="AG35" s="64">
        <f>CRS!U35</f>
        <v>85</v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PANGALINA, ARJEN P. </v>
      </c>
      <c r="C36" s="65" t="str">
        <f>CRS!C36</f>
        <v>M</v>
      </c>
      <c r="D36" s="70" t="str">
        <f>CRS!D36</f>
        <v>BSIT-WEB TRACK-2</v>
      </c>
      <c r="E36" s="109">
        <v>5</v>
      </c>
      <c r="F36" s="109">
        <v>5</v>
      </c>
      <c r="G36" s="109">
        <v>7</v>
      </c>
      <c r="H36" s="109">
        <v>5</v>
      </c>
      <c r="I36" s="109">
        <v>4</v>
      </c>
      <c r="J36" s="109">
        <v>0</v>
      </c>
      <c r="K36" s="109"/>
      <c r="L36" s="109"/>
      <c r="M36" s="109"/>
      <c r="N36" s="109"/>
      <c r="O36" s="60">
        <f t="shared" si="0"/>
        <v>26</v>
      </c>
      <c r="P36" s="67">
        <f t="shared" si="1"/>
        <v>43.333333333333336</v>
      </c>
      <c r="Q36" s="109">
        <v>20</v>
      </c>
      <c r="R36" s="109">
        <v>10</v>
      </c>
      <c r="S36" s="109">
        <v>60</v>
      </c>
      <c r="T36" s="109"/>
      <c r="U36" s="109"/>
      <c r="V36" s="109"/>
      <c r="W36" s="109"/>
      <c r="X36" s="109"/>
      <c r="Y36" s="109"/>
      <c r="Z36" s="109"/>
      <c r="AA36" s="60">
        <f t="shared" si="2"/>
        <v>90</v>
      </c>
      <c r="AB36" s="67">
        <f t="shared" si="3"/>
        <v>64.285714285714292</v>
      </c>
      <c r="AC36" s="111">
        <v>42</v>
      </c>
      <c r="AD36" s="67">
        <f t="shared" si="4"/>
        <v>42</v>
      </c>
      <c r="AE36" s="112">
        <f>CRS!S36</f>
        <v>49.794285714285721</v>
      </c>
      <c r="AF36" s="66">
        <f>CRS!T36</f>
        <v>53.807226190476193</v>
      </c>
      <c r="AG36" s="64">
        <f>CRS!U36</f>
        <v>77</v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PASTOR, JHONRHOM J. </v>
      </c>
      <c r="C37" s="65" t="str">
        <f>CRS!C37</f>
        <v>M</v>
      </c>
      <c r="D37" s="70" t="str">
        <f>CRS!D37</f>
        <v>BSIT-ERP TRACK-1</v>
      </c>
      <c r="E37" s="109">
        <v>0</v>
      </c>
      <c r="F37" s="109">
        <v>0</v>
      </c>
      <c r="G37" s="109" t="s">
        <v>28</v>
      </c>
      <c r="H37" s="109">
        <v>0</v>
      </c>
      <c r="I37" s="109">
        <v>0</v>
      </c>
      <c r="J37" s="109">
        <v>0</v>
      </c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>
        <v>0</v>
      </c>
      <c r="R37" s="109" t="s">
        <v>28</v>
      </c>
      <c r="S37" s="109" t="s">
        <v>28</v>
      </c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RAMOS, ALLEN JOY E. </v>
      </c>
      <c r="C38" s="65" t="str">
        <f>CRS!C38</f>
        <v>M</v>
      </c>
      <c r="D38" s="70" t="str">
        <f>CRS!D38</f>
        <v>ACT-NET MGMT-1</v>
      </c>
      <c r="E38" s="109">
        <v>5</v>
      </c>
      <c r="F38" s="109">
        <v>5</v>
      </c>
      <c r="G38" s="109">
        <v>7</v>
      </c>
      <c r="H38" s="109">
        <v>0</v>
      </c>
      <c r="I38" s="109">
        <v>4</v>
      </c>
      <c r="J38" s="109">
        <v>0</v>
      </c>
      <c r="K38" s="109"/>
      <c r="L38" s="109"/>
      <c r="M38" s="109"/>
      <c r="N38" s="109"/>
      <c r="O38" s="60">
        <f t="shared" si="0"/>
        <v>21</v>
      </c>
      <c r="P38" s="67">
        <f t="shared" si="1"/>
        <v>35</v>
      </c>
      <c r="Q38" s="109">
        <v>40</v>
      </c>
      <c r="R38" s="109" t="s">
        <v>28</v>
      </c>
      <c r="S38" s="109">
        <v>50</v>
      </c>
      <c r="T38" s="109"/>
      <c r="U38" s="109"/>
      <c r="V38" s="109"/>
      <c r="W38" s="109"/>
      <c r="X38" s="109"/>
      <c r="Y38" s="109"/>
      <c r="Z38" s="109"/>
      <c r="AA38" s="60">
        <f t="shared" si="2"/>
        <v>90</v>
      </c>
      <c r="AB38" s="67">
        <f t="shared" si="3"/>
        <v>64.285714285714292</v>
      </c>
      <c r="AC38" s="111">
        <v>34</v>
      </c>
      <c r="AD38" s="67">
        <f t="shared" si="4"/>
        <v>34</v>
      </c>
      <c r="AE38" s="112">
        <f>CRS!S38</f>
        <v>44.324285714285722</v>
      </c>
      <c r="AF38" s="66">
        <f>CRS!T38</f>
        <v>54.43394841269842</v>
      </c>
      <c r="AG38" s="64">
        <f>CRS!U38</f>
        <v>77</v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RAMOS, MARY CRISTINE S. </v>
      </c>
      <c r="C39" s="65" t="str">
        <f>CRS!C39</f>
        <v>F</v>
      </c>
      <c r="D39" s="70" t="str">
        <f>CRS!D39</f>
        <v>BSIT-WEB TRACK-2</v>
      </c>
      <c r="E39" s="109">
        <v>5</v>
      </c>
      <c r="F39" s="109">
        <v>5</v>
      </c>
      <c r="G39" s="109">
        <v>8</v>
      </c>
      <c r="H39" s="109">
        <v>5</v>
      </c>
      <c r="I39" s="109">
        <v>0</v>
      </c>
      <c r="J39" s="109">
        <v>10</v>
      </c>
      <c r="K39" s="109"/>
      <c r="L39" s="109"/>
      <c r="M39" s="109"/>
      <c r="N39" s="109"/>
      <c r="O39" s="60">
        <f t="shared" si="0"/>
        <v>33</v>
      </c>
      <c r="P39" s="67">
        <f t="shared" si="1"/>
        <v>55.000000000000007</v>
      </c>
      <c r="Q39" s="109">
        <v>40</v>
      </c>
      <c r="R39" s="109">
        <v>10</v>
      </c>
      <c r="S39" s="109">
        <v>60</v>
      </c>
      <c r="T39" s="109"/>
      <c r="U39" s="109"/>
      <c r="V39" s="109"/>
      <c r="W39" s="109"/>
      <c r="X39" s="109"/>
      <c r="Y39" s="109"/>
      <c r="Z39" s="109"/>
      <c r="AA39" s="60">
        <f t="shared" si="2"/>
        <v>110</v>
      </c>
      <c r="AB39" s="67">
        <f t="shared" si="3"/>
        <v>78.571428571428569</v>
      </c>
      <c r="AC39" s="111">
        <v>44</v>
      </c>
      <c r="AD39" s="67">
        <f t="shared" si="4"/>
        <v>44</v>
      </c>
      <c r="AE39" s="112">
        <f>CRS!S39</f>
        <v>59.038571428571437</v>
      </c>
      <c r="AF39" s="66">
        <f>CRS!T39</f>
        <v>67.187619047619052</v>
      </c>
      <c r="AG39" s="64">
        <f>CRS!U39</f>
        <v>84</v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RIVERA, JERICSON M. </v>
      </c>
      <c r="C40" s="65" t="str">
        <f>CRS!C40</f>
        <v>M</v>
      </c>
      <c r="D40" s="70" t="str">
        <f>CRS!D40</f>
        <v>ACT-NET MGMT-2</v>
      </c>
      <c r="E40" s="109">
        <v>5</v>
      </c>
      <c r="F40" s="109">
        <v>5</v>
      </c>
      <c r="G40" s="109">
        <v>7</v>
      </c>
      <c r="H40" s="109">
        <v>5</v>
      </c>
      <c r="I40" s="109">
        <v>3</v>
      </c>
      <c r="J40" s="109">
        <v>10</v>
      </c>
      <c r="K40" s="109"/>
      <c r="L40" s="109"/>
      <c r="M40" s="109"/>
      <c r="N40" s="109"/>
      <c r="O40" s="60">
        <f t="shared" si="0"/>
        <v>35</v>
      </c>
      <c r="P40" s="67">
        <f t="shared" si="1"/>
        <v>58.333333333333336</v>
      </c>
      <c r="Q40" s="109">
        <v>0</v>
      </c>
      <c r="R40" s="109">
        <v>10</v>
      </c>
      <c r="S40" s="109">
        <v>40</v>
      </c>
      <c r="T40" s="109"/>
      <c r="U40" s="109"/>
      <c r="V40" s="109"/>
      <c r="W40" s="109"/>
      <c r="X40" s="109"/>
      <c r="Y40" s="109"/>
      <c r="Z40" s="109"/>
      <c r="AA40" s="60">
        <f t="shared" si="2"/>
        <v>50</v>
      </c>
      <c r="AB40" s="67">
        <f t="shared" si="3"/>
        <v>35.714285714285715</v>
      </c>
      <c r="AC40" s="111">
        <v>46</v>
      </c>
      <c r="AD40" s="67">
        <f t="shared" si="4"/>
        <v>46</v>
      </c>
      <c r="AE40" s="112">
        <f>CRS!S40</f>
        <v>46.675714285714285</v>
      </c>
      <c r="AF40" s="66">
        <f>CRS!T40</f>
        <v>39.840634920634926</v>
      </c>
      <c r="AG40" s="64">
        <f>CRS!U40</f>
        <v>73</v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7" t="str">
        <f>A1</f>
        <v>CITCS 2J  CCS1112</v>
      </c>
      <c r="B42" s="358"/>
      <c r="C42" s="358"/>
      <c r="D42" s="358"/>
      <c r="E42" s="326" t="s">
        <v>137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8"/>
      <c r="AG42" s="329"/>
      <c r="AH42" s="55"/>
      <c r="AI42" s="55"/>
      <c r="AJ42" s="55"/>
      <c r="AK42" s="55"/>
      <c r="AL42" s="55"/>
    </row>
    <row r="43" spans="1:38" ht="15" customHeight="1" x14ac:dyDescent="0.35">
      <c r="A43" s="359"/>
      <c r="B43" s="360"/>
      <c r="C43" s="360"/>
      <c r="D43" s="360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9" t="s">
        <v>98</v>
      </c>
      <c r="AD43" s="320"/>
      <c r="AE43" s="378" t="str">
        <f>AE2</f>
        <v>RAW SCORE</v>
      </c>
      <c r="AF43" s="364" t="s">
        <v>99</v>
      </c>
      <c r="AG43" s="366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2" t="str">
        <f>A3</f>
        <v>Network Fundamentals</v>
      </c>
      <c r="B44" s="343"/>
      <c r="C44" s="343"/>
      <c r="D44" s="343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30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30" t="s">
        <v>110</v>
      </c>
      <c r="AB44" s="306" t="s">
        <v>111</v>
      </c>
      <c r="AC44" s="321"/>
      <c r="AD44" s="322"/>
      <c r="AE44" s="378"/>
      <c r="AF44" s="364"/>
      <c r="AG44" s="366"/>
      <c r="AH44" s="62"/>
      <c r="AI44" s="62"/>
      <c r="AJ44" s="62"/>
      <c r="AK44" s="62"/>
      <c r="AL44" s="62"/>
    </row>
    <row r="45" spans="1:38" ht="12.75" customHeight="1" x14ac:dyDescent="0.35">
      <c r="A45" s="335" t="str">
        <f>A4</f>
        <v>TTH 7:30AM-8:55AM   MWF 7:30AM-8:55AM</v>
      </c>
      <c r="B45" s="336"/>
      <c r="C45" s="337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30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1"/>
      <c r="AB45" s="307"/>
      <c r="AC45" s="68" t="s">
        <v>122</v>
      </c>
      <c r="AD45" s="69" t="s">
        <v>123</v>
      </c>
      <c r="AE45" s="378"/>
      <c r="AF45" s="364"/>
      <c r="AG45" s="366"/>
      <c r="AH45" s="62"/>
      <c r="AI45" s="62"/>
      <c r="AJ45" s="62"/>
      <c r="AK45" s="62"/>
      <c r="AL45" s="62"/>
    </row>
    <row r="46" spans="1:38" ht="12.75" customHeight="1" x14ac:dyDescent="0.35">
      <c r="A46" s="335" t="str">
        <f>A5</f>
        <v>3 Trimester SY 2015-2016</v>
      </c>
      <c r="B46" s="336"/>
      <c r="C46" s="337"/>
      <c r="D46" s="337"/>
      <c r="E46" s="57">
        <f t="shared" ref="E46:N47" si="5">IF(E5="","",E5)</f>
        <v>10</v>
      </c>
      <c r="F46" s="57">
        <f t="shared" si="5"/>
        <v>10</v>
      </c>
      <c r="G46" s="57">
        <f t="shared" si="5"/>
        <v>10</v>
      </c>
      <c r="H46" s="57">
        <f t="shared" si="5"/>
        <v>10</v>
      </c>
      <c r="I46" s="57">
        <f t="shared" si="5"/>
        <v>10</v>
      </c>
      <c r="J46" s="57">
        <f t="shared" si="5"/>
        <v>10</v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6"/>
      <c r="Q46" s="57">
        <f>IF(Q5="","",Q5)</f>
        <v>50</v>
      </c>
      <c r="R46" s="57">
        <f t="shared" ref="R46:Z46" si="6">IF(R5="","",R5)</f>
        <v>10</v>
      </c>
      <c r="S46" s="57">
        <f t="shared" si="6"/>
        <v>80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7"/>
      <c r="AC46" s="57">
        <f>IF(AC5="","",AC5)</f>
        <v>100</v>
      </c>
      <c r="AD46" s="323"/>
      <c r="AE46" s="378"/>
      <c r="AF46" s="364"/>
      <c r="AG46" s="366"/>
      <c r="AH46" s="62"/>
      <c r="AI46" s="62"/>
      <c r="AJ46" s="62"/>
      <c r="AK46" s="62"/>
      <c r="AL46" s="62"/>
    </row>
    <row r="47" spans="1:38" ht="12.75" customHeight="1" x14ac:dyDescent="0.35">
      <c r="A47" s="344" t="str">
        <f>A6</f>
        <v>Inst/Prof:Leonard Prim Francis G. Reyes</v>
      </c>
      <c r="B47" s="310"/>
      <c r="C47" s="311"/>
      <c r="D47" s="311"/>
      <c r="E47" s="302" t="str">
        <f>IF(E6="","",E6)</f>
        <v>QUIZ U1</v>
      </c>
      <c r="F47" s="302" t="str">
        <f t="shared" si="5"/>
        <v>QUIZ U2</v>
      </c>
      <c r="G47" s="302" t="str">
        <f t="shared" si="5"/>
        <v>QUIZ U3</v>
      </c>
      <c r="H47" s="302" t="str">
        <f t="shared" si="5"/>
        <v>QUIZ U4</v>
      </c>
      <c r="I47" s="302" t="str">
        <f t="shared" si="5"/>
        <v>QUIZ U5</v>
      </c>
      <c r="J47" s="302" t="str">
        <f t="shared" si="5"/>
        <v>QUIZ U6</v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60</v>
      </c>
      <c r="P47" s="306"/>
      <c r="Q47" s="302" t="str">
        <f t="shared" ref="Q47:Z47" si="7">IF(Q6="","",Q6)</f>
        <v>OUTLINE</v>
      </c>
      <c r="R47" s="302" t="str">
        <f t="shared" si="7"/>
        <v>GROUPING</v>
      </c>
      <c r="S47" s="302" t="str">
        <f t="shared" si="7"/>
        <v>RPT</v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140</v>
      </c>
      <c r="AB47" s="307"/>
      <c r="AC47" s="374">
        <f>AC6</f>
        <v>0</v>
      </c>
      <c r="AD47" s="324"/>
      <c r="AE47" s="378"/>
      <c r="AF47" s="364"/>
      <c r="AG47" s="366"/>
      <c r="AH47" s="62"/>
      <c r="AI47" s="62"/>
      <c r="AJ47" s="62"/>
      <c r="AK47" s="62"/>
      <c r="AL47" s="62"/>
    </row>
    <row r="48" spans="1:38" ht="13.4" customHeight="1" x14ac:dyDescent="0.35">
      <c r="A48" s="347" t="s">
        <v>124</v>
      </c>
      <c r="B48" s="348"/>
      <c r="C48" s="351" t="s">
        <v>125</v>
      </c>
      <c r="D48" s="340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5"/>
      <c r="AD48" s="324"/>
      <c r="AE48" s="378"/>
      <c r="AF48" s="364"/>
      <c r="AG48" s="366"/>
      <c r="AH48" s="55"/>
      <c r="AI48" s="55"/>
      <c r="AJ48" s="55"/>
      <c r="AK48" s="55"/>
      <c r="AL48" s="55"/>
    </row>
    <row r="49" spans="1:33" x14ac:dyDescent="0.35">
      <c r="A49" s="349"/>
      <c r="B49" s="350"/>
      <c r="C49" s="352"/>
      <c r="D49" s="341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7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6"/>
      <c r="AD49" s="325"/>
      <c r="AE49" s="379"/>
      <c r="AF49" s="365"/>
      <c r="AG49" s="367"/>
    </row>
    <row r="50" spans="1:33" ht="12.75" customHeight="1" x14ac:dyDescent="0.35">
      <c r="A50" s="58" t="s">
        <v>66</v>
      </c>
      <c r="B50" s="59" t="str">
        <f>CRS!B50</f>
        <v xml:space="preserve">SILVANIA, MYRO DARLAN L. </v>
      </c>
      <c r="C50" s="65" t="str">
        <f>CRS!C50</f>
        <v>M</v>
      </c>
      <c r="D50" s="70" t="str">
        <f>CRS!D50</f>
        <v>BSIT-NET SEC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 t="s">
        <v>28</v>
      </c>
      <c r="S50" s="109" t="s">
        <v>28</v>
      </c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SOLANG, MARC BENEDICT T. </v>
      </c>
      <c r="C51" s="65" t="str">
        <f>CRS!C51</f>
        <v>M</v>
      </c>
      <c r="D51" s="70" t="str">
        <f>CRS!D51</f>
        <v>BSIT-ERP TRACK-2</v>
      </c>
      <c r="E51" s="109">
        <v>5</v>
      </c>
      <c r="F51" s="109">
        <v>5</v>
      </c>
      <c r="G51" s="109">
        <v>7</v>
      </c>
      <c r="H51" s="109">
        <v>5</v>
      </c>
      <c r="I51" s="109">
        <v>0</v>
      </c>
      <c r="J51" s="109">
        <v>10</v>
      </c>
      <c r="K51" s="109"/>
      <c r="L51" s="109"/>
      <c r="M51" s="109"/>
      <c r="N51" s="109"/>
      <c r="O51" s="60">
        <f t="shared" si="8"/>
        <v>32</v>
      </c>
      <c r="P51" s="67">
        <f t="shared" si="9"/>
        <v>53.333333333333336</v>
      </c>
      <c r="Q51" s="109">
        <v>40</v>
      </c>
      <c r="R51" s="109">
        <v>10</v>
      </c>
      <c r="S51" s="109">
        <v>60</v>
      </c>
      <c r="T51" s="109"/>
      <c r="U51" s="109"/>
      <c r="V51" s="109"/>
      <c r="W51" s="109"/>
      <c r="X51" s="109"/>
      <c r="Y51" s="109"/>
      <c r="Z51" s="109"/>
      <c r="AA51" s="60">
        <f t="shared" si="10"/>
        <v>110</v>
      </c>
      <c r="AB51" s="67">
        <f t="shared" si="11"/>
        <v>78.571428571428569</v>
      </c>
      <c r="AC51" s="111">
        <v>56</v>
      </c>
      <c r="AD51" s="67">
        <f t="shared" si="12"/>
        <v>56.000000000000007</v>
      </c>
      <c r="AE51" s="112">
        <f>CRS!S51</f>
        <v>62.568571428571431</v>
      </c>
      <c r="AF51" s="66">
        <f>CRS!T51</f>
        <v>71.457563492063485</v>
      </c>
      <c r="AG51" s="64">
        <f>CRS!U51</f>
        <v>86</v>
      </c>
    </row>
    <row r="52" spans="1:33" ht="12.75" customHeight="1" x14ac:dyDescent="0.35">
      <c r="A52" s="56" t="s">
        <v>68</v>
      </c>
      <c r="B52" s="59" t="str">
        <f>CRS!B52</f>
        <v xml:space="preserve">SOLOMON, JOHN MICHAEL S. </v>
      </c>
      <c r="C52" s="65" t="str">
        <f>CRS!C52</f>
        <v>M</v>
      </c>
      <c r="D52" s="70" t="str">
        <f>CRS!D52</f>
        <v>BSIT-WEB TRACK-2</v>
      </c>
      <c r="E52" s="109">
        <v>5</v>
      </c>
      <c r="F52" s="109">
        <v>5</v>
      </c>
      <c r="G52" s="109" t="s">
        <v>28</v>
      </c>
      <c r="H52" s="109">
        <v>10</v>
      </c>
      <c r="I52" s="109">
        <v>3</v>
      </c>
      <c r="J52" s="109">
        <v>10</v>
      </c>
      <c r="K52" s="109"/>
      <c r="L52" s="109"/>
      <c r="M52" s="109"/>
      <c r="N52" s="109"/>
      <c r="O52" s="60">
        <f t="shared" si="8"/>
        <v>33</v>
      </c>
      <c r="P52" s="67">
        <f t="shared" si="9"/>
        <v>55.000000000000007</v>
      </c>
      <c r="Q52" s="109">
        <v>0</v>
      </c>
      <c r="R52" s="109" t="s">
        <v>28</v>
      </c>
      <c r="S52" s="109">
        <v>50</v>
      </c>
      <c r="T52" s="109"/>
      <c r="U52" s="109"/>
      <c r="V52" s="109"/>
      <c r="W52" s="109"/>
      <c r="X52" s="109"/>
      <c r="Y52" s="109"/>
      <c r="Z52" s="109"/>
      <c r="AA52" s="60">
        <f t="shared" si="10"/>
        <v>50</v>
      </c>
      <c r="AB52" s="67">
        <f t="shared" si="11"/>
        <v>35.714285714285715</v>
      </c>
      <c r="AC52" s="111">
        <v>44</v>
      </c>
      <c r="AD52" s="67">
        <f t="shared" si="12"/>
        <v>44</v>
      </c>
      <c r="AE52" s="112">
        <f>CRS!S52</f>
        <v>44.895714285714291</v>
      </c>
      <c r="AF52" s="66">
        <f>CRS!T52</f>
        <v>53.455440476190475</v>
      </c>
      <c r="AG52" s="64">
        <f>CRS!U52</f>
        <v>77</v>
      </c>
    </row>
    <row r="53" spans="1:33" ht="12.75" customHeight="1" x14ac:dyDescent="0.35">
      <c r="A53" s="56" t="s">
        <v>69</v>
      </c>
      <c r="B53" s="59" t="str">
        <f>CRS!B53</f>
        <v xml:space="preserve">TAMAYAO, RALTON P. </v>
      </c>
      <c r="C53" s="65" t="str">
        <f>CRS!C53</f>
        <v>M</v>
      </c>
      <c r="D53" s="70" t="str">
        <f>CRS!D53</f>
        <v>ACT-NET MGMT-2</v>
      </c>
      <c r="E53" s="109">
        <v>0</v>
      </c>
      <c r="F53" s="109">
        <v>0</v>
      </c>
      <c r="G53" s="109">
        <v>1</v>
      </c>
      <c r="H53" s="109">
        <v>5</v>
      </c>
      <c r="I53" s="109">
        <v>0</v>
      </c>
      <c r="J53" s="109">
        <v>0</v>
      </c>
      <c r="K53" s="109"/>
      <c r="L53" s="109"/>
      <c r="M53" s="109"/>
      <c r="N53" s="109"/>
      <c r="O53" s="60">
        <f t="shared" si="8"/>
        <v>6</v>
      </c>
      <c r="P53" s="67">
        <f t="shared" si="9"/>
        <v>10</v>
      </c>
      <c r="Q53" s="109">
        <v>0</v>
      </c>
      <c r="R53" s="109" t="s">
        <v>28</v>
      </c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>
        <v>52</v>
      </c>
      <c r="AD53" s="67">
        <f t="shared" si="12"/>
        <v>52</v>
      </c>
      <c r="AE53" s="112">
        <f>CRS!S53</f>
        <v>20.98</v>
      </c>
      <c r="AF53" s="66">
        <f>CRS!T53</f>
        <v>38.54013888888889</v>
      </c>
      <c r="AG53" s="64">
        <f>CRS!U53</f>
        <v>73</v>
      </c>
    </row>
    <row r="54" spans="1:33" ht="12.75" customHeight="1" x14ac:dyDescent="0.35">
      <c r="A54" s="56" t="s">
        <v>70</v>
      </c>
      <c r="B54" s="59" t="str">
        <f>CRS!B54</f>
        <v xml:space="preserve">TIBOLDEC, JHUNJIE A. </v>
      </c>
      <c r="C54" s="65" t="str">
        <f>CRS!C54</f>
        <v>M</v>
      </c>
      <c r="D54" s="70" t="str">
        <f>CRS!D54</f>
        <v>BSIT-NET SEC TRACK-2</v>
      </c>
      <c r="E54" s="109">
        <v>5</v>
      </c>
      <c r="F54" s="109">
        <v>5</v>
      </c>
      <c r="G54" s="109" t="s">
        <v>28</v>
      </c>
      <c r="H54" s="109">
        <v>0</v>
      </c>
      <c r="I54" s="109">
        <v>0</v>
      </c>
      <c r="J54" s="109">
        <v>10</v>
      </c>
      <c r="K54" s="109"/>
      <c r="L54" s="109"/>
      <c r="M54" s="109"/>
      <c r="N54" s="109"/>
      <c r="O54" s="60">
        <f t="shared" si="8"/>
        <v>20</v>
      </c>
      <c r="P54" s="67">
        <f t="shared" si="9"/>
        <v>33.333333333333329</v>
      </c>
      <c r="Q54" s="109">
        <v>40</v>
      </c>
      <c r="R54" s="109">
        <v>10</v>
      </c>
      <c r="S54" s="109">
        <v>65</v>
      </c>
      <c r="T54" s="109"/>
      <c r="U54" s="109"/>
      <c r="V54" s="109"/>
      <c r="W54" s="109"/>
      <c r="X54" s="109"/>
      <c r="Y54" s="109"/>
      <c r="Z54" s="109"/>
      <c r="AA54" s="60">
        <f t="shared" si="10"/>
        <v>115</v>
      </c>
      <c r="AB54" s="67">
        <f t="shared" si="11"/>
        <v>82.142857142857139</v>
      </c>
      <c r="AC54" s="111">
        <v>52</v>
      </c>
      <c r="AD54" s="67">
        <f t="shared" si="12"/>
        <v>52</v>
      </c>
      <c r="AE54" s="112">
        <f>CRS!S54</f>
        <v>55.787142857142854</v>
      </c>
      <c r="AF54" s="66">
        <f>CRS!T54</f>
        <v>55.406710317460316</v>
      </c>
      <c r="AG54" s="64">
        <f>CRS!U54</f>
        <v>78</v>
      </c>
    </row>
    <row r="55" spans="1:33" ht="12.75" customHeight="1" x14ac:dyDescent="0.35">
      <c r="A55" s="56" t="s">
        <v>71</v>
      </c>
      <c r="B55" s="59" t="str">
        <f>CRS!B55</f>
        <v xml:space="preserve">USMAN, ABDUL JALIL C. </v>
      </c>
      <c r="C55" s="65" t="str">
        <f>CRS!C55</f>
        <v>M</v>
      </c>
      <c r="D55" s="70" t="str">
        <f>CRS!D55</f>
        <v>BSIT-WEB TRACK-2</v>
      </c>
      <c r="E55" s="109">
        <v>5</v>
      </c>
      <c r="F55" s="109">
        <v>5</v>
      </c>
      <c r="G55" s="109">
        <v>8</v>
      </c>
      <c r="H55" s="109">
        <v>5</v>
      </c>
      <c r="I55" s="109">
        <v>2</v>
      </c>
      <c r="J55" s="109">
        <v>10</v>
      </c>
      <c r="K55" s="109"/>
      <c r="L55" s="109"/>
      <c r="M55" s="109"/>
      <c r="N55" s="109"/>
      <c r="O55" s="60">
        <f t="shared" si="8"/>
        <v>35</v>
      </c>
      <c r="P55" s="67">
        <f t="shared" si="9"/>
        <v>58.333333333333336</v>
      </c>
      <c r="Q55" s="109">
        <v>30</v>
      </c>
      <c r="R55" s="109">
        <v>10</v>
      </c>
      <c r="S55" s="109">
        <v>60</v>
      </c>
      <c r="T55" s="109"/>
      <c r="U55" s="109"/>
      <c r="V55" s="109"/>
      <c r="W55" s="109"/>
      <c r="X55" s="109"/>
      <c r="Y55" s="109"/>
      <c r="Z55" s="109"/>
      <c r="AA55" s="60">
        <f t="shared" si="10"/>
        <v>100</v>
      </c>
      <c r="AB55" s="67">
        <f t="shared" si="11"/>
        <v>71.428571428571431</v>
      </c>
      <c r="AC55" s="111">
        <v>40</v>
      </c>
      <c r="AD55" s="67">
        <f t="shared" si="12"/>
        <v>40</v>
      </c>
      <c r="AE55" s="112">
        <f>CRS!S55</f>
        <v>56.421428571428571</v>
      </c>
      <c r="AF55" s="66">
        <f>CRS!T55</f>
        <v>59.662103174603175</v>
      </c>
      <c r="AG55" s="64">
        <f>CRS!U55</f>
        <v>80</v>
      </c>
    </row>
    <row r="56" spans="1:33" ht="12.75" customHeight="1" x14ac:dyDescent="0.35">
      <c r="A56" s="56" t="s">
        <v>72</v>
      </c>
      <c r="B56" s="59" t="str">
        <f>CRS!B56</f>
        <v xml:space="preserve">VENTURA, APOLINARIO A. </v>
      </c>
      <c r="C56" s="65" t="str">
        <f>CRS!C56</f>
        <v>M</v>
      </c>
      <c r="D56" s="70" t="str">
        <f>CRS!D56</f>
        <v>BSIT-WEB TRACK-2</v>
      </c>
      <c r="E56" s="109">
        <v>5</v>
      </c>
      <c r="F56" s="109">
        <v>5</v>
      </c>
      <c r="G56" s="109">
        <v>10</v>
      </c>
      <c r="H56" s="109">
        <v>5</v>
      </c>
      <c r="I56" s="109">
        <v>4</v>
      </c>
      <c r="J56" s="109">
        <v>0</v>
      </c>
      <c r="K56" s="109"/>
      <c r="L56" s="109"/>
      <c r="M56" s="109"/>
      <c r="N56" s="109"/>
      <c r="O56" s="60">
        <f t="shared" si="8"/>
        <v>29</v>
      </c>
      <c r="P56" s="67">
        <f t="shared" si="9"/>
        <v>48.333333333333336</v>
      </c>
      <c r="Q56" s="109">
        <v>20</v>
      </c>
      <c r="R56" s="109">
        <v>10</v>
      </c>
      <c r="S56" s="109">
        <v>65</v>
      </c>
      <c r="T56" s="109"/>
      <c r="U56" s="109"/>
      <c r="V56" s="109"/>
      <c r="W56" s="109"/>
      <c r="X56" s="109"/>
      <c r="Y56" s="109"/>
      <c r="Z56" s="109"/>
      <c r="AA56" s="60">
        <f t="shared" si="10"/>
        <v>95</v>
      </c>
      <c r="AB56" s="67">
        <f t="shared" si="11"/>
        <v>67.857142857142861</v>
      </c>
      <c r="AC56" s="111">
        <v>56</v>
      </c>
      <c r="AD56" s="67">
        <f t="shared" si="12"/>
        <v>56.000000000000007</v>
      </c>
      <c r="AE56" s="112">
        <f>CRS!S56</f>
        <v>57.382857142857148</v>
      </c>
      <c r="AF56" s="66">
        <f>CRS!T56</f>
        <v>63.260039682539684</v>
      </c>
      <c r="AG56" s="64">
        <f>CRS!U56</f>
        <v>82</v>
      </c>
    </row>
    <row r="57" spans="1:33" ht="12.75" customHeight="1" x14ac:dyDescent="0.35">
      <c r="A57" s="56" t="s">
        <v>73</v>
      </c>
      <c r="B57" s="59" t="str">
        <f>CRS!B57</f>
        <v xml:space="preserve">ZUÑEGA, FIDEL VICTOR P. </v>
      </c>
      <c r="C57" s="65" t="str">
        <f>CRS!C57</f>
        <v>M</v>
      </c>
      <c r="D57" s="70" t="str">
        <f>CRS!D57</f>
        <v>BSIT-WEB TRACK-2</v>
      </c>
      <c r="E57" s="109">
        <v>5</v>
      </c>
      <c r="F57" s="109">
        <v>5</v>
      </c>
      <c r="G57" s="109">
        <v>7</v>
      </c>
      <c r="H57" s="109">
        <v>5</v>
      </c>
      <c r="I57" s="109">
        <v>4</v>
      </c>
      <c r="J57" s="109">
        <v>10</v>
      </c>
      <c r="K57" s="109"/>
      <c r="L57" s="109"/>
      <c r="M57" s="109"/>
      <c r="N57" s="109"/>
      <c r="O57" s="60">
        <f t="shared" si="8"/>
        <v>36</v>
      </c>
      <c r="P57" s="67">
        <f t="shared" si="9"/>
        <v>60</v>
      </c>
      <c r="Q57" s="109">
        <v>0</v>
      </c>
      <c r="R57" s="109">
        <v>10</v>
      </c>
      <c r="S57" s="109">
        <v>40</v>
      </c>
      <c r="T57" s="109"/>
      <c r="U57" s="109"/>
      <c r="V57" s="109"/>
      <c r="W57" s="109"/>
      <c r="X57" s="109"/>
      <c r="Y57" s="109"/>
      <c r="Z57" s="109"/>
      <c r="AA57" s="60">
        <f t="shared" si="10"/>
        <v>50</v>
      </c>
      <c r="AB57" s="67">
        <f t="shared" si="11"/>
        <v>35.714285714285715</v>
      </c>
      <c r="AC57" s="111">
        <v>58</v>
      </c>
      <c r="AD57" s="67">
        <f t="shared" si="12"/>
        <v>57.999999999999993</v>
      </c>
      <c r="AE57" s="112">
        <f>CRS!S57</f>
        <v>51.305714285714288</v>
      </c>
      <c r="AF57" s="66">
        <f>CRS!T57</f>
        <v>45.590912698412701</v>
      </c>
      <c r="AG57" s="64">
        <f>CRS!U57</f>
        <v>74</v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disablePrompts="1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2J</v>
      </c>
      <c r="C11" s="384" t="str">
        <f>'INITIAL INPUT'!G12</f>
        <v>CCS1112</v>
      </c>
      <c r="D11" s="385"/>
      <c r="E11" s="385"/>
      <c r="F11" s="163"/>
      <c r="G11" s="386" t="str">
        <f>CRS!A4</f>
        <v>TTH 7:30AM-8:55AM   MWF 7:30AM-8:55AM</v>
      </c>
      <c r="H11" s="387"/>
      <c r="I11" s="387"/>
      <c r="J11" s="387"/>
      <c r="K11" s="387"/>
      <c r="L11" s="387"/>
      <c r="M11" s="387"/>
      <c r="N11" s="164"/>
      <c r="O11" s="388" t="str">
        <f>CONCATENATE('INITIAL INPUT'!G16," Trimester")</f>
        <v>3 Trimester</v>
      </c>
      <c r="P11" s="385"/>
    </row>
    <row r="12" spans="1:34" s="127" customFormat="1" ht="15" customHeight="1" x14ac:dyDescent="0.3">
      <c r="A12" s="126" t="s">
        <v>14</v>
      </c>
      <c r="C12" s="389" t="s">
        <v>15</v>
      </c>
      <c r="D12" s="299"/>
      <c r="E12" s="299"/>
      <c r="F12" s="163"/>
      <c r="G12" s="390" t="s">
        <v>141</v>
      </c>
      <c r="H12" s="299"/>
      <c r="I12" s="299"/>
      <c r="J12" s="299"/>
      <c r="K12" s="299"/>
      <c r="L12" s="299"/>
      <c r="M12" s="299"/>
      <c r="N12" s="106"/>
      <c r="O12" s="391" t="str">
        <f>CONCATENATE("SY ",'INITIAL INPUT'!D16)</f>
        <v>SY 2015-2016</v>
      </c>
      <c r="P12" s="39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2" t="s">
        <v>133</v>
      </c>
      <c r="P14" s="383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15-0878-317</v>
      </c>
      <c r="C15" s="139" t="str">
        <f>IF(NAMES!B2="","",NAMES!B2)</f>
        <v xml:space="preserve">ABULENCIA, SAM JENVER B. </v>
      </c>
      <c r="D15" s="140"/>
      <c r="E15" s="141" t="str">
        <f>IF(NAMES!C2="","",NAMES!C2)</f>
        <v>M</v>
      </c>
      <c r="F15" s="142"/>
      <c r="G15" s="143" t="str">
        <f>IF(NAMES!D2="","",NAMES!D2)</f>
        <v>ACT-NET MGMT-1</v>
      </c>
      <c r="H15" s="133"/>
      <c r="I15" s="144">
        <f>IF(CRS!I9="","",CRS!I9)</f>
        <v>84</v>
      </c>
      <c r="J15" s="145"/>
      <c r="K15" s="144">
        <f>IF(CRS!O9="","",CRS!O9)</f>
        <v>86</v>
      </c>
      <c r="L15" s="146"/>
      <c r="M15" s="144">
        <f>IF(CRS!V9="","",CRS!V9)</f>
        <v>80</v>
      </c>
      <c r="N15" s="147"/>
      <c r="O15" s="380" t="str">
        <f>IF(CRS!W9="","",CRS!W9)</f>
        <v>PASSED</v>
      </c>
      <c r="P15" s="381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14-3458-271</v>
      </c>
      <c r="C16" s="139" t="str">
        <f>IF(NAMES!B3="","",NAMES!B3)</f>
        <v xml:space="preserve">AL-MAARI, SAOUD A.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>
        <f>IF(CRS!I10="","",CRS!I10)</f>
        <v>71</v>
      </c>
      <c r="J16" s="145"/>
      <c r="K16" s="144">
        <f>IF(CRS!O10="","",CRS!O10)</f>
        <v>71</v>
      </c>
      <c r="L16" s="146"/>
      <c r="M16" s="144">
        <f>IF(CRS!V10="","",CRS!V10)</f>
        <v>71</v>
      </c>
      <c r="N16" s="147"/>
      <c r="O16" s="380" t="str">
        <f>IF(CRS!W10="","",CRS!W10)</f>
        <v>FAILED</v>
      </c>
      <c r="P16" s="381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12-0859-444</v>
      </c>
      <c r="C17" s="139" t="str">
        <f>IF(NAMES!B4="","",NAMES!B4)</f>
        <v xml:space="preserve">AQUINO, KURT LEE G.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>
        <f>IF(CRS!I11="","",CRS!I11)</f>
        <v>73</v>
      </c>
      <c r="J17" s="145"/>
      <c r="K17" s="144">
        <f>IF(CRS!O11="","",CRS!O11)</f>
        <v>73</v>
      </c>
      <c r="L17" s="146"/>
      <c r="M17" s="144">
        <f>IF(CRS!V11="","",CRS!V11)</f>
        <v>73</v>
      </c>
      <c r="N17" s="147"/>
      <c r="O17" s="380" t="str">
        <f>IF(CRS!W11="","",CRS!W11)</f>
        <v>FAILED</v>
      </c>
      <c r="P17" s="381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13-3967-215</v>
      </c>
      <c r="C18" s="139" t="str">
        <f>IF(NAMES!B5="","",NAMES!B5)</f>
        <v xml:space="preserve">ARRUEJO, ALDWIN T.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TRACK-1</v>
      </c>
      <c r="H18" s="133"/>
      <c r="I18" s="144">
        <f>IF(CRS!I12="","",CRS!I12)</f>
        <v>80</v>
      </c>
      <c r="J18" s="145"/>
      <c r="K18" s="144">
        <f>IF(CRS!O12="","",CRS!O12)</f>
        <v>82</v>
      </c>
      <c r="L18" s="146"/>
      <c r="M18" s="144">
        <f>IF(CRS!V12="","",CRS!V12)</f>
        <v>75</v>
      </c>
      <c r="N18" s="147"/>
      <c r="O18" s="380" t="str">
        <f>IF(CRS!W12="","",CRS!W12)</f>
        <v>PASSED</v>
      </c>
      <c r="P18" s="381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13-1003-800</v>
      </c>
      <c r="C19" s="139" t="str">
        <f>IF(NAMES!B6="","",NAMES!B6)</f>
        <v xml:space="preserve">BALISTO, BRIX C.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>
        <f>IF(CRS!I13="","",CRS!I13)</f>
        <v>85</v>
      </c>
      <c r="J19" s="145"/>
      <c r="K19" s="144">
        <f>IF(CRS!O13="","",CRS!O13)</f>
        <v>84</v>
      </c>
      <c r="L19" s="146"/>
      <c r="M19" s="144">
        <f>IF(CRS!V13="","",CRS!V13)</f>
        <v>81</v>
      </c>
      <c r="N19" s="147"/>
      <c r="O19" s="380" t="str">
        <f>IF(CRS!W13="","",CRS!W13)</f>
        <v>PASSED</v>
      </c>
      <c r="P19" s="381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15-3333-267</v>
      </c>
      <c r="C20" s="139" t="str">
        <f>IF(NAMES!B7="","",NAMES!B7)</f>
        <v xml:space="preserve">CABACUNGAN, JHON NOEL S. </v>
      </c>
      <c r="D20" s="140"/>
      <c r="E20" s="141" t="str">
        <f>IF(NAMES!C7="","",NAMES!C7)</f>
        <v>M</v>
      </c>
      <c r="F20" s="142"/>
      <c r="G20" s="143" t="str">
        <f>IF(NAMES!D7="","",NAMES!D7)</f>
        <v>BSIT-ERP TRACK-1</v>
      </c>
      <c r="H20" s="133"/>
      <c r="I20" s="144">
        <f>IF(CRS!I14="","",CRS!I14)</f>
        <v>83</v>
      </c>
      <c r="J20" s="145"/>
      <c r="K20" s="144">
        <f>IF(CRS!O14="","",CRS!O14)</f>
        <v>87</v>
      </c>
      <c r="L20" s="146"/>
      <c r="M20" s="144" t="str">
        <f>IF(CRS!V14="","",CRS!V14)</f>
        <v>INC</v>
      </c>
      <c r="N20" s="147"/>
      <c r="O20" s="380" t="str">
        <f>IF(CRS!W14="","",CRS!W14)</f>
        <v>NFE</v>
      </c>
      <c r="P20" s="381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13-0309-372</v>
      </c>
      <c r="C21" s="139" t="str">
        <f>IF(NAMES!B8="","",NAMES!B8)</f>
        <v xml:space="preserve">CALINA, ROANNE A. </v>
      </c>
      <c r="D21" s="140"/>
      <c r="E21" s="141" t="str">
        <f>IF(NAMES!C8="","",NAMES!C8)</f>
        <v>F</v>
      </c>
      <c r="F21" s="142"/>
      <c r="G21" s="143" t="str">
        <f>IF(NAMES!D8="","",NAMES!D8)</f>
        <v>ACT-NET MGMT-2</v>
      </c>
      <c r="H21" s="133"/>
      <c r="I21" s="144">
        <f>IF(CRS!I15="","",CRS!I15)</f>
        <v>78</v>
      </c>
      <c r="J21" s="145"/>
      <c r="K21" s="144">
        <f>IF(CRS!O15="","",CRS!O15)</f>
        <v>81</v>
      </c>
      <c r="L21" s="146"/>
      <c r="M21" s="144">
        <f>IF(CRS!V15="","",CRS!V15)</f>
        <v>75</v>
      </c>
      <c r="N21" s="147"/>
      <c r="O21" s="380" t="str">
        <f>IF(CRS!W15="","",CRS!W15)</f>
        <v>PASSED</v>
      </c>
      <c r="P21" s="381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14-2783-732</v>
      </c>
      <c r="C22" s="139" t="str">
        <f>IF(NAMES!B9="","",NAMES!B9)</f>
        <v xml:space="preserve">CALIXTO, CLAYTON B.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88</v>
      </c>
      <c r="J22" s="145"/>
      <c r="K22" s="144">
        <f>IF(CRS!O16="","",CRS!O16)</f>
        <v>88</v>
      </c>
      <c r="L22" s="146"/>
      <c r="M22" s="144">
        <f>IF(CRS!V16="","",CRS!V16)</f>
        <v>85</v>
      </c>
      <c r="N22" s="147"/>
      <c r="O22" s="380" t="str">
        <f>IF(CRS!W16="","",CRS!W16)</f>
        <v>PASSED</v>
      </c>
      <c r="P22" s="381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14-0544-460</v>
      </c>
      <c r="C23" s="139" t="str">
        <f>IF(NAMES!B10="","",NAMES!B10)</f>
        <v xml:space="preserve">CARLOS, KENNETH C.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86</v>
      </c>
      <c r="J23" s="145"/>
      <c r="K23" s="144">
        <f>IF(CRS!O17="","",CRS!O17)</f>
        <v>87</v>
      </c>
      <c r="L23" s="146"/>
      <c r="M23" s="144">
        <f>IF(CRS!V17="","",CRS!V17)</f>
        <v>81</v>
      </c>
      <c r="N23" s="147"/>
      <c r="O23" s="380" t="str">
        <f>IF(CRS!W17="","",CRS!W17)</f>
        <v>PASSED</v>
      </c>
      <c r="P23" s="381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15-4399-598</v>
      </c>
      <c r="C24" s="139" t="str">
        <f>IF(NAMES!B11="","",NAMES!B11)</f>
        <v xml:space="preserve">CASTRO, RAYLAND P. </v>
      </c>
      <c r="D24" s="140"/>
      <c r="E24" s="141" t="str">
        <f>IF(NAMES!C11="","",NAMES!C11)</f>
        <v>M</v>
      </c>
      <c r="F24" s="142"/>
      <c r="G24" s="143" t="str">
        <f>IF(NAMES!D11="","",NAMES!D11)</f>
        <v>BSIT-ERP TRACK-1</v>
      </c>
      <c r="H24" s="133"/>
      <c r="I24" s="144">
        <f>IF(CRS!I18="","",CRS!I18)</f>
        <v>74</v>
      </c>
      <c r="J24" s="145"/>
      <c r="K24" s="144">
        <f>IF(CRS!O18="","",CRS!O18)</f>
        <v>78</v>
      </c>
      <c r="L24" s="146"/>
      <c r="M24" s="144">
        <f>IF(CRS!V18="","",CRS!V18)</f>
        <v>73</v>
      </c>
      <c r="N24" s="147"/>
      <c r="O24" s="380" t="str">
        <f>IF(CRS!W18="","",CRS!W18)</f>
        <v>FAILED</v>
      </c>
      <c r="P24" s="381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14-0470-927</v>
      </c>
      <c r="C25" s="139" t="str">
        <f>IF(NAMES!B12="","",NAMES!B12)</f>
        <v xml:space="preserve">COLLINS, JACQUILINE T. </v>
      </c>
      <c r="D25" s="140"/>
      <c r="E25" s="141" t="str">
        <f>IF(NAMES!C12="","",NAMES!C12)</f>
        <v>F</v>
      </c>
      <c r="F25" s="142"/>
      <c r="G25" s="143" t="str">
        <f>IF(NAMES!D12="","",NAMES!D12)</f>
        <v>BSIT-WEB TRACK-2</v>
      </c>
      <c r="H25" s="133"/>
      <c r="I25" s="144">
        <f>IF(CRS!I19="","",CRS!I19)</f>
        <v>83</v>
      </c>
      <c r="J25" s="145"/>
      <c r="K25" s="144">
        <f>IF(CRS!O19="","",CRS!O19)</f>
        <v>84</v>
      </c>
      <c r="L25" s="146"/>
      <c r="M25" s="144">
        <f>IF(CRS!V19="","",CRS!V19)</f>
        <v>81</v>
      </c>
      <c r="N25" s="147"/>
      <c r="O25" s="380" t="str">
        <f>IF(CRS!W19="","",CRS!W19)</f>
        <v>PASSED</v>
      </c>
      <c r="P25" s="381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14-0493-639</v>
      </c>
      <c r="C26" s="139" t="str">
        <f>IF(NAMES!B13="","",NAMES!B13)</f>
        <v xml:space="preserve">DALANG, CARL VINCENT S.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TRACK-2</v>
      </c>
      <c r="H26" s="133"/>
      <c r="I26" s="144">
        <f>IF(CRS!I20="","",CRS!I20)</f>
        <v>84</v>
      </c>
      <c r="J26" s="145"/>
      <c r="K26" s="144">
        <f>IF(CRS!O20="","",CRS!O20)</f>
        <v>85</v>
      </c>
      <c r="L26" s="146"/>
      <c r="M26" s="144">
        <f>IF(CRS!V20="","",CRS!V20)</f>
        <v>79</v>
      </c>
      <c r="N26" s="147"/>
      <c r="O26" s="380" t="str">
        <f>IF(CRS!W20="","",CRS!W20)</f>
        <v>PASSED</v>
      </c>
      <c r="P26" s="381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15-1380-119</v>
      </c>
      <c r="C27" s="139" t="str">
        <f>IF(NAMES!B14="","",NAMES!B14)</f>
        <v xml:space="preserve">DELA CRUZ, WAYNE O'NEIL M. </v>
      </c>
      <c r="D27" s="140"/>
      <c r="E27" s="141" t="str">
        <f>IF(NAMES!C14="","",NAMES!C14)</f>
        <v>M</v>
      </c>
      <c r="F27" s="142"/>
      <c r="G27" s="143" t="str">
        <f>IF(NAMES!D14="","",NAMES!D14)</f>
        <v>ACT-NET MGMT-1</v>
      </c>
      <c r="H27" s="133"/>
      <c r="I27" s="144">
        <f>IF(CRS!I21="","",CRS!I21)</f>
        <v>74</v>
      </c>
      <c r="J27" s="145"/>
      <c r="K27" s="144">
        <f>IF(CRS!O21="","",CRS!O21)</f>
        <v>77</v>
      </c>
      <c r="L27" s="146"/>
      <c r="M27" s="144">
        <f>IF(CRS!V21="","",CRS!V21)</f>
        <v>75</v>
      </c>
      <c r="N27" s="147"/>
      <c r="O27" s="380" t="str">
        <f>IF(CRS!W21="","",CRS!W21)</f>
        <v>PASSED</v>
      </c>
      <c r="P27" s="381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14-3992-962</v>
      </c>
      <c r="C28" s="139" t="str">
        <f>IF(NAMES!B15="","",NAMES!B15)</f>
        <v xml:space="preserve">DELOS SANTOS, GERWIN B.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>
        <f>IF(CRS!I22="","",CRS!I22)</f>
        <v>85</v>
      </c>
      <c r="J28" s="145"/>
      <c r="K28" s="144">
        <f>IF(CRS!O22="","",CRS!O22)</f>
        <v>84</v>
      </c>
      <c r="L28" s="146"/>
      <c r="M28" s="144">
        <f>IF(CRS!V22="","",CRS!V22)</f>
        <v>80</v>
      </c>
      <c r="N28" s="147"/>
      <c r="O28" s="380" t="str">
        <f>IF(CRS!W22="","",CRS!W22)</f>
        <v>PASSED</v>
      </c>
      <c r="P28" s="381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14-5055-831</v>
      </c>
      <c r="C29" s="139" t="str">
        <f>IF(NAMES!B16="","",NAMES!B16)</f>
        <v xml:space="preserve">DODON, MARK GREGORY B.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>
        <f>IF(CRS!I23="","",CRS!I23)</f>
        <v>87</v>
      </c>
      <c r="J29" s="145"/>
      <c r="K29" s="144">
        <f>IF(CRS!O23="","",CRS!O23)</f>
        <v>81</v>
      </c>
      <c r="L29" s="146"/>
      <c r="M29" s="144">
        <f>IF(CRS!V23="","",CRS!V23)</f>
        <v>77</v>
      </c>
      <c r="N29" s="147"/>
      <c r="O29" s="380" t="str">
        <f>IF(CRS!W23="","",CRS!W23)</f>
        <v>PASSED</v>
      </c>
      <c r="P29" s="381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14-3414-536</v>
      </c>
      <c r="C30" s="139" t="str">
        <f>IF(NAMES!B17="","",NAMES!B17)</f>
        <v xml:space="preserve">ESTARIS, RENZ B.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TRACK-2</v>
      </c>
      <c r="H30" s="133"/>
      <c r="I30" s="144">
        <f>IF(CRS!I24="","",CRS!I24)</f>
        <v>77</v>
      </c>
      <c r="J30" s="145"/>
      <c r="K30" s="144">
        <f>IF(CRS!O24="","",CRS!O24)</f>
        <v>79</v>
      </c>
      <c r="L30" s="146"/>
      <c r="M30" s="144">
        <f>IF(CRS!V24="","",CRS!V24)</f>
        <v>76</v>
      </c>
      <c r="N30" s="147"/>
      <c r="O30" s="380" t="str">
        <f>IF(CRS!W24="","",CRS!W24)</f>
        <v>PASSED</v>
      </c>
      <c r="P30" s="381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14-0275-700</v>
      </c>
      <c r="C31" s="139" t="str">
        <f>IF(NAMES!B18="","",NAMES!B18)</f>
        <v xml:space="preserve">FONTANILLA, JOHN CARLO C.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86</v>
      </c>
      <c r="J31" s="145"/>
      <c r="K31" s="144">
        <f>IF(CRS!O25="","",CRS!O25)</f>
        <v>87</v>
      </c>
      <c r="L31" s="146"/>
      <c r="M31" s="144">
        <f>IF(CRS!V25="","",CRS!V25)</f>
        <v>83</v>
      </c>
      <c r="N31" s="147"/>
      <c r="O31" s="380" t="str">
        <f>IF(CRS!W25="","",CRS!W25)</f>
        <v>PASSED</v>
      </c>
      <c r="P31" s="381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14-0657-862</v>
      </c>
      <c r="C32" s="139" t="str">
        <f>IF(NAMES!B19="","",NAMES!B19)</f>
        <v xml:space="preserve">GALAMAY, KHERVIN X-EL O.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>
        <f>IF(CRS!I26="","",CRS!I26)</f>
        <v>79</v>
      </c>
      <c r="J32" s="145"/>
      <c r="K32" s="144">
        <f>IF(CRS!O26="","",CRS!O26)</f>
        <v>80</v>
      </c>
      <c r="L32" s="146"/>
      <c r="M32" s="144">
        <f>IF(CRS!V26="","",CRS!V26)</f>
        <v>79</v>
      </c>
      <c r="N32" s="147"/>
      <c r="O32" s="380" t="str">
        <f>IF(CRS!W26="","",CRS!W26)</f>
        <v>PASSED</v>
      </c>
      <c r="P32" s="381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12008723</v>
      </c>
      <c r="C33" s="139" t="str">
        <f>IF(NAMES!B20="","",NAMES!B20)</f>
        <v xml:space="preserve">GAYADOS, DAVIE BOY D.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TRACK-1</v>
      </c>
      <c r="H33" s="133"/>
      <c r="I33" s="144">
        <f>IF(CRS!I27="","",CRS!I27)</f>
        <v>87</v>
      </c>
      <c r="J33" s="145"/>
      <c r="K33" s="144">
        <f>IF(CRS!O27="","",CRS!O27)</f>
        <v>84</v>
      </c>
      <c r="L33" s="146"/>
      <c r="M33" s="144">
        <f>IF(CRS!V27="","",CRS!V27)</f>
        <v>81</v>
      </c>
      <c r="N33" s="147"/>
      <c r="O33" s="380" t="str">
        <f>IF(CRS!W27="","",CRS!W27)</f>
        <v>PASSED</v>
      </c>
      <c r="P33" s="381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13-4066-442</v>
      </c>
      <c r="C34" s="139" t="str">
        <f>IF(NAMES!B21="","",NAMES!B21)</f>
        <v xml:space="preserve">GOLIAT, XIANEIL JUSTIN C.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TRACK-1</v>
      </c>
      <c r="H34" s="133"/>
      <c r="I34" s="144">
        <f>IF(CRS!I28="","",CRS!I28)</f>
        <v>73</v>
      </c>
      <c r="J34" s="145"/>
      <c r="K34" s="144">
        <f>IF(CRS!O28="","",CRS!O28)</f>
        <v>73</v>
      </c>
      <c r="L34" s="146"/>
      <c r="M34" s="144">
        <f>IF(CRS!V28="","",CRS!V28)</f>
        <v>73</v>
      </c>
      <c r="N34" s="147"/>
      <c r="O34" s="380" t="str">
        <f>IF(CRS!W28="","",CRS!W28)</f>
        <v>FAILED</v>
      </c>
      <c r="P34" s="381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14-5487-266</v>
      </c>
      <c r="C35" s="139" t="str">
        <f>IF(NAMES!B22="","",NAMES!B22)</f>
        <v xml:space="preserve">HORTALEZA, KRIS ALLISON S.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TRACK-1</v>
      </c>
      <c r="H35" s="133"/>
      <c r="I35" s="144">
        <f>IF(CRS!I29="","",CRS!I29)</f>
        <v>87</v>
      </c>
      <c r="J35" s="145"/>
      <c r="K35" s="144">
        <f>IF(CRS!O29="","",CRS!O29)</f>
        <v>80</v>
      </c>
      <c r="L35" s="146"/>
      <c r="M35" s="144">
        <f>IF(CRS!V29="","",CRS!V29)</f>
        <v>75</v>
      </c>
      <c r="N35" s="147"/>
      <c r="O35" s="380" t="str">
        <f>IF(CRS!W29="","",CRS!W29)</f>
        <v>PASSED</v>
      </c>
      <c r="P35" s="381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14-0785-691</v>
      </c>
      <c r="C36" s="139" t="str">
        <f>IF(NAMES!B23="","",NAMES!B23)</f>
        <v xml:space="preserve">MACAYAN, CZAREEN WYNZEL V. </v>
      </c>
      <c r="D36" s="140"/>
      <c r="E36" s="141" t="str">
        <f>IF(NAMES!C23="","",NAMES!C23)</f>
        <v>F</v>
      </c>
      <c r="F36" s="142"/>
      <c r="G36" s="143" t="str">
        <f>IF(NAMES!D23="","",NAMES!D23)</f>
        <v>BSIT-WEB TRACK-2</v>
      </c>
      <c r="H36" s="133"/>
      <c r="I36" s="144">
        <f>IF(CRS!I30="","",CRS!I30)</f>
        <v>89</v>
      </c>
      <c r="J36" s="145"/>
      <c r="K36" s="144">
        <f>IF(CRS!O30="","",CRS!O30)</f>
        <v>90</v>
      </c>
      <c r="L36" s="146"/>
      <c r="M36" s="144">
        <f>IF(CRS!V30="","",CRS!V30)</f>
        <v>86</v>
      </c>
      <c r="N36" s="147"/>
      <c r="O36" s="380" t="str">
        <f>IF(CRS!W30="","",CRS!W30)</f>
        <v>PASSED</v>
      </c>
      <c r="P36" s="381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14-2343-241</v>
      </c>
      <c r="C37" s="139" t="str">
        <f>IF(NAMES!B24="","",NAMES!B24)</f>
        <v xml:space="preserve">MASI, LOVE JOY B. </v>
      </c>
      <c r="D37" s="140"/>
      <c r="E37" s="141" t="str">
        <f>IF(NAMES!C24="","",NAMES!C24)</f>
        <v>F</v>
      </c>
      <c r="F37" s="142"/>
      <c r="G37" s="143" t="str">
        <f>IF(NAMES!D24="","",NAMES!D24)</f>
        <v>BSIT-ERP TRACK-2</v>
      </c>
      <c r="H37" s="133"/>
      <c r="I37" s="144">
        <f>IF(CRS!I31="","",CRS!I31)</f>
        <v>87</v>
      </c>
      <c r="J37" s="145"/>
      <c r="K37" s="144">
        <f>IF(CRS!O31="","",CRS!O31)</f>
        <v>91</v>
      </c>
      <c r="L37" s="146"/>
      <c r="M37" s="144">
        <f>IF(CRS!V31="","",CRS!V31)</f>
        <v>82</v>
      </c>
      <c r="N37" s="147"/>
      <c r="O37" s="380" t="str">
        <f>IF(CRS!W31="","",CRS!W31)</f>
        <v>PASSED</v>
      </c>
      <c r="P37" s="381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15-2611-268</v>
      </c>
      <c r="C38" s="139" t="str">
        <f>IF(NAMES!B25="","",NAMES!B25)</f>
        <v xml:space="preserve">MASIDONG, JAZZEL-MAE P. </v>
      </c>
      <c r="D38" s="140"/>
      <c r="E38" s="141" t="str">
        <f>IF(NAMES!C25="","",NAMES!C25)</f>
        <v>F</v>
      </c>
      <c r="F38" s="142"/>
      <c r="G38" s="143" t="str">
        <f>IF(NAMES!D25="","",NAMES!D25)</f>
        <v>BSIT-NET SEC TRACK-1</v>
      </c>
      <c r="H38" s="133"/>
      <c r="I38" s="144">
        <f>IF(CRS!I32="","",CRS!I32)</f>
        <v>80</v>
      </c>
      <c r="J38" s="145"/>
      <c r="K38" s="144">
        <f>IF(CRS!O32="","",CRS!O32)</f>
        <v>83</v>
      </c>
      <c r="L38" s="146"/>
      <c r="M38" s="144">
        <f>IF(CRS!V32="","",CRS!V32)</f>
        <v>78</v>
      </c>
      <c r="N38" s="147"/>
      <c r="O38" s="380" t="str">
        <f>IF(CRS!W32="","",CRS!W32)</f>
        <v>PASSED</v>
      </c>
      <c r="P38" s="381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13-4220-185</v>
      </c>
      <c r="C39" s="139" t="str">
        <f>IF(NAMES!B26="","",NAMES!B26)</f>
        <v xml:space="preserve">MONDATA, JERYL BOB M. </v>
      </c>
      <c r="D39" s="140"/>
      <c r="E39" s="141" t="str">
        <f>IF(NAMES!C26="","",NAMES!C26)</f>
        <v>M</v>
      </c>
      <c r="F39" s="142"/>
      <c r="G39" s="143" t="str">
        <f>IF(NAMES!D26="","",NAMES!D26)</f>
        <v>BSIT-ERP TRACK-1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>UD</v>
      </c>
      <c r="N39" s="147"/>
      <c r="O39" s="380" t="str">
        <f>IF(CRS!W33="","",CRS!W33)</f>
        <v>UD</v>
      </c>
      <c r="P39" s="381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14-1467-156</v>
      </c>
      <c r="C40" s="139" t="str">
        <f>IF(NAMES!B27="","",NAMES!B27)</f>
        <v xml:space="preserve">NIEBRES, HART LOIS F.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80</v>
      </c>
      <c r="J40" s="145"/>
      <c r="K40" s="144">
        <f>IF(CRS!O34="","",CRS!O34)</f>
        <v>82</v>
      </c>
      <c r="L40" s="146"/>
      <c r="M40" s="144">
        <f>IF(CRS!V34="","",CRS!V34)</f>
        <v>79</v>
      </c>
      <c r="N40" s="147"/>
      <c r="O40" s="380" t="str">
        <f>IF(CRS!W34="","",CRS!W34)</f>
        <v>PASSED</v>
      </c>
      <c r="P40" s="381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14-0391-840</v>
      </c>
      <c r="C41" s="139" t="str">
        <f>IF(NAMES!B28="","",NAMES!B28)</f>
        <v xml:space="preserve">PALUYO, CHRIS WALTER A.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>
        <f>IF(CRS!I35="","",CRS!I35)</f>
        <v>87</v>
      </c>
      <c r="J41" s="145"/>
      <c r="K41" s="144">
        <f>IF(CRS!O35="","",CRS!O35)</f>
        <v>90</v>
      </c>
      <c r="L41" s="146"/>
      <c r="M41" s="144">
        <f>IF(CRS!V35="","",CRS!V35)</f>
        <v>85</v>
      </c>
      <c r="N41" s="147"/>
      <c r="O41" s="380" t="str">
        <f>IF(CRS!W35="","",CRS!W35)</f>
        <v>PASSED</v>
      </c>
      <c r="P41" s="381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14-0112-784</v>
      </c>
      <c r="C42" s="139" t="str">
        <f>IF(NAMES!B29="","",NAMES!B29)</f>
        <v xml:space="preserve">PANGALINA, ARJEN P.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TRACK-2</v>
      </c>
      <c r="H42" s="133"/>
      <c r="I42" s="144">
        <f>IF(CRS!I36="","",CRS!I36)</f>
        <v>78</v>
      </c>
      <c r="J42" s="145"/>
      <c r="K42" s="144">
        <f>IF(CRS!O36="","",CRS!O36)</f>
        <v>79</v>
      </c>
      <c r="L42" s="146"/>
      <c r="M42" s="144">
        <f>IF(CRS!V36="","",CRS!V36)</f>
        <v>77</v>
      </c>
      <c r="N42" s="147"/>
      <c r="O42" s="380" t="str">
        <f>IF(CRS!W36="","",CRS!W36)</f>
        <v>PASSED</v>
      </c>
      <c r="P42" s="381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13-1204-792</v>
      </c>
      <c r="C43" s="139" t="str">
        <f>IF(NAMES!B30="","",NAMES!B30)</f>
        <v xml:space="preserve">PASTOR, JHONRHOM J. </v>
      </c>
      <c r="D43" s="140"/>
      <c r="E43" s="141" t="str">
        <f>IF(NAMES!C30="","",NAMES!C30)</f>
        <v>M</v>
      </c>
      <c r="F43" s="142"/>
      <c r="G43" s="143" t="str">
        <f>IF(NAMES!D30="","",NAMES!D30)</f>
        <v>BSIT-ERP TRACK-1</v>
      </c>
      <c r="H43" s="133"/>
      <c r="I43" s="144">
        <f>IF(CRS!I37="","",CRS!I37)</f>
        <v>74</v>
      </c>
      <c r="J43" s="145"/>
      <c r="K43" s="144">
        <f>IF(CRS!O37="","",CRS!O37)</f>
        <v>75</v>
      </c>
      <c r="L43" s="146"/>
      <c r="M43" s="144" t="str">
        <f>IF(CRS!V37="","",CRS!V37)</f>
        <v>INC</v>
      </c>
      <c r="N43" s="147"/>
      <c r="O43" s="380" t="str">
        <f>IF(CRS!W37="","",CRS!W37)</f>
        <v>NFE</v>
      </c>
      <c r="P43" s="381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14-2726-580</v>
      </c>
      <c r="C44" s="139" t="str">
        <f>IF(NAMES!B31="","",NAMES!B31)</f>
        <v xml:space="preserve">RAMOS, ALLEN JOY E. </v>
      </c>
      <c r="D44" s="140"/>
      <c r="E44" s="141" t="str">
        <f>IF(NAMES!C31="","",NAMES!C31)</f>
        <v>M</v>
      </c>
      <c r="F44" s="142"/>
      <c r="G44" s="143" t="str">
        <f>IF(NAMES!D31="","",NAMES!D31)</f>
        <v>ACT-NET MGMT-1</v>
      </c>
      <c r="H44" s="133"/>
      <c r="I44" s="144">
        <f>IF(CRS!I38="","",CRS!I38)</f>
        <v>82</v>
      </c>
      <c r="J44" s="145"/>
      <c r="K44" s="144">
        <f>IF(CRS!O38="","",CRS!O38)</f>
        <v>82</v>
      </c>
      <c r="L44" s="146"/>
      <c r="M44" s="144">
        <f>IF(CRS!V38="","",CRS!V38)</f>
        <v>77</v>
      </c>
      <c r="N44" s="147"/>
      <c r="O44" s="380" t="str">
        <f>IF(CRS!W38="","",CRS!W38)</f>
        <v>PASSED</v>
      </c>
      <c r="P44" s="381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14-0086-518</v>
      </c>
      <c r="C45" s="139" t="str">
        <f>IF(NAMES!B32="","",NAMES!B32)</f>
        <v xml:space="preserve">RAMOS, MARY CRISTINE S. </v>
      </c>
      <c r="D45" s="140"/>
      <c r="E45" s="141" t="str">
        <f>IF(NAMES!C32="","",NAMES!C32)</f>
        <v>F</v>
      </c>
      <c r="F45" s="142"/>
      <c r="G45" s="143" t="str">
        <f>IF(NAMES!D32="","",NAMES!D32)</f>
        <v>BSIT-WEB TRACK-2</v>
      </c>
      <c r="H45" s="133"/>
      <c r="I45" s="144">
        <f>IF(CRS!I39="","",CRS!I39)</f>
        <v>86</v>
      </c>
      <c r="J45" s="145"/>
      <c r="K45" s="144">
        <f>IF(CRS!O39="","",CRS!O39)</f>
        <v>88</v>
      </c>
      <c r="L45" s="146"/>
      <c r="M45" s="144">
        <f>IF(CRS!V39="","",CRS!V39)</f>
        <v>84</v>
      </c>
      <c r="N45" s="147"/>
      <c r="O45" s="380" t="str">
        <f>IF(CRS!W39="","",CRS!W39)</f>
        <v>PASSED</v>
      </c>
      <c r="P45" s="381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13-2108-103</v>
      </c>
      <c r="C46" s="139" t="str">
        <f>IF(NAMES!B33="","",NAMES!B33)</f>
        <v xml:space="preserve">RIVERA, JERICSON M. </v>
      </c>
      <c r="D46" s="140"/>
      <c r="E46" s="141" t="str">
        <f>IF(NAMES!C33="","",NAMES!C33)</f>
        <v>M</v>
      </c>
      <c r="F46" s="142"/>
      <c r="G46" s="143" t="str">
        <f>IF(NAMES!D33="","",NAMES!D33)</f>
        <v>ACT-NET MGMT-2</v>
      </c>
      <c r="H46" s="133"/>
      <c r="I46" s="144">
        <f>IF(CRS!I40="","",CRS!I40)</f>
        <v>73</v>
      </c>
      <c r="J46" s="145"/>
      <c r="K46" s="144">
        <f>IF(CRS!O40="","",CRS!O40)</f>
        <v>73</v>
      </c>
      <c r="L46" s="146"/>
      <c r="M46" s="144">
        <f>IF(CRS!V40="","",CRS!V40)</f>
        <v>73</v>
      </c>
      <c r="N46" s="147"/>
      <c r="O46" s="380" t="str">
        <f>IF(CRS!W40="","",CRS!W40)</f>
        <v>FAILED</v>
      </c>
      <c r="P46" s="381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Network Fundamentals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2J</v>
      </c>
      <c r="C72" s="384" t="str">
        <f>C11</f>
        <v>CCS1112</v>
      </c>
      <c r="D72" s="385"/>
      <c r="E72" s="385"/>
      <c r="F72" s="163"/>
      <c r="G72" s="386" t="str">
        <f>G11</f>
        <v>TTH 7:30AM-8:55AM   MWF 7:30AM-8:55AM</v>
      </c>
      <c r="H72" s="387"/>
      <c r="I72" s="387"/>
      <c r="J72" s="387"/>
      <c r="K72" s="387"/>
      <c r="L72" s="387"/>
      <c r="M72" s="387"/>
      <c r="N72" s="164"/>
      <c r="O72" s="388" t="str">
        <f>O11</f>
        <v>3 Trimester</v>
      </c>
      <c r="P72" s="385"/>
    </row>
    <row r="73" spans="1:34" s="127" customFormat="1" ht="15" customHeight="1" x14ac:dyDescent="0.3">
      <c r="A73" s="126" t="s">
        <v>14</v>
      </c>
      <c r="C73" s="389" t="s">
        <v>15</v>
      </c>
      <c r="D73" s="299"/>
      <c r="E73" s="299"/>
      <c r="F73" s="163"/>
      <c r="G73" s="390" t="s">
        <v>141</v>
      </c>
      <c r="H73" s="299"/>
      <c r="I73" s="299"/>
      <c r="J73" s="299"/>
      <c r="K73" s="299"/>
      <c r="L73" s="299"/>
      <c r="M73" s="299"/>
      <c r="N73" s="106"/>
      <c r="O73" s="391" t="str">
        <f>O12</f>
        <v>SY 2015-2016</v>
      </c>
      <c r="P73" s="39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2" t="s">
        <v>133</v>
      </c>
      <c r="P75" s="383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14-2281-494</v>
      </c>
      <c r="C76" s="139" t="str">
        <f>IF(NAMES!B34="","",NAMES!B34)</f>
        <v xml:space="preserve">SILVANIA, MYRO DARLAN L. </v>
      </c>
      <c r="D76" s="140"/>
      <c r="E76" s="141" t="str">
        <f>IF(NAMES!C34="","",NAMES!C34)</f>
        <v>M</v>
      </c>
      <c r="F76" s="142"/>
      <c r="G76" s="143" t="str">
        <f>IF(NAMES!D34="","",NAMES!D34)</f>
        <v>BSIT-NET SEC TRACK-1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>UD</v>
      </c>
      <c r="N76" s="147"/>
      <c r="O76" s="380" t="str">
        <f>IF(CRS!W50="","",CRS!W50)</f>
        <v>UD</v>
      </c>
      <c r="P76" s="381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14-1889-693</v>
      </c>
      <c r="C77" s="139" t="str">
        <f>IF(NAMES!B35="","",NAMES!B35)</f>
        <v xml:space="preserve">SOLANG, MARC BENEDICT T. </v>
      </c>
      <c r="D77" s="140"/>
      <c r="E77" s="141" t="str">
        <f>IF(NAMES!C35="","",NAMES!C35)</f>
        <v>M</v>
      </c>
      <c r="F77" s="142"/>
      <c r="G77" s="143" t="str">
        <f>IF(NAMES!D35="","",NAMES!D35)</f>
        <v>BSIT-ERP TRACK-2</v>
      </c>
      <c r="H77" s="133"/>
      <c r="I77" s="144">
        <f>IF(CRS!I51="","",CRS!I51)</f>
        <v>85</v>
      </c>
      <c r="J77" s="145"/>
      <c r="K77" s="144">
        <f>IF(CRS!O51="","",CRS!O51)</f>
        <v>90</v>
      </c>
      <c r="L77" s="146"/>
      <c r="M77" s="144">
        <f>IF(CRS!V51="","",CRS!V51)</f>
        <v>86</v>
      </c>
      <c r="N77" s="147"/>
      <c r="O77" s="380" t="str">
        <f>IF(CRS!W51="","",CRS!W51)</f>
        <v>PASSED</v>
      </c>
      <c r="P77" s="381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14-1316-233</v>
      </c>
      <c r="C78" s="139" t="str">
        <f>IF(NAMES!B36="","",NAMES!B36)</f>
        <v xml:space="preserve">SOLOMON, JOHN MICHAEL S.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>
        <f>IF(CRS!I52="","",CRS!I52)</f>
        <v>76</v>
      </c>
      <c r="J78" s="145"/>
      <c r="K78" s="144">
        <f>IF(CRS!O52="","",CRS!O52)</f>
        <v>81</v>
      </c>
      <c r="L78" s="146"/>
      <c r="M78" s="144">
        <f>IF(CRS!V52="","",CRS!V52)</f>
        <v>77</v>
      </c>
      <c r="N78" s="147"/>
      <c r="O78" s="380" t="str">
        <f>IF(CRS!W52="","",CRS!W52)</f>
        <v>PASSED</v>
      </c>
      <c r="P78" s="381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13-3934-653</v>
      </c>
      <c r="C79" s="139" t="str">
        <f>IF(NAMES!B37="","",NAMES!B37)</f>
        <v xml:space="preserve">TAMAYAO, RALTON P. </v>
      </c>
      <c r="D79" s="140"/>
      <c r="E79" s="141" t="str">
        <f>IF(NAMES!C37="","",NAMES!C37)</f>
        <v>M</v>
      </c>
      <c r="F79" s="142"/>
      <c r="G79" s="143" t="str">
        <f>IF(NAMES!D37="","",NAMES!D37)</f>
        <v>ACT-NET MGMT-2</v>
      </c>
      <c r="H79" s="133"/>
      <c r="I79" s="144">
        <f>IF(CRS!I53="","",CRS!I53)</f>
        <v>75</v>
      </c>
      <c r="J79" s="145"/>
      <c r="K79" s="144">
        <f>IF(CRS!O53="","",CRS!O53)</f>
        <v>78</v>
      </c>
      <c r="L79" s="146"/>
      <c r="M79" s="144">
        <f>IF(CRS!V53="","",CRS!V53)</f>
        <v>73</v>
      </c>
      <c r="N79" s="147"/>
      <c r="O79" s="380" t="str">
        <f>IF(CRS!W53="","",CRS!W53)</f>
        <v>FAILED</v>
      </c>
      <c r="P79" s="381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13-2206-332</v>
      </c>
      <c r="C80" s="139" t="str">
        <f>IF(NAMES!B38="","",NAMES!B38)</f>
        <v xml:space="preserve">TIBOLDEC, JHUNJIE A.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TRACK-2</v>
      </c>
      <c r="H80" s="133"/>
      <c r="I80" s="144">
        <f>IF(CRS!I54="","",CRS!I54)</f>
        <v>82</v>
      </c>
      <c r="J80" s="145"/>
      <c r="K80" s="144">
        <f>IF(CRS!O54="","",CRS!O54)</f>
        <v>78</v>
      </c>
      <c r="L80" s="146"/>
      <c r="M80" s="144">
        <f>IF(CRS!V54="","",CRS!V54)</f>
        <v>78</v>
      </c>
      <c r="N80" s="147"/>
      <c r="O80" s="380" t="str">
        <f>IF(CRS!W54="","",CRS!W54)</f>
        <v>PASSED</v>
      </c>
      <c r="P80" s="381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14-0859-434</v>
      </c>
      <c r="C81" s="139" t="str">
        <f>IF(NAMES!B39="","",NAMES!B39)</f>
        <v xml:space="preserve">USMAN, ABDUL JALIL C.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TRACK-2</v>
      </c>
      <c r="H81" s="133"/>
      <c r="I81" s="144">
        <f>IF(CRS!I55="","",CRS!I55)</f>
        <v>77</v>
      </c>
      <c r="J81" s="145"/>
      <c r="K81" s="144">
        <f>IF(CRS!O55="","",CRS!O55)</f>
        <v>81</v>
      </c>
      <c r="L81" s="146"/>
      <c r="M81" s="144">
        <f>IF(CRS!V55="","",CRS!V55)</f>
        <v>80</v>
      </c>
      <c r="N81" s="147"/>
      <c r="O81" s="380" t="str">
        <f>IF(CRS!W55="","",CRS!W55)</f>
        <v>PASSED</v>
      </c>
      <c r="P81" s="381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14-5037-473</v>
      </c>
      <c r="C82" s="139" t="str">
        <f>IF(NAMES!B40="","",NAMES!B40)</f>
        <v xml:space="preserve">VENTURA, APOLINARIO A.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>
        <f>IF(CRS!I56="","",CRS!I56)</f>
        <v>86</v>
      </c>
      <c r="J82" s="145"/>
      <c r="K82" s="144">
        <f>IF(CRS!O56="","",CRS!O56)</f>
        <v>85</v>
      </c>
      <c r="L82" s="146"/>
      <c r="M82" s="144">
        <f>IF(CRS!V56="","",CRS!V56)</f>
        <v>82</v>
      </c>
      <c r="N82" s="147"/>
      <c r="O82" s="380" t="str">
        <f>IF(CRS!W56="","",CRS!W56)</f>
        <v>PASSED</v>
      </c>
      <c r="P82" s="381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>13-3826-757</v>
      </c>
      <c r="C83" s="139" t="str">
        <f>IF(NAMES!B41="","",NAMES!B41)</f>
        <v xml:space="preserve">ZUÑEGA, FIDEL VICTOR P. </v>
      </c>
      <c r="D83" s="140"/>
      <c r="E83" s="141" t="str">
        <f>IF(NAMES!C41="","",NAMES!C41)</f>
        <v>M</v>
      </c>
      <c r="F83" s="142"/>
      <c r="G83" s="143" t="str">
        <f>IF(NAMES!D41="","",NAMES!D41)</f>
        <v>BSIT-WEB TRACK-2</v>
      </c>
      <c r="H83" s="133"/>
      <c r="I83" s="144">
        <f>IF(CRS!I57="","",CRS!I57)</f>
        <v>73</v>
      </c>
      <c r="J83" s="145"/>
      <c r="K83" s="144">
        <f>IF(CRS!O57="","",CRS!O57)</f>
        <v>73</v>
      </c>
      <c r="L83" s="146"/>
      <c r="M83" s="144">
        <f>IF(CRS!V57="","",CRS!V57)</f>
        <v>74</v>
      </c>
      <c r="N83" s="147"/>
      <c r="O83" s="380" t="str">
        <f>IF(CRS!W57="","",CRS!W57)</f>
        <v>FAILED</v>
      </c>
      <c r="P83" s="381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80" t="str">
        <f>IF(CRS!W58="","",CRS!W58)</f>
        <v/>
      </c>
      <c r="P84" s="381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80" t="str">
        <f>IF(CRS!W59="","",CRS!W59)</f>
        <v/>
      </c>
      <c r="P85" s="381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80" t="str">
        <f>IF(CRS!W60="","",CRS!W60)</f>
        <v/>
      </c>
      <c r="P86" s="381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80" t="str">
        <f>IF(CRS!W61="","",CRS!W61)</f>
        <v/>
      </c>
      <c r="P87" s="381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80" t="str">
        <f>IF(CRS!W62="","",CRS!W62)</f>
        <v/>
      </c>
      <c r="P88" s="381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80" t="str">
        <f>IF(CRS!W63="","",CRS!W63)</f>
        <v/>
      </c>
      <c r="P89" s="381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80" t="str">
        <f>IF(CRS!W64="","",CRS!W64)</f>
        <v/>
      </c>
      <c r="P90" s="381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80" t="str">
        <f>IF(CRS!W65="","",CRS!W65)</f>
        <v/>
      </c>
      <c r="P91" s="381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80" t="str">
        <f>IF(CRS!W66="","",CRS!W66)</f>
        <v/>
      </c>
      <c r="P92" s="381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80" t="str">
        <f>IF(CRS!W67="","",CRS!W67)</f>
        <v/>
      </c>
      <c r="P93" s="381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80" t="str">
        <f>IF(CRS!W68="","",CRS!W68)</f>
        <v/>
      </c>
      <c r="P94" s="381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80" t="str">
        <f>IF(CRS!W69="","",CRS!W69)</f>
        <v/>
      </c>
      <c r="P95" s="381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80" t="str">
        <f>IF(CRS!W70="","",CRS!W70)</f>
        <v/>
      </c>
      <c r="P96" s="381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80" t="str">
        <f>IF(CRS!W71="","",CRS!W71)</f>
        <v/>
      </c>
      <c r="P97" s="381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80" t="str">
        <f>IF(CRS!W72="","",CRS!W72)</f>
        <v/>
      </c>
      <c r="P98" s="381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80" t="str">
        <f>IF(CRS!W73="","",CRS!W73)</f>
        <v/>
      </c>
      <c r="P99" s="381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80" t="str">
        <f>IF(CRS!W74="","",CRS!W74)</f>
        <v/>
      </c>
      <c r="P100" s="381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80" t="str">
        <f>IF(CRS!W75="","",CRS!W75)</f>
        <v/>
      </c>
      <c r="P101" s="381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80" t="str">
        <f>IF(CRS!W76="","",CRS!W76)</f>
        <v/>
      </c>
      <c r="P102" s="381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80" t="str">
        <f>IF(CRS!W77="","",CRS!W77)</f>
        <v/>
      </c>
      <c r="P103" s="381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80" t="str">
        <f>IF(CRS!W78="","",CRS!W78)</f>
        <v/>
      </c>
      <c r="P104" s="381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80" t="str">
        <f>IF(CRS!W79="","",CRS!W79)</f>
        <v/>
      </c>
      <c r="P105" s="381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80" t="str">
        <f>IF(CRS!W80="","",CRS!W80)</f>
        <v/>
      </c>
      <c r="P106" s="381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80" t="s">
        <v>28</v>
      </c>
      <c r="P107" s="381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Network Fundamentals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2016-08-09T06:03:58Z</dcterms:modified>
</cp:coreProperties>
</file>