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OneDrive\3TSY1516\"/>
    </mc:Choice>
  </mc:AlternateContent>
  <bookViews>
    <workbookView xWindow="0" yWindow="0" windowWidth="20490" windowHeight="7650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T74" i="4" s="1"/>
  <c r="U74" i="4" s="1"/>
  <c r="AG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AA72" i="7"/>
  <c r="O72" i="7"/>
  <c r="AD71" i="7"/>
  <c r="R71" i="4" s="1"/>
  <c r="S71" i="4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 s="1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 s="1"/>
  <c r="S62" i="4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 s="1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 s="1"/>
  <c r="S56" i="4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A55" i="7"/>
  <c r="AB55" i="7" s="1"/>
  <c r="Q55" i="4" s="1"/>
  <c r="O55" i="7"/>
  <c r="P55" i="7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 s="1"/>
  <c r="S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 s="1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Q36" i="4" s="1"/>
  <c r="O36" i="7"/>
  <c r="AD35" i="7"/>
  <c r="R35" i="4"/>
  <c r="S35" i="4" s="1"/>
  <c r="AE35" i="7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 s="1"/>
  <c r="S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/>
  <c r="Q23" i="4" s="1"/>
  <c r="O23" i="7"/>
  <c r="P23" i="7" s="1"/>
  <c r="P23" i="4" s="1"/>
  <c r="AD22" i="7"/>
  <c r="R22" i="4" s="1"/>
  <c r="S22" i="4" s="1"/>
  <c r="AA22" i="7"/>
  <c r="AB22" i="7" s="1"/>
  <c r="Q22" i="4" s="1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AD15" i="7"/>
  <c r="R15" i="4" s="1"/>
  <c r="AA15" i="7"/>
  <c r="O15" i="7"/>
  <c r="AD14" i="7"/>
  <c r="R14" i="4" s="1"/>
  <c r="AA14" i="7"/>
  <c r="AB14" i="7" s="1"/>
  <c r="Q14" i="4" s="1"/>
  <c r="O14" i="7"/>
  <c r="AD13" i="7"/>
  <c r="R13" i="4" s="1"/>
  <c r="AA13" i="7"/>
  <c r="AB13" i="7" s="1"/>
  <c r="Q13" i="4" s="1"/>
  <c r="O13" i="7"/>
  <c r="AD12" i="7"/>
  <c r="R12" i="4" s="1"/>
  <c r="AA12" i="7"/>
  <c r="AB12" i="7" s="1"/>
  <c r="Q12" i="4" s="1"/>
  <c r="O12" i="7"/>
  <c r="AD11" i="7"/>
  <c r="R11" i="4" s="1"/>
  <c r="S11" i="4" s="1"/>
  <c r="AE11" i="7" s="1"/>
  <c r="AA11" i="7"/>
  <c r="AB11" i="7" s="1"/>
  <c r="Q11" i="4" s="1"/>
  <c r="O11" i="7"/>
  <c r="AD10" i="7"/>
  <c r="R10" i="4" s="1"/>
  <c r="AA10" i="7"/>
  <c r="O10" i="7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O74" i="6"/>
  <c r="P74" i="6" s="1"/>
  <c r="J74" i="4" s="1"/>
  <c r="AD73" i="6"/>
  <c r="L73" i="4"/>
  <c r="AA73" i="6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O67" i="6"/>
  <c r="P67" i="6" s="1"/>
  <c r="J67" i="4" s="1"/>
  <c r="AD66" i="6"/>
  <c r="L66" i="4"/>
  <c r="AA66" i="6"/>
  <c r="AB66" i="6" s="1"/>
  <c r="O66" i="6"/>
  <c r="AD65" i="6"/>
  <c r="L65" i="4"/>
  <c r="AA65" i="6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J61" i="4" s="1"/>
  <c r="AD60" i="6"/>
  <c r="L60" i="4"/>
  <c r="AA60" i="6"/>
  <c r="AB60" i="6" s="1"/>
  <c r="K60" i="4" s="1"/>
  <c r="O60" i="6"/>
  <c r="P60" i="6" s="1"/>
  <c r="J60" i="4" s="1"/>
  <c r="AD59" i="6"/>
  <c r="L59" i="4"/>
  <c r="AA59" i="6"/>
  <c r="AB59" i="6" s="1"/>
  <c r="K59" i="4" s="1"/>
  <c r="O59" i="6"/>
  <c r="P59" i="6" s="1"/>
  <c r="J59" i="4" s="1"/>
  <c r="AD58" i="6"/>
  <c r="L58" i="4"/>
  <c r="AA58" i="6"/>
  <c r="O58" i="6"/>
  <c r="AD57" i="6"/>
  <c r="L57" i="4"/>
  <c r="AA57" i="6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O53" i="6"/>
  <c r="P53" i="6" s="1"/>
  <c r="J53" i="4" s="1"/>
  <c r="AD52" i="6"/>
  <c r="L52" i="4"/>
  <c r="AA52" i="6"/>
  <c r="AB52" i="6" s="1"/>
  <c r="K52" i="4" s="1"/>
  <c r="O52" i="6"/>
  <c r="P52" i="6" s="1"/>
  <c r="J52" i="4" s="1"/>
  <c r="AD51" i="6"/>
  <c r="L51" i="4"/>
  <c r="AA51" i="6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P38" i="6" s="1"/>
  <c r="J38" i="4" s="1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P34" i="6" s="1"/>
  <c r="J34" i="4" s="1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P22" i="6" s="1"/>
  <c r="J22" i="4" s="1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P18" i="6" s="1"/>
  <c r="J18" i="4" s="1"/>
  <c r="AD17" i="6"/>
  <c r="L17" i="4" s="1"/>
  <c r="AA17" i="6"/>
  <c r="AB17" i="6" s="1"/>
  <c r="K17" i="4" s="1"/>
  <c r="O17" i="6"/>
  <c r="AD16" i="6"/>
  <c r="AA16" i="6"/>
  <c r="O16" i="6"/>
  <c r="AD15" i="6"/>
  <c r="AA15" i="6"/>
  <c r="O15" i="6"/>
  <c r="AD14" i="6"/>
  <c r="AA14" i="6"/>
  <c r="O14" i="6"/>
  <c r="AD13" i="6"/>
  <c r="AA13" i="6"/>
  <c r="O13" i="6"/>
  <c r="AD12" i="6"/>
  <c r="AA12" i="6"/>
  <c r="O12" i="6"/>
  <c r="AD11" i="6"/>
  <c r="AA11" i="6"/>
  <c r="O11" i="6"/>
  <c r="AD10" i="6"/>
  <c r="AA10" i="6"/>
  <c r="O10" i="6"/>
  <c r="AD9" i="6"/>
  <c r="AA9" i="6"/>
  <c r="O9" i="6"/>
  <c r="B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 s="1"/>
  <c r="D69" i="4"/>
  <c r="D69" i="7" s="1"/>
  <c r="D68" i="4"/>
  <c r="D68" i="7" s="1"/>
  <c r="D67" i="4"/>
  <c r="D66" i="4"/>
  <c r="D66" i="6" s="1"/>
  <c r="D65" i="4"/>
  <c r="D64" i="4"/>
  <c r="D63" i="4"/>
  <c r="D63" i="6" s="1"/>
  <c r="D62" i="4"/>
  <c r="D62" i="7" s="1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D63" i="3"/>
  <c r="G8" i="4"/>
  <c r="D70" i="3"/>
  <c r="D51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 s="1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2" i="6" s="1"/>
  <c r="B71" i="4"/>
  <c r="B71" i="6" s="1"/>
  <c r="B70" i="4"/>
  <c r="B69" i="4"/>
  <c r="B69" i="3" s="1"/>
  <c r="B68" i="4"/>
  <c r="B68" i="3" s="1"/>
  <c r="B67" i="4"/>
  <c r="B67" i="3"/>
  <c r="B66" i="4"/>
  <c r="B66" i="3" s="1"/>
  <c r="B65" i="4"/>
  <c r="B65" i="3" s="1"/>
  <c r="B64" i="4"/>
  <c r="B64" i="3" s="1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F59" i="4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F51" i="4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F18" i="4" s="1"/>
  <c r="AA17" i="3"/>
  <c r="AB17" i="3" s="1"/>
  <c r="F17" i="4" s="1"/>
  <c r="AA16" i="3"/>
  <c r="AB16" i="3" s="1"/>
  <c r="F16" i="4" s="1"/>
  <c r="AA15" i="3"/>
  <c r="AA14" i="3"/>
  <c r="AA13" i="3"/>
  <c r="AA12" i="3"/>
  <c r="AA11" i="3"/>
  <c r="AA10" i="3"/>
  <c r="O80" i="3"/>
  <c r="P80" i="3" s="1"/>
  <c r="E80" i="4" s="1"/>
  <c r="O79" i="3"/>
  <c r="P79" i="3" s="1"/>
  <c r="E79" i="4" s="1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P71" i="3" s="1"/>
  <c r="E71" i="4" s="1"/>
  <c r="O70" i="3"/>
  <c r="O69" i="3"/>
  <c r="P69" i="3" s="1"/>
  <c r="O68" i="3"/>
  <c r="P68" i="3" s="1"/>
  <c r="E68" i="4" s="1"/>
  <c r="O67" i="3"/>
  <c r="P67" i="3" s="1"/>
  <c r="E67" i="4" s="1"/>
  <c r="O66" i="3"/>
  <c r="P66" i="3" s="1"/>
  <c r="E66" i="4" s="1"/>
  <c r="O65" i="3"/>
  <c r="O64" i="3"/>
  <c r="P64" i="3" s="1"/>
  <c r="E64" i="4" s="1"/>
  <c r="O63" i="3"/>
  <c r="P63" i="3" s="1"/>
  <c r="E63" i="4" s="1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E39" i="4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O15" i="3"/>
  <c r="O14" i="3"/>
  <c r="P14" i="3" s="1"/>
  <c r="E14" i="4" s="1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AB39" i="7"/>
  <c r="Q39" i="4" s="1"/>
  <c r="AB9" i="7"/>
  <c r="Q9" i="4" s="1"/>
  <c r="AB15" i="7"/>
  <c r="Q15" i="4" s="1"/>
  <c r="AB17" i="7"/>
  <c r="Q17" i="4" s="1"/>
  <c r="Q21" i="4"/>
  <c r="AB37" i="7"/>
  <c r="Q37" i="4" s="1"/>
  <c r="P27" i="7"/>
  <c r="P27" i="4" s="1"/>
  <c r="P39" i="7"/>
  <c r="P39" i="4" s="1"/>
  <c r="P9" i="7"/>
  <c r="P9" i="4" s="1"/>
  <c r="P17" i="7"/>
  <c r="P17" i="4" s="1"/>
  <c r="S17" i="4"/>
  <c r="T17" i="4" s="1"/>
  <c r="AF17" i="7" s="1"/>
  <c r="P19" i="4"/>
  <c r="P33" i="7"/>
  <c r="P33" i="4" s="1"/>
  <c r="S37" i="4"/>
  <c r="T37" i="4" s="1"/>
  <c r="U37" i="4" s="1"/>
  <c r="C10" i="6"/>
  <c r="C19" i="6"/>
  <c r="C26" i="6"/>
  <c r="C28" i="6"/>
  <c r="C39" i="6"/>
  <c r="B51" i="6"/>
  <c r="D51" i="6"/>
  <c r="B55" i="6"/>
  <c r="B58" i="6"/>
  <c r="D58" i="6"/>
  <c r="D61" i="6"/>
  <c r="D62" i="6"/>
  <c r="B64" i="6"/>
  <c r="B65" i="6"/>
  <c r="D65" i="6"/>
  <c r="B67" i="6"/>
  <c r="D67" i="6"/>
  <c r="B68" i="6"/>
  <c r="B69" i="6"/>
  <c r="D69" i="6"/>
  <c r="D70" i="6"/>
  <c r="D72" i="6"/>
  <c r="B73" i="6"/>
  <c r="B74" i="6"/>
  <c r="D74" i="6"/>
  <c r="B75" i="6"/>
  <c r="D75" i="6"/>
  <c r="D77" i="6"/>
  <c r="B78" i="6"/>
  <c r="D78" i="6"/>
  <c r="D79" i="6"/>
  <c r="B10" i="7"/>
  <c r="D11" i="7"/>
  <c r="B13" i="7"/>
  <c r="B17" i="7"/>
  <c r="B18" i="7"/>
  <c r="B19" i="7"/>
  <c r="D20" i="7"/>
  <c r="D21" i="7"/>
  <c r="C23" i="7"/>
  <c r="C26" i="7"/>
  <c r="B32" i="7"/>
  <c r="B35" i="7"/>
  <c r="D36" i="7"/>
  <c r="D37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0" i="6"/>
  <c r="B11" i="6"/>
  <c r="D12" i="6"/>
  <c r="B13" i="6"/>
  <c r="B15" i="6"/>
  <c r="B17" i="6"/>
  <c r="B18" i="6"/>
  <c r="D18" i="6"/>
  <c r="D20" i="6"/>
  <c r="B22" i="6"/>
  <c r="B24" i="6"/>
  <c r="B26" i="6"/>
  <c r="B27" i="6"/>
  <c r="B28" i="6"/>
  <c r="B32" i="6"/>
  <c r="B33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B23" i="7"/>
  <c r="D24" i="7"/>
  <c r="D25" i="7"/>
  <c r="B28" i="7"/>
  <c r="C35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8" i="7"/>
  <c r="AA47" i="7"/>
  <c r="AE7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P54" i="6"/>
  <c r="J54" i="4" s="1"/>
  <c r="P58" i="6"/>
  <c r="J58" i="4" s="1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3" i="6"/>
  <c r="J13" i="4" s="1"/>
  <c r="P17" i="6"/>
  <c r="J17" i="4" s="1"/>
  <c r="P19" i="6"/>
  <c r="J19" i="4" s="1"/>
  <c r="P20" i="6"/>
  <c r="J20" i="4" s="1"/>
  <c r="P21" i="6"/>
  <c r="J21" i="4" s="1"/>
  <c r="P23" i="6"/>
  <c r="J23" i="4" s="1"/>
  <c r="P24" i="6"/>
  <c r="J24" i="4" s="1"/>
  <c r="P25" i="6"/>
  <c r="J25" i="4" s="1"/>
  <c r="P27" i="6"/>
  <c r="J27" i="4" s="1"/>
  <c r="P28" i="6"/>
  <c r="J28" i="4" s="1"/>
  <c r="P29" i="6"/>
  <c r="J29" i="4" s="1"/>
  <c r="P31" i="6"/>
  <c r="J31" i="4" s="1"/>
  <c r="P32" i="6"/>
  <c r="J32" i="4" s="1"/>
  <c r="P33" i="6"/>
  <c r="J33" i="4" s="1"/>
  <c r="P35" i="6"/>
  <c r="J35" i="4" s="1"/>
  <c r="P36" i="6"/>
  <c r="J36" i="4" s="1"/>
  <c r="P37" i="6"/>
  <c r="J37" i="4" s="1"/>
  <c r="P39" i="6"/>
  <c r="J39" i="4" s="1"/>
  <c r="P40" i="6"/>
  <c r="J40" i="4" s="1"/>
  <c r="AB11" i="3"/>
  <c r="F21" i="4"/>
  <c r="AB23" i="3"/>
  <c r="F23" i="4" s="1"/>
  <c r="AB31" i="3"/>
  <c r="F31" i="4" s="1"/>
  <c r="AB35" i="3"/>
  <c r="F35" i="4" s="1"/>
  <c r="AB39" i="3"/>
  <c r="F39" i="4" s="1"/>
  <c r="AB56" i="3"/>
  <c r="F56" i="4" s="1"/>
  <c r="AB64" i="3"/>
  <c r="F64" i="4" s="1"/>
  <c r="AB70" i="3"/>
  <c r="F70" i="4" s="1"/>
  <c r="AB72" i="3"/>
  <c r="F72" i="4" s="1"/>
  <c r="AB80" i="3"/>
  <c r="F80" i="4" s="1"/>
  <c r="AB22" i="3"/>
  <c r="F22" i="4" s="1"/>
  <c r="AB30" i="3"/>
  <c r="F30" i="4" s="1"/>
  <c r="AB32" i="3"/>
  <c r="F32" i="4" s="1"/>
  <c r="AB38" i="3"/>
  <c r="F38" i="4" s="1"/>
  <c r="AB55" i="3"/>
  <c r="F55" i="4" s="1"/>
  <c r="AB63" i="3"/>
  <c r="F63" i="4" s="1"/>
  <c r="AB69" i="3"/>
  <c r="F69" i="4" s="1"/>
  <c r="AB71" i="3"/>
  <c r="F71" i="4" s="1"/>
  <c r="AB75" i="3"/>
  <c r="F75" i="4" s="1"/>
  <c r="AB79" i="3"/>
  <c r="F79" i="4" s="1"/>
  <c r="P26" i="4"/>
  <c r="P28" i="7"/>
  <c r="P28" i="4" s="1"/>
  <c r="P30" i="4"/>
  <c r="P32" i="7"/>
  <c r="P32" i="4" s="1"/>
  <c r="P34" i="7"/>
  <c r="P34" i="4" s="1"/>
  <c r="P36" i="7"/>
  <c r="P36" i="4" s="1"/>
  <c r="P50" i="7"/>
  <c r="P50" i="4" s="1"/>
  <c r="P52" i="7"/>
  <c r="P52" i="4" s="1"/>
  <c r="P54" i="7"/>
  <c r="P54" i="4" s="1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 s="1"/>
  <c r="P72" i="7"/>
  <c r="P72" i="4" s="1"/>
  <c r="AB72" i="7"/>
  <c r="Q72" i="4"/>
  <c r="P74" i="4"/>
  <c r="Q74" i="4"/>
  <c r="P76" i="7"/>
  <c r="P76" i="4" s="1"/>
  <c r="P78" i="7"/>
  <c r="P78" i="4" s="1"/>
  <c r="Q78" i="4"/>
  <c r="P80" i="7"/>
  <c r="P80" i="4" s="1"/>
  <c r="Q2" i="4"/>
  <c r="U43" i="4"/>
  <c r="I2" i="4"/>
  <c r="I43" i="4" s="1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5" i="3"/>
  <c r="E65" i="4" s="1"/>
  <c r="E69" i="4"/>
  <c r="E73" i="4"/>
  <c r="P77" i="3"/>
  <c r="E77" i="4" s="1"/>
  <c r="E19" i="4"/>
  <c r="P21" i="3"/>
  <c r="E21" i="4" s="1"/>
  <c r="P29" i="3"/>
  <c r="E29" i="4" s="1"/>
  <c r="P31" i="3"/>
  <c r="E31" i="4" s="1"/>
  <c r="P37" i="3"/>
  <c r="E37" i="4" s="1"/>
  <c r="P54" i="3"/>
  <c r="E54" i="4" s="1"/>
  <c r="E56" i="4"/>
  <c r="P62" i="3"/>
  <c r="E62" i="4" s="1"/>
  <c r="P70" i="3"/>
  <c r="E70" i="4" s="1"/>
  <c r="P72" i="3"/>
  <c r="E72" i="4" s="1"/>
  <c r="P78" i="3"/>
  <c r="E78" i="4" s="1"/>
  <c r="S40" i="4"/>
  <c r="T40" i="4" s="1"/>
  <c r="AF40" i="7" s="1"/>
  <c r="S24" i="4"/>
  <c r="T24" i="4" s="1"/>
  <c r="U24" i="4" s="1"/>
  <c r="V24" i="4" s="1"/>
  <c r="W24" i="4" s="1"/>
  <c r="AE30" i="7"/>
  <c r="AE70" i="7"/>
  <c r="AE78" i="7"/>
  <c r="AE74" i="7"/>
  <c r="T78" i="4"/>
  <c r="AF78" i="7" s="1"/>
  <c r="T70" i="4"/>
  <c r="AF70" i="7" s="1"/>
  <c r="T58" i="4"/>
  <c r="U58" i="4" s="1"/>
  <c r="AG58" i="7" s="1"/>
  <c r="T77" i="4"/>
  <c r="AF77" i="7" s="1"/>
  <c r="S15" i="4" l="1"/>
  <c r="AE15" i="7" s="1"/>
  <c r="S14" i="4"/>
  <c r="S9" i="4"/>
  <c r="T9" i="4" s="1"/>
  <c r="AF9" i="7" s="1"/>
  <c r="S13" i="4"/>
  <c r="AE13" i="7" s="1"/>
  <c r="S10" i="4"/>
  <c r="T65" i="4"/>
  <c r="U65" i="4" s="1"/>
  <c r="V65" i="4" s="1"/>
  <c r="W65" i="4" s="1"/>
  <c r="S12" i="4"/>
  <c r="AE12" i="7" s="1"/>
  <c r="AE20" i="7"/>
  <c r="T20" i="4"/>
  <c r="U20" i="4" s="1"/>
  <c r="AG20" i="7" s="1"/>
  <c r="T27" i="4"/>
  <c r="AE40" i="7"/>
  <c r="P12" i="7"/>
  <c r="P12" i="4" s="1"/>
  <c r="P13" i="7"/>
  <c r="P13" i="4" s="1"/>
  <c r="AE37" i="7"/>
  <c r="P16" i="7"/>
  <c r="P16" i="4" s="1"/>
  <c r="P11" i="7"/>
  <c r="P11" i="4" s="1"/>
  <c r="P15" i="7"/>
  <c r="P15" i="4" s="1"/>
  <c r="T69" i="4"/>
  <c r="AF69" i="7" s="1"/>
  <c r="T35" i="4"/>
  <c r="AF35" i="7" s="1"/>
  <c r="T80" i="4"/>
  <c r="AF80" i="7" s="1"/>
  <c r="AE24" i="7"/>
  <c r="P10" i="7"/>
  <c r="P10" i="4" s="1"/>
  <c r="P14" i="7"/>
  <c r="P14" i="4" s="1"/>
  <c r="T15" i="4"/>
  <c r="U15" i="4" s="1"/>
  <c r="V15" i="4" s="1"/>
  <c r="W15" i="4" s="1"/>
  <c r="O21" i="8" s="1"/>
  <c r="T12" i="4"/>
  <c r="AF12" i="7" s="1"/>
  <c r="T75" i="4"/>
  <c r="AF75" i="7" s="1"/>
  <c r="AE75" i="7"/>
  <c r="AE29" i="7"/>
  <c r="T29" i="4"/>
  <c r="U29" i="4" s="1"/>
  <c r="AG29" i="7" s="1"/>
  <c r="AE62" i="7"/>
  <c r="T62" i="4"/>
  <c r="U62" i="4" s="1"/>
  <c r="V62" i="4" s="1"/>
  <c r="W62" i="4" s="1"/>
  <c r="AE61" i="7"/>
  <c r="T61" i="4"/>
  <c r="U61" i="4" s="1"/>
  <c r="AG61" i="7" s="1"/>
  <c r="P11" i="3"/>
  <c r="E11" i="4" s="1"/>
  <c r="P13" i="3"/>
  <c r="E13" i="4" s="1"/>
  <c r="D35" i="6"/>
  <c r="D11" i="6"/>
  <c r="B20" i="7"/>
  <c r="D76" i="6"/>
  <c r="D68" i="6"/>
  <c r="D56" i="6"/>
  <c r="C25" i="6"/>
  <c r="D68" i="3"/>
  <c r="B71" i="3"/>
  <c r="C51" i="3"/>
  <c r="D37" i="3"/>
  <c r="D40" i="3"/>
  <c r="D56" i="3"/>
  <c r="AB9" i="6"/>
  <c r="K9" i="4" s="1"/>
  <c r="T11" i="4"/>
  <c r="U11" i="4" s="1"/>
  <c r="AG11" i="7" s="1"/>
  <c r="P9" i="3"/>
  <c r="E9" i="4" s="1"/>
  <c r="P15" i="3"/>
  <c r="E15" i="4" s="1"/>
  <c r="F11" i="4"/>
  <c r="B76" i="7"/>
  <c r="D19" i="6"/>
  <c r="B12" i="7"/>
  <c r="B76" i="6"/>
  <c r="B60" i="6"/>
  <c r="C37" i="6"/>
  <c r="L19" i="1"/>
  <c r="AB11" i="6"/>
  <c r="K11" i="4" s="1"/>
  <c r="AB15" i="6"/>
  <c r="K15" i="4" s="1"/>
  <c r="AB13" i="6"/>
  <c r="K13" i="4" s="1"/>
  <c r="AB10" i="6"/>
  <c r="K10" i="4" s="1"/>
  <c r="AB12" i="6"/>
  <c r="K12" i="4" s="1"/>
  <c r="AB14" i="6"/>
  <c r="K14" i="4" s="1"/>
  <c r="AB16" i="6"/>
  <c r="K16" i="4" s="1"/>
  <c r="AB9" i="3"/>
  <c r="F9" i="4" s="1"/>
  <c r="AB10" i="3"/>
  <c r="F10" i="4" s="1"/>
  <c r="H10" i="4" s="1"/>
  <c r="I10" i="4" s="1"/>
  <c r="AF10" i="3" s="1"/>
  <c r="AB12" i="3"/>
  <c r="F12" i="4" s="1"/>
  <c r="AB14" i="3"/>
  <c r="F14" i="4" s="1"/>
  <c r="H14" i="4" s="1"/>
  <c r="I14" i="4" s="1"/>
  <c r="AF14" i="3" s="1"/>
  <c r="AB15" i="3"/>
  <c r="F15" i="4" s="1"/>
  <c r="AB13" i="3"/>
  <c r="F13" i="4" s="1"/>
  <c r="H13" i="4" s="1"/>
  <c r="I13" i="4" s="1"/>
  <c r="P15" i="6"/>
  <c r="J15" i="4" s="1"/>
  <c r="P11" i="6"/>
  <c r="J11" i="4" s="1"/>
  <c r="P10" i="6"/>
  <c r="J10" i="4" s="1"/>
  <c r="P12" i="6"/>
  <c r="J12" i="4" s="1"/>
  <c r="P14" i="6"/>
  <c r="J14" i="4" s="1"/>
  <c r="P16" i="6"/>
  <c r="J16" i="4" s="1"/>
  <c r="P10" i="3"/>
  <c r="E10" i="4" s="1"/>
  <c r="P12" i="3"/>
  <c r="E12" i="4" s="1"/>
  <c r="P16" i="3"/>
  <c r="E16" i="4" s="1"/>
  <c r="AE34" i="7"/>
  <c r="T34" i="4"/>
  <c r="U34" i="4" s="1"/>
  <c r="V34" i="4" s="1"/>
  <c r="W34" i="4" s="1"/>
  <c r="O40" i="8" s="1"/>
  <c r="AG55" i="7"/>
  <c r="V55" i="4"/>
  <c r="W55" i="4" s="1"/>
  <c r="AE57" i="7"/>
  <c r="T57" i="4"/>
  <c r="AF57" i="7" s="1"/>
  <c r="AE59" i="7"/>
  <c r="T59" i="4"/>
  <c r="U59" i="4" s="1"/>
  <c r="V59" i="4" s="1"/>
  <c r="T72" i="4"/>
  <c r="U72" i="4" s="1"/>
  <c r="V72" i="4" s="1"/>
  <c r="W72" i="4" s="1"/>
  <c r="AE72" i="7"/>
  <c r="T31" i="4"/>
  <c r="U31" i="4" s="1"/>
  <c r="V31" i="4" s="1"/>
  <c r="W31" i="4" s="1"/>
  <c r="O37" i="8" s="1"/>
  <c r="AE31" i="7"/>
  <c r="T53" i="4"/>
  <c r="U53" i="4" s="1"/>
  <c r="V53" i="4" s="1"/>
  <c r="AE53" i="7"/>
  <c r="AE56" i="7"/>
  <c r="T56" i="4"/>
  <c r="AF56" i="7" s="1"/>
  <c r="T60" i="4"/>
  <c r="U60" i="4" s="1"/>
  <c r="V60" i="4" s="1"/>
  <c r="M86" i="8" s="1"/>
  <c r="AE60" i="7"/>
  <c r="AE64" i="7"/>
  <c r="T64" i="4"/>
  <c r="AF64" i="7" s="1"/>
  <c r="AE71" i="7"/>
  <c r="T71" i="4"/>
  <c r="U71" i="4" s="1"/>
  <c r="V71" i="4" s="1"/>
  <c r="AE79" i="7"/>
  <c r="T79" i="4"/>
  <c r="U79" i="4" s="1"/>
  <c r="V79" i="4" s="1"/>
  <c r="W79" i="4" s="1"/>
  <c r="O105" i="8" s="1"/>
  <c r="M29" i="4"/>
  <c r="N29" i="4" s="1"/>
  <c r="O29" i="4" s="1"/>
  <c r="K35" i="8" s="1"/>
  <c r="D62" i="3"/>
  <c r="D72" i="3"/>
  <c r="D63" i="7"/>
  <c r="D66" i="7"/>
  <c r="L9" i="4"/>
  <c r="L11" i="4"/>
  <c r="L13" i="4"/>
  <c r="M13" i="4" s="1"/>
  <c r="AE13" i="6" s="1"/>
  <c r="L15" i="4"/>
  <c r="L10" i="4"/>
  <c r="L12" i="4"/>
  <c r="L14" i="4"/>
  <c r="L16" i="4"/>
  <c r="M31" i="4"/>
  <c r="M37" i="4"/>
  <c r="AE37" i="6" s="1"/>
  <c r="M59" i="4"/>
  <c r="AE59" i="6" s="1"/>
  <c r="M72" i="4"/>
  <c r="N72" i="4" s="1"/>
  <c r="O72" i="4" s="1"/>
  <c r="K98" i="8" s="1"/>
  <c r="C36" i="7"/>
  <c r="B29" i="7"/>
  <c r="B26" i="7"/>
  <c r="C20" i="7"/>
  <c r="C12" i="7"/>
  <c r="B35" i="6"/>
  <c r="B23" i="6"/>
  <c r="D21" i="6"/>
  <c r="B20" i="6"/>
  <c r="B19" i="6"/>
  <c r="B12" i="6"/>
  <c r="D9" i="6"/>
  <c r="D35" i="7"/>
  <c r="B33" i="7"/>
  <c r="C28" i="7"/>
  <c r="C25" i="7"/>
  <c r="B22" i="7"/>
  <c r="D19" i="7"/>
  <c r="D16" i="7"/>
  <c r="D12" i="7"/>
  <c r="C36" i="6"/>
  <c r="C20" i="6"/>
  <c r="C12" i="6"/>
  <c r="D16" i="3"/>
  <c r="M26" i="4"/>
  <c r="N26" i="4" s="1"/>
  <c r="O26" i="4" s="1"/>
  <c r="K32" i="8" s="1"/>
  <c r="M77" i="4"/>
  <c r="N77" i="4" s="1"/>
  <c r="M69" i="4"/>
  <c r="AE69" i="6" s="1"/>
  <c r="M61" i="4"/>
  <c r="N61" i="4" s="1"/>
  <c r="M39" i="4"/>
  <c r="AE39" i="6" s="1"/>
  <c r="M36" i="4"/>
  <c r="AE36" i="6" s="1"/>
  <c r="G11" i="8"/>
  <c r="G72" i="8" s="1"/>
  <c r="A4" i="7"/>
  <c r="A45" i="7" s="1"/>
  <c r="C34" i="7"/>
  <c r="C21" i="7"/>
  <c r="B31" i="6"/>
  <c r="B11" i="7"/>
  <c r="C37" i="7"/>
  <c r="D30" i="7"/>
  <c r="D30" i="6"/>
  <c r="B31" i="7"/>
  <c r="C34" i="6"/>
  <c r="C18" i="6"/>
  <c r="B27" i="3"/>
  <c r="C23" i="3"/>
  <c r="C18" i="7"/>
  <c r="C30" i="7"/>
  <c r="C30" i="6"/>
  <c r="C21" i="6"/>
  <c r="A1" i="6"/>
  <c r="A42" i="6" s="1"/>
  <c r="A1" i="3"/>
  <c r="A42" i="3" s="1"/>
  <c r="A1" i="7"/>
  <c r="A42" i="7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H31" i="4"/>
  <c r="AE31" i="3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M51" i="4"/>
  <c r="M53" i="4"/>
  <c r="M55" i="4"/>
  <c r="N55" i="4" s="1"/>
  <c r="M63" i="4"/>
  <c r="M67" i="4"/>
  <c r="M71" i="4"/>
  <c r="AE71" i="6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AE25" i="6" s="1"/>
  <c r="M9" i="4"/>
  <c r="M57" i="4"/>
  <c r="N57" i="4" s="1"/>
  <c r="B50" i="7"/>
  <c r="B14" i="7"/>
  <c r="C19" i="3"/>
  <c r="C19" i="7"/>
  <c r="M11" i="4"/>
  <c r="AE11" i="6" s="1"/>
  <c r="M35" i="4"/>
  <c r="AE9" i="7"/>
  <c r="AE68" i="7"/>
  <c r="M38" i="4"/>
  <c r="AE38" i="6" s="1"/>
  <c r="M20" i="4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AE76" i="7"/>
  <c r="T22" i="4"/>
  <c r="AF22" i="7" s="1"/>
  <c r="AE22" i="7"/>
  <c r="M24" i="4"/>
  <c r="N24" i="4" s="1"/>
  <c r="M16" i="4"/>
  <c r="AE16" i="6" s="1"/>
  <c r="M74" i="4"/>
  <c r="N74" i="4" s="1"/>
  <c r="M66" i="4"/>
  <c r="AE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N79" i="4" s="1"/>
  <c r="AF79" i="6" s="1"/>
  <c r="M73" i="4"/>
  <c r="N73" i="4" s="1"/>
  <c r="AF73" i="6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N76" i="4" s="1"/>
  <c r="M33" i="4"/>
  <c r="AE33" i="6" s="1"/>
  <c r="H27" i="4"/>
  <c r="I27" i="4" s="1"/>
  <c r="H76" i="4"/>
  <c r="I76" i="4" s="1"/>
  <c r="AF76" i="3" s="1"/>
  <c r="D65" i="7"/>
  <c r="D65" i="3"/>
  <c r="N63" i="4"/>
  <c r="O63" i="4" s="1"/>
  <c r="AG63" i="6" s="1"/>
  <c r="AE63" i="6"/>
  <c r="AE21" i="7"/>
  <c r="T21" i="4"/>
  <c r="U21" i="4" s="1"/>
  <c r="V21" i="4" s="1"/>
  <c r="W21" i="4" s="1"/>
  <c r="O27" i="8" s="1"/>
  <c r="AE61" i="6"/>
  <c r="N80" i="4"/>
  <c r="O80" i="4" s="1"/>
  <c r="K106" i="8" s="1"/>
  <c r="AE26" i="6"/>
  <c r="AE31" i="6"/>
  <c r="AE39" i="7"/>
  <c r="T39" i="4"/>
  <c r="AF39" i="7" s="1"/>
  <c r="M92" i="8"/>
  <c r="W66" i="4"/>
  <c r="O92" i="8" s="1"/>
  <c r="N69" i="4"/>
  <c r="O69" i="4" s="1"/>
  <c r="K95" i="8" s="1"/>
  <c r="T16" i="4"/>
  <c r="AF16" i="7" s="1"/>
  <c r="AE16" i="7"/>
  <c r="N66" i="4"/>
  <c r="O66" i="4" s="1"/>
  <c r="AG66" i="6" s="1"/>
  <c r="N71" i="4"/>
  <c r="O71" i="4" s="1"/>
  <c r="T36" i="4"/>
  <c r="AF36" i="7" s="1"/>
  <c r="AE36" i="7"/>
  <c r="T26" i="4"/>
  <c r="U26" i="4" s="1"/>
  <c r="AG26" i="7" s="1"/>
  <c r="AE26" i="7"/>
  <c r="N56" i="4"/>
  <c r="AF56" i="6" s="1"/>
  <c r="AE64" i="6"/>
  <c r="AE76" i="6"/>
  <c r="AE57" i="6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U67" i="4"/>
  <c r="V67" i="4" s="1"/>
  <c r="AF62" i="7"/>
  <c r="AG33" i="7"/>
  <c r="U17" i="4"/>
  <c r="V17" i="4" s="1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H35" i="4"/>
  <c r="I35" i="4" s="1"/>
  <c r="V50" i="4"/>
  <c r="U77" i="4"/>
  <c r="V77" i="4" s="1"/>
  <c r="AF79" i="7"/>
  <c r="H34" i="4"/>
  <c r="AE34" i="3" s="1"/>
  <c r="AF59" i="7"/>
  <c r="O88" i="8"/>
  <c r="M88" i="8"/>
  <c r="U40" i="4"/>
  <c r="V40" i="4" s="1"/>
  <c r="U9" i="4"/>
  <c r="W9" i="4" s="1"/>
  <c r="H18" i="4"/>
  <c r="AE18" i="3" s="1"/>
  <c r="H51" i="4"/>
  <c r="AE51" i="3" s="1"/>
  <c r="AF54" i="7"/>
  <c r="AG65" i="7"/>
  <c r="U38" i="4"/>
  <c r="V38" i="4" s="1"/>
  <c r="U78" i="4"/>
  <c r="AF33" i="7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53" i="4"/>
  <c r="I53" i="4" s="1"/>
  <c r="I79" i="8" s="1"/>
  <c r="H29" i="4"/>
  <c r="I29" i="4" s="1"/>
  <c r="I35" i="8" s="1"/>
  <c r="H60" i="4"/>
  <c r="AE60" i="3" s="1"/>
  <c r="AF37" i="7"/>
  <c r="U64" i="4"/>
  <c r="V64" i="4" s="1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M81" i="8"/>
  <c r="AF24" i="7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V20" i="4"/>
  <c r="W20" i="4" s="1"/>
  <c r="U69" i="4"/>
  <c r="AG15" i="7"/>
  <c r="U70" i="4"/>
  <c r="AG62" i="7"/>
  <c r="M105" i="8"/>
  <c r="AF52" i="3"/>
  <c r="M39" i="8"/>
  <c r="AG79" i="7"/>
  <c r="AF66" i="7"/>
  <c r="M91" i="8"/>
  <c r="AG24" i="7"/>
  <c r="AF30" i="7"/>
  <c r="U30" i="4"/>
  <c r="O30" i="8"/>
  <c r="M30" i="8"/>
  <c r="AG66" i="7"/>
  <c r="AF27" i="7"/>
  <c r="U27" i="4"/>
  <c r="M21" i="8" l="1"/>
  <c r="AE10" i="7"/>
  <c r="T10" i="4"/>
  <c r="U12" i="4"/>
  <c r="AG12" i="7" s="1"/>
  <c r="V61" i="4"/>
  <c r="W61" i="4" s="1"/>
  <c r="O87" i="8" s="1"/>
  <c r="M40" i="8"/>
  <c r="AF15" i="7"/>
  <c r="AF71" i="7"/>
  <c r="T13" i="4"/>
  <c r="U13" i="4" s="1"/>
  <c r="V13" i="4" s="1"/>
  <c r="W13" i="4" s="1"/>
  <c r="O19" i="8" s="1"/>
  <c r="U80" i="4"/>
  <c r="AF34" i="7"/>
  <c r="AG71" i="7"/>
  <c r="AF20" i="7"/>
  <c r="W60" i="4"/>
  <c r="O86" i="8" s="1"/>
  <c r="V11" i="4"/>
  <c r="AF61" i="7"/>
  <c r="V29" i="4"/>
  <c r="M35" i="8" s="1"/>
  <c r="AF11" i="7"/>
  <c r="N59" i="4"/>
  <c r="I31" i="4"/>
  <c r="I37" i="8" s="1"/>
  <c r="AE77" i="6"/>
  <c r="N58" i="4"/>
  <c r="O58" i="4" s="1"/>
  <c r="K84" i="8" s="1"/>
  <c r="M34" i="8"/>
  <c r="M15" i="4"/>
  <c r="AE15" i="6" s="1"/>
  <c r="H12" i="4"/>
  <c r="AE12" i="3" s="1"/>
  <c r="AF11" i="3"/>
  <c r="I90" i="8"/>
  <c r="U52" i="4"/>
  <c r="V52" i="4" s="1"/>
  <c r="W52" i="4" s="1"/>
  <c r="U32" i="4"/>
  <c r="V32" i="4" s="1"/>
  <c r="W32" i="4" s="1"/>
  <c r="AG72" i="7"/>
  <c r="AG53" i="7"/>
  <c r="AF60" i="7"/>
  <c r="M37" i="8"/>
  <c r="AF29" i="6"/>
  <c r="AE55" i="6"/>
  <c r="AE29" i="6"/>
  <c r="N37" i="4"/>
  <c r="O37" i="4" s="1"/>
  <c r="AG37" i="6" s="1"/>
  <c r="AE72" i="6"/>
  <c r="AG34" i="7"/>
  <c r="U57" i="4"/>
  <c r="V57" i="4" s="1"/>
  <c r="W57" i="4" s="1"/>
  <c r="U22" i="4"/>
  <c r="AG22" i="7" s="1"/>
  <c r="U56" i="4"/>
  <c r="V56" i="4" s="1"/>
  <c r="W56" i="4" s="1"/>
  <c r="N52" i="4"/>
  <c r="O52" i="4" s="1"/>
  <c r="K78" i="8" s="1"/>
  <c r="AE40" i="6"/>
  <c r="AE68" i="6"/>
  <c r="AE60" i="6"/>
  <c r="AG69" i="6"/>
  <c r="AG60" i="7"/>
  <c r="AG29" i="6"/>
  <c r="AF72" i="7"/>
  <c r="K89" i="8"/>
  <c r="AG31" i="7"/>
  <c r="AG52" i="6"/>
  <c r="AF53" i="7"/>
  <c r="AF31" i="7"/>
  <c r="I19" i="4"/>
  <c r="I25" i="8" s="1"/>
  <c r="N14" i="4"/>
  <c r="AF14" i="6" s="1"/>
  <c r="N10" i="4"/>
  <c r="O10" i="4" s="1"/>
  <c r="K16" i="8" s="1"/>
  <c r="N15" i="4"/>
  <c r="O15" i="4" s="1"/>
  <c r="AG15" i="6" s="1"/>
  <c r="N36" i="4"/>
  <c r="AF36" i="6" s="1"/>
  <c r="N20" i="4"/>
  <c r="AF20" i="6" s="1"/>
  <c r="AE11" i="3"/>
  <c r="N18" i="4"/>
  <c r="O18" i="4" s="1"/>
  <c r="N25" i="4"/>
  <c r="O25" i="4" s="1"/>
  <c r="AG25" i="6" s="1"/>
  <c r="N31" i="4"/>
  <c r="N17" i="4"/>
  <c r="AF17" i="6" s="1"/>
  <c r="N32" i="4"/>
  <c r="AF32" i="6" s="1"/>
  <c r="N16" i="4"/>
  <c r="O16" i="4" s="1"/>
  <c r="N13" i="4"/>
  <c r="N21" i="4"/>
  <c r="O21" i="4" s="1"/>
  <c r="AG21" i="6" s="1"/>
  <c r="N11" i="4"/>
  <c r="O11" i="4" s="1"/>
  <c r="K17" i="8" s="1"/>
  <c r="AG19" i="7"/>
  <c r="U14" i="4"/>
  <c r="AG14" i="7" s="1"/>
  <c r="AF25" i="7"/>
  <c r="N38" i="4"/>
  <c r="O38" i="4" s="1"/>
  <c r="AG38" i="6" s="1"/>
  <c r="AF19" i="7"/>
  <c r="AG25" i="7"/>
  <c r="N12" i="4"/>
  <c r="O12" i="4" s="1"/>
  <c r="K18" i="8" s="1"/>
  <c r="O55" i="4"/>
  <c r="AF55" i="6"/>
  <c r="O61" i="4"/>
  <c r="AF61" i="6"/>
  <c r="AF24" i="6"/>
  <c r="O24" i="4"/>
  <c r="K30" i="8" s="1"/>
  <c r="AF76" i="6"/>
  <c r="O76" i="4"/>
  <c r="AG76" i="6" s="1"/>
  <c r="U39" i="4"/>
  <c r="V39" i="4" s="1"/>
  <c r="W39" i="4" s="1"/>
  <c r="M89" i="8"/>
  <c r="U51" i="4"/>
  <c r="AG51" i="7" s="1"/>
  <c r="M29" i="8"/>
  <c r="AG23" i="7"/>
  <c r="AE20" i="6"/>
  <c r="AE24" i="6"/>
  <c r="N30" i="4"/>
  <c r="O30" i="4" s="1"/>
  <c r="N33" i="4"/>
  <c r="N27" i="4"/>
  <c r="AG28" i="7"/>
  <c r="AG63" i="7"/>
  <c r="O56" i="4"/>
  <c r="K82" i="8" s="1"/>
  <c r="AF23" i="7"/>
  <c r="N23" i="4"/>
  <c r="AF23" i="6" s="1"/>
  <c r="AE79" i="6"/>
  <c r="AE73" i="6"/>
  <c r="N39" i="4"/>
  <c r="AF37" i="6"/>
  <c r="AF63" i="7"/>
  <c r="AF69" i="6"/>
  <c r="AE21" i="6"/>
  <c r="O73" i="4"/>
  <c r="K99" i="8" s="1"/>
  <c r="AG26" i="6"/>
  <c r="AE27" i="3"/>
  <c r="AF26" i="7"/>
  <c r="V26" i="4"/>
  <c r="M32" i="8" s="1"/>
  <c r="O68" i="4"/>
  <c r="AG68" i="6" s="1"/>
  <c r="AF68" i="6"/>
  <c r="AF74" i="6"/>
  <c r="O74" i="4"/>
  <c r="K100" i="8" s="1"/>
  <c r="AF40" i="6"/>
  <c r="O40" i="4"/>
  <c r="K46" i="8" s="1"/>
  <c r="O57" i="4"/>
  <c r="AF57" i="6"/>
  <c r="N67" i="4"/>
  <c r="AE67" i="6"/>
  <c r="AF73" i="7"/>
  <c r="AF60" i="6"/>
  <c r="AF58" i="6"/>
  <c r="AG67" i="7"/>
  <c r="AE9" i="6"/>
  <c r="N9" i="4"/>
  <c r="AG72" i="6"/>
  <c r="M99" i="8"/>
  <c r="AF52" i="6"/>
  <c r="AE76" i="3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AG80" i="6"/>
  <c r="M27" i="8"/>
  <c r="AF71" i="6"/>
  <c r="AE52" i="3"/>
  <c r="AG73" i="7"/>
  <c r="AF72" i="6"/>
  <c r="U16" i="4"/>
  <c r="W16" i="4" s="1"/>
  <c r="AF80" i="6"/>
  <c r="AF21" i="7"/>
  <c r="AF65" i="6"/>
  <c r="AF28" i="7"/>
  <c r="AF26" i="6"/>
  <c r="AE32" i="6"/>
  <c r="N53" i="4"/>
  <c r="AE53" i="6"/>
  <c r="AE34" i="6"/>
  <c r="N34" i="4"/>
  <c r="M85" i="8"/>
  <c r="W59" i="4"/>
  <c r="O85" i="8" s="1"/>
  <c r="AF66" i="6"/>
  <c r="W58" i="4"/>
  <c r="O84" i="8" s="1"/>
  <c r="M41" i="8"/>
  <c r="W35" i="4"/>
  <c r="O41" i="8" s="1"/>
  <c r="M80" i="8"/>
  <c r="W54" i="4"/>
  <c r="O80" i="8" s="1"/>
  <c r="W64" i="4"/>
  <c r="O90" i="8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E54" i="6"/>
  <c r="N54" i="4"/>
  <c r="AE70" i="6"/>
  <c r="N70" i="4"/>
  <c r="K92" i="8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AG65" i="6"/>
  <c r="O79" i="4"/>
  <c r="K105" i="8" s="1"/>
  <c r="AF63" i="6"/>
  <c r="W71" i="4"/>
  <c r="O97" i="8" s="1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M98" i="8"/>
  <c r="O98" i="8"/>
  <c r="AF69" i="3"/>
  <c r="I87" i="8"/>
  <c r="AF61" i="3"/>
  <c r="O26" i="8"/>
  <c r="M26" i="8"/>
  <c r="V70" i="4"/>
  <c r="W70" i="4" s="1"/>
  <c r="AG70" i="7"/>
  <c r="M17" i="8"/>
  <c r="V69" i="4"/>
  <c r="W69" i="4" s="1"/>
  <c r="AG69" i="7"/>
  <c r="O43" i="8"/>
  <c r="M43" i="8"/>
  <c r="M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F56" i="3"/>
  <c r="I82" i="8"/>
  <c r="AF79" i="3"/>
  <c r="I105" i="8"/>
  <c r="O15" i="8"/>
  <c r="M15" i="8"/>
  <c r="I33" i="8"/>
  <c r="AF27" i="3"/>
  <c r="V27" i="4"/>
  <c r="W27" i="4" s="1"/>
  <c r="AG27" i="7"/>
  <c r="AF62" i="3"/>
  <c r="AG52" i="7"/>
  <c r="AF15" i="3"/>
  <c r="I21" i="8"/>
  <c r="I38" i="8"/>
  <c r="AF32" i="3"/>
  <c r="M19" i="8" l="1"/>
  <c r="W29" i="4"/>
  <c r="O35" i="8" s="1"/>
  <c r="AG57" i="7"/>
  <c r="AG13" i="7"/>
  <c r="U10" i="4"/>
  <c r="AF10" i="7"/>
  <c r="AF13" i="7"/>
  <c r="AG56" i="7"/>
  <c r="AG58" i="6"/>
  <c r="AF38" i="3"/>
  <c r="AF30" i="6"/>
  <c r="O17" i="4"/>
  <c r="AG17" i="6" s="1"/>
  <c r="AG32" i="7"/>
  <c r="V22" i="4"/>
  <c r="W22" i="4" s="1"/>
  <c r="O28" i="8" s="1"/>
  <c r="AF25" i="6"/>
  <c r="O20" i="4"/>
  <c r="K26" i="8" s="1"/>
  <c r="K43" i="8"/>
  <c r="AG39" i="7"/>
  <c r="V51" i="4"/>
  <c r="W51" i="4" s="1"/>
  <c r="O77" i="8" s="1"/>
  <c r="K44" i="8"/>
  <c r="K31" i="8"/>
  <c r="AF15" i="6"/>
  <c r="O14" i="4"/>
  <c r="K20" i="8" s="1"/>
  <c r="AF16" i="6"/>
  <c r="K27" i="8"/>
  <c r="AG16" i="7"/>
  <c r="I91" i="8"/>
  <c r="AG79" i="6"/>
  <c r="K102" i="8"/>
  <c r="AF19" i="3"/>
  <c r="AG56" i="6"/>
  <c r="AF11" i="6"/>
  <c r="AF12" i="6"/>
  <c r="I77" i="8"/>
  <c r="I42" i="8"/>
  <c r="V14" i="4"/>
  <c r="W14" i="4" s="1"/>
  <c r="O20" i="8" s="1"/>
  <c r="AG11" i="6"/>
  <c r="AG12" i="6"/>
  <c r="K21" i="8"/>
  <c r="AF21" i="6"/>
  <c r="O13" i="4"/>
  <c r="AF13" i="6"/>
  <c r="O31" i="4"/>
  <c r="AF31" i="6"/>
  <c r="AF38" i="6"/>
  <c r="AG10" i="6"/>
  <c r="AF10" i="6"/>
  <c r="O32" i="4"/>
  <c r="K38" i="8" s="1"/>
  <c r="O36" i="4"/>
  <c r="K42" i="8" s="1"/>
  <c r="AG40" i="6"/>
  <c r="AG24" i="6"/>
  <c r="K36" i="8"/>
  <c r="AG30" i="6"/>
  <c r="AF39" i="6"/>
  <c r="O39" i="4"/>
  <c r="AG18" i="7"/>
  <c r="AG36" i="6"/>
  <c r="AF27" i="6"/>
  <c r="O27" i="4"/>
  <c r="K87" i="8"/>
  <c r="AG61" i="6"/>
  <c r="AG73" i="6"/>
  <c r="O23" i="4"/>
  <c r="AF33" i="6"/>
  <c r="O33" i="4"/>
  <c r="K81" i="8"/>
  <c r="AG55" i="6"/>
  <c r="K94" i="8"/>
  <c r="K23" i="8"/>
  <c r="O50" i="4"/>
  <c r="W26" i="4"/>
  <c r="O32" i="8" s="1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O38" i="8"/>
  <c r="M38" i="8"/>
  <c r="M96" i="8"/>
  <c r="O96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V10" i="4" l="1"/>
  <c r="AG10" i="7"/>
  <c r="M28" i="8"/>
  <c r="AG14" i="6"/>
  <c r="AG20" i="6"/>
  <c r="M77" i="8"/>
  <c r="M20" i="8"/>
  <c r="AG31" i="6"/>
  <c r="K37" i="8"/>
  <c r="K19" i="8"/>
  <c r="AG13" i="6"/>
  <c r="M42" i="8"/>
  <c r="K29" i="8"/>
  <c r="AG23" i="6"/>
  <c r="AG27" i="6"/>
  <c r="K33" i="8"/>
  <c r="K45" i="8"/>
  <c r="AG39" i="6"/>
  <c r="AG33" i="6"/>
  <c r="K39" i="8"/>
  <c r="AG50" i="6"/>
  <c r="K76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W10" i="4" l="1"/>
  <c r="O16" i="8" s="1"/>
  <c r="M16" i="8"/>
</calcChain>
</file>

<file path=xl/sharedStrings.xml><?xml version="1.0" encoding="utf-8"?>
<sst xmlns="http://schemas.openxmlformats.org/spreadsheetml/2006/main" count="675" uniqueCount="189">
  <si>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</si>
  <si>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</si>
  <si>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</si>
  <si>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</si>
  <si>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</si>
  <si>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</si>
  <si>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</si>
  <si>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</si>
  <si>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</si>
  <si>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</si>
  <si>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</si>
  <si>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</si>
  <si>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</si>
  <si>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</si>
  <si>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</si>
  <si>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</si>
  <si>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</si>
  <si>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</si>
  <si>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</si>
  <si>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</si>
  <si>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</si>
  <si>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</si>
  <si>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</si>
  <si>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</si>
  <si>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</si>
  <si>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</si>
  <si>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</si>
  <si>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</si>
  <si>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</si>
  <si>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</si>
  <si>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</si>
  <si>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</si>
  <si>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</si>
  <si>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</si>
  <si>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</si>
  <si>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</si>
  <si>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</si>
  <si>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</si>
  <si>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</si>
  <si>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</si>
  <si>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</si>
  <si>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</si>
  <si>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</si>
  <si>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</si>
  <si>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</si>
  <si>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</si>
  <si>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</si>
  <si>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</si>
  <si>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</si>
  <si>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</si>
  <si>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</si>
  <si>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</si>
  <si>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</si>
  <si>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</si>
  <si>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</si>
  <si>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</si>
  <si>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</si>
  <si>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</si>
  <si>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</si>
  <si>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</si>
  <si>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</si>
  <si>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</si>
  <si>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</si>
  <si>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</si>
  <si>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</si>
  <si>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</si>
  <si>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</si>
  <si>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</si>
  <si>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</si>
  <si>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</si>
  <si>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</si>
  <si>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</si>
  <si>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</si>
  <si>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</si>
  <si>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</si>
  <si>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</si>
  <si>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</si>
  <si>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</si>
  <si>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</si>
  <si>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</si>
  <si>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</si>
  <si>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</si>
  <si>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</si>
  <si>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</si>
  <si>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</si>
  <si>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</si>
  <si>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</si>
  <si>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</si>
  <si>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</si>
  <si>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</si>
  <si>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</si>
  <si>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</si>
  <si>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</si>
  <si>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</si>
  <si>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</si>
  <si>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</si>
  <si>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</si>
  <si>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</si>
  <si>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</si>
  <si>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</si>
  <si>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</si>
  <si>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</si>
  <si>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</si>
  <si>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</si>
  <si>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</si>
  <si>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</si>
  <si>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</si>
  <si>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</si>
  <si>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</si>
  <si>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</si>
  <si>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</si>
  <si>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</si>
  <si>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</si>
  <si>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</si>
  <si>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</si>
  <si>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</si>
  <si>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</si>
  <si>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</si>
  <si>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</si>
  <si>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</si>
  <si>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</si>
  <si>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</si>
  <si>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</si>
  <si>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</si>
  <si>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</si>
  <si>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</si>
  <si>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</si>
  <si>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</si>
  <si>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</si>
  <si>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</si>
  <si>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</si>
  <si>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</si>
  <si>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</si>
  <si>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</si>
  <si>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</si>
  <si>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</si>
  <si>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</si>
  <si>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</si>
  <si>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</si>
  <si>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</si>
  <si>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</si>
  <si>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</si>
  <si>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</si>
  <si>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</si>
  <si>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</si>
  <si>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</si>
  <si>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</si>
  <si>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</si>
  <si>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</si>
  <si>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</si>
  <si>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</si>
  <si>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</si>
  <si>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</si>
  <si>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</si>
  <si>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</si>
  <si>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MW 4:00PM-5:25PM</t>
  </si>
  <si>
    <t xml:space="preserve"> TTHSAT 4:00PM-5:25PM </t>
  </si>
  <si>
    <t>U701</t>
  </si>
  <si>
    <t>2015-2016</t>
  </si>
  <si>
    <t>3RD</t>
  </si>
  <si>
    <t xml:space="preserve">CASTRO, PATRICK PAUL C. </t>
  </si>
  <si>
    <t>BSIT-NET SEC TRACK-3</t>
  </si>
  <si>
    <t>13-2954-574</t>
  </si>
  <si>
    <t xml:space="preserve">DACANAY, EDMHER JAY C. </t>
  </si>
  <si>
    <t>BSIT-NET SEC TRACK-2</t>
  </si>
  <si>
    <t>12022140</t>
  </si>
  <si>
    <t xml:space="preserve">DECENA, JEANNE KEVIN T. </t>
  </si>
  <si>
    <t>12-2317-571</t>
  </si>
  <si>
    <t xml:space="preserve">DELA CRUZ, JORDAN J. </t>
  </si>
  <si>
    <t>14-2321-849</t>
  </si>
  <si>
    <t xml:space="preserve">LAPORGA, MARTIN PAOLO A. </t>
  </si>
  <si>
    <t>12-3511-781</t>
  </si>
  <si>
    <t xml:space="preserve">PACIO, MARCIAL T. </t>
  </si>
  <si>
    <t>13-0431-794</t>
  </si>
  <si>
    <t xml:space="preserve">PAYAS, ADRIAN MARK M. </t>
  </si>
  <si>
    <t>13-1967-406</t>
  </si>
  <si>
    <t xml:space="preserve">SORIANO, ZANDO M. </t>
  </si>
  <si>
    <t>12020622</t>
  </si>
  <si>
    <t>-</t>
  </si>
  <si>
    <t>HTML</t>
  </si>
  <si>
    <t>JAVA</t>
  </si>
  <si>
    <t>ROR</t>
  </si>
  <si>
    <t>ROR BLOG</t>
  </si>
  <si>
    <t>WEBSITE</t>
  </si>
  <si>
    <t>DOCUMENTATION</t>
  </si>
  <si>
    <t>INC</t>
  </si>
  <si>
    <t>CCS.1132</t>
  </si>
  <si>
    <t>Web Development 2</t>
  </si>
  <si>
    <t>CITCS INTL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</si>
</sst>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abSelected="1" workbookViewId="0">
      <selection activeCell="D14" sqref="D14:E14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188</v>
      </c>
      <c r="E12" s="194"/>
      <c r="F12" s="1"/>
      <c r="G12" s="189" t="s">
        <v>186</v>
      </c>
      <c r="H12" s="192"/>
      <c r="I12" s="2"/>
      <c r="J12" s="189" t="s">
        <v>187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155</v>
      </c>
      <c r="E14" s="192"/>
      <c r="F14" s="4"/>
      <c r="G14" s="189" t="s">
        <v>156</v>
      </c>
      <c r="H14" s="192"/>
      <c r="I14" s="5"/>
      <c r="J14" s="167" t="s">
        <v>157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158</v>
      </c>
      <c r="E16" s="200"/>
      <c r="F16" s="4"/>
      <c r="G16" s="168" t="s">
        <v>159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/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/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E9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160</v>
      </c>
      <c r="C2" s="47" t="s">
        <v>114</v>
      </c>
      <c r="D2" s="51" t="s">
        <v>161</v>
      </c>
      <c r="E2" s="47" t="s">
        <v>162</v>
      </c>
    </row>
    <row r="3" spans="1:5" ht="12.75" customHeight="1" x14ac:dyDescent="0.35">
      <c r="A3" s="50" t="s">
        <v>35</v>
      </c>
      <c r="B3" s="46" t="s">
        <v>163</v>
      </c>
      <c r="C3" s="47" t="s">
        <v>114</v>
      </c>
      <c r="D3" s="51" t="s">
        <v>164</v>
      </c>
      <c r="E3" s="47" t="s">
        <v>165</v>
      </c>
    </row>
    <row r="4" spans="1:5" ht="12.75" customHeight="1" x14ac:dyDescent="0.35">
      <c r="A4" s="50" t="s">
        <v>36</v>
      </c>
      <c r="B4" s="46" t="s">
        <v>166</v>
      </c>
      <c r="C4" s="47" t="s">
        <v>114</v>
      </c>
      <c r="D4" s="51" t="s">
        <v>164</v>
      </c>
      <c r="E4" s="47" t="s">
        <v>167</v>
      </c>
    </row>
    <row r="5" spans="1:5" ht="12.75" customHeight="1" x14ac:dyDescent="0.35">
      <c r="A5" s="50" t="s">
        <v>37</v>
      </c>
      <c r="B5" s="46" t="s">
        <v>168</v>
      </c>
      <c r="C5" s="47" t="s">
        <v>114</v>
      </c>
      <c r="D5" s="51" t="s">
        <v>161</v>
      </c>
      <c r="E5" s="47" t="s">
        <v>169</v>
      </c>
    </row>
    <row r="6" spans="1:5" ht="12.75" customHeight="1" x14ac:dyDescent="0.35">
      <c r="A6" s="50" t="s">
        <v>38</v>
      </c>
      <c r="B6" s="46" t="s">
        <v>170</v>
      </c>
      <c r="C6" s="47" t="s">
        <v>114</v>
      </c>
      <c r="D6" s="51" t="s">
        <v>161</v>
      </c>
      <c r="E6" s="47" t="s">
        <v>171</v>
      </c>
    </row>
    <row r="7" spans="1:5" ht="12.75" customHeight="1" x14ac:dyDescent="0.35">
      <c r="A7" s="50" t="s">
        <v>39</v>
      </c>
      <c r="B7" s="46" t="s">
        <v>172</v>
      </c>
      <c r="C7" s="47" t="s">
        <v>114</v>
      </c>
      <c r="D7" s="51" t="s">
        <v>161</v>
      </c>
      <c r="E7" s="47" t="s">
        <v>173</v>
      </c>
    </row>
    <row r="8" spans="1:5" ht="12.75" customHeight="1" x14ac:dyDescent="0.35">
      <c r="A8" s="50" t="s">
        <v>40</v>
      </c>
      <c r="B8" s="46" t="s">
        <v>174</v>
      </c>
      <c r="C8" s="47" t="s">
        <v>114</v>
      </c>
      <c r="D8" s="51" t="s">
        <v>164</v>
      </c>
      <c r="E8" s="47" t="s">
        <v>175</v>
      </c>
    </row>
    <row r="9" spans="1:5" ht="12.75" customHeight="1" x14ac:dyDescent="0.35">
      <c r="A9" s="50" t="s">
        <v>41</v>
      </c>
      <c r="B9" s="46" t="s">
        <v>176</v>
      </c>
      <c r="C9" s="47" t="s">
        <v>114</v>
      </c>
      <c r="D9" s="51" t="s">
        <v>161</v>
      </c>
      <c r="E9" s="47" t="s">
        <v>177</v>
      </c>
    </row>
    <row r="10" spans="1:5" ht="12.75" customHeight="1" x14ac:dyDescent="0.35">
      <c r="A10" s="50" t="s">
        <v>42</v>
      </c>
      <c r="B10" s="46"/>
      <c r="C10" s="47"/>
      <c r="D10" s="51"/>
      <c r="E10" s="47"/>
    </row>
    <row r="11" spans="1:5" ht="12.75" customHeight="1" x14ac:dyDescent="0.35">
      <c r="A11" s="50" t="s">
        <v>43</v>
      </c>
      <c r="B11" s="48"/>
      <c r="C11" s="47"/>
      <c r="D11" s="51"/>
      <c r="E11" s="47"/>
    </row>
    <row r="12" spans="1:5" ht="12.75" customHeight="1" x14ac:dyDescent="0.35">
      <c r="A12" s="50" t="s">
        <v>44</v>
      </c>
      <c r="B12" s="46"/>
      <c r="C12" s="47"/>
      <c r="D12" s="51"/>
      <c r="E12" s="47"/>
    </row>
    <row r="13" spans="1:5" ht="12.75" customHeight="1" x14ac:dyDescent="0.35">
      <c r="A13" s="50" t="s">
        <v>45</v>
      </c>
      <c r="B13" s="46"/>
      <c r="C13" s="47"/>
      <c r="D13" s="51"/>
      <c r="E13" s="47"/>
    </row>
    <row r="14" spans="1:5" ht="12.75" customHeight="1" x14ac:dyDescent="0.35">
      <c r="A14" s="50" t="s">
        <v>46</v>
      </c>
      <c r="B14" s="46"/>
      <c r="C14" s="47"/>
      <c r="D14" s="51"/>
      <c r="E14" s="47"/>
    </row>
    <row r="15" spans="1:5" ht="12.75" customHeight="1" x14ac:dyDescent="0.35">
      <c r="A15" s="50" t="s">
        <v>47</v>
      </c>
      <c r="B15" s="46"/>
      <c r="C15" s="47"/>
      <c r="D15" s="51"/>
      <c r="E15" s="47"/>
    </row>
    <row r="16" spans="1:5" ht="12.75" customHeight="1" x14ac:dyDescent="0.35">
      <c r="A16" s="50" t="s">
        <v>48</v>
      </c>
      <c r="B16" s="46"/>
      <c r="C16" s="47"/>
      <c r="D16" s="51"/>
      <c r="E16" s="47"/>
    </row>
    <row r="17" spans="1:5" ht="12.75" customHeight="1" x14ac:dyDescent="0.35">
      <c r="A17" s="50" t="s">
        <v>49</v>
      </c>
      <c r="B17" s="46"/>
      <c r="C17" s="47"/>
      <c r="D17" s="51"/>
      <c r="E17" s="47"/>
    </row>
    <row r="18" spans="1:5" ht="12.75" customHeight="1" x14ac:dyDescent="0.35">
      <c r="A18" s="50" t="s">
        <v>50</v>
      </c>
      <c r="B18" s="46"/>
      <c r="C18" s="47"/>
      <c r="D18" s="51"/>
      <c r="E18" s="47"/>
    </row>
    <row r="19" spans="1:5" ht="12.75" customHeight="1" x14ac:dyDescent="0.35">
      <c r="A19" s="50" t="s">
        <v>51</v>
      </c>
      <c r="B19" s="46"/>
      <c r="C19" s="47"/>
      <c r="D19" s="51"/>
      <c r="E19" s="47"/>
    </row>
    <row r="20" spans="1:5" ht="12.75" customHeight="1" x14ac:dyDescent="0.35">
      <c r="A20" s="50" t="s">
        <v>52</v>
      </c>
      <c r="B20" s="46"/>
      <c r="C20" s="47"/>
      <c r="D20" s="51"/>
      <c r="E20" s="47"/>
    </row>
    <row r="21" spans="1:5" ht="12.75" customHeight="1" x14ac:dyDescent="0.35">
      <c r="A21" s="50" t="s">
        <v>53</v>
      </c>
      <c r="B21" s="46"/>
      <c r="C21" s="47"/>
      <c r="D21" s="51"/>
      <c r="E21" s="47"/>
    </row>
    <row r="22" spans="1:5" ht="12.75" customHeight="1" x14ac:dyDescent="0.35">
      <c r="A22" s="50" t="s">
        <v>54</v>
      </c>
      <c r="B22" s="46"/>
      <c r="C22" s="47"/>
      <c r="D22" s="51"/>
      <c r="E22" s="47"/>
    </row>
    <row r="23" spans="1:5" ht="12.75" customHeight="1" x14ac:dyDescent="0.35">
      <c r="A23" s="50" t="s">
        <v>55</v>
      </c>
      <c r="B23" s="46"/>
      <c r="C23" s="47"/>
      <c r="D23" s="51"/>
      <c r="E23" s="47"/>
    </row>
    <row r="24" spans="1:5" ht="12.75" customHeight="1" x14ac:dyDescent="0.35">
      <c r="A24" s="50" t="s">
        <v>56</v>
      </c>
      <c r="B24" s="46"/>
      <c r="C24" s="47"/>
      <c r="D24" s="51"/>
      <c r="E24" s="47"/>
    </row>
    <row r="25" spans="1:5" ht="12.75" customHeight="1" x14ac:dyDescent="0.35">
      <c r="A25" s="50" t="s">
        <v>57</v>
      </c>
      <c r="B25" s="46"/>
      <c r="C25" s="47"/>
      <c r="D25" s="51"/>
      <c r="E25" s="47"/>
    </row>
    <row r="26" spans="1:5" ht="12.75" customHeight="1" x14ac:dyDescent="0.35">
      <c r="A26" s="50" t="s">
        <v>58</v>
      </c>
      <c r="B26" s="46"/>
      <c r="C26" s="47"/>
      <c r="D26" s="51"/>
      <c r="E26" s="47"/>
    </row>
    <row r="27" spans="1:5" ht="12.75" customHeight="1" x14ac:dyDescent="0.35">
      <c r="A27" s="50" t="s">
        <v>59</v>
      </c>
      <c r="B27" s="46"/>
      <c r="C27" s="47"/>
      <c r="D27" s="51"/>
      <c r="E27" s="47"/>
    </row>
    <row r="28" spans="1:5" ht="12.75" customHeight="1" x14ac:dyDescent="0.35">
      <c r="A28" s="50" t="s">
        <v>60</v>
      </c>
      <c r="B28" s="46"/>
      <c r="C28" s="47"/>
      <c r="D28" s="51"/>
      <c r="E28" s="47"/>
    </row>
    <row r="29" spans="1:5" ht="12.75" customHeight="1" x14ac:dyDescent="0.35">
      <c r="A29" s="50" t="s">
        <v>61</v>
      </c>
      <c r="B29" s="46"/>
      <c r="C29" s="47"/>
      <c r="D29" s="51"/>
      <c r="E29" s="47"/>
    </row>
    <row r="30" spans="1:5" ht="12.75" customHeight="1" x14ac:dyDescent="0.35">
      <c r="A30" s="50" t="s">
        <v>62</v>
      </c>
      <c r="B30" s="46"/>
      <c r="C30" s="47"/>
      <c r="D30" s="51"/>
      <c r="E30" s="47"/>
    </row>
    <row r="31" spans="1:5" ht="12.75" customHeight="1" x14ac:dyDescent="0.35">
      <c r="A31" s="50" t="s">
        <v>63</v>
      </c>
      <c r="B31" s="46"/>
      <c r="C31" s="47"/>
      <c r="D31" s="51"/>
      <c r="E31" s="47"/>
    </row>
    <row r="32" spans="1:5" ht="12.75" customHeight="1" x14ac:dyDescent="0.35">
      <c r="A32" s="50" t="s">
        <v>64</v>
      </c>
      <c r="B32" s="46"/>
      <c r="C32" s="47"/>
      <c r="D32" s="51"/>
      <c r="E32" s="47"/>
    </row>
    <row r="33" spans="1:5" ht="12.75" customHeight="1" x14ac:dyDescent="0.35">
      <c r="A33" s="50" t="s">
        <v>65</v>
      </c>
      <c r="B33" s="46"/>
      <c r="C33" s="47"/>
      <c r="D33" s="51"/>
      <c r="E33" s="47"/>
    </row>
    <row r="34" spans="1:5" ht="12.75" customHeight="1" x14ac:dyDescent="0.35">
      <c r="A34" s="50" t="s">
        <v>66</v>
      </c>
      <c r="B34" s="46"/>
      <c r="C34" s="47"/>
      <c r="D34" s="51"/>
      <c r="E34" s="47"/>
    </row>
    <row r="35" spans="1:5" ht="12.75" customHeight="1" x14ac:dyDescent="0.35">
      <c r="A35" s="50" t="s">
        <v>67</v>
      </c>
      <c r="B35" s="46"/>
      <c r="C35" s="47"/>
      <c r="D35" s="51"/>
      <c r="E35" s="47"/>
    </row>
    <row r="36" spans="1:5" ht="12.75" customHeight="1" x14ac:dyDescent="0.35">
      <c r="A36" s="50" t="s">
        <v>68</v>
      </c>
      <c r="B36" s="46"/>
      <c r="C36" s="47"/>
      <c r="D36" s="51"/>
      <c r="E36" s="47"/>
    </row>
    <row r="37" spans="1:5" ht="12.75" customHeight="1" x14ac:dyDescent="0.35">
      <c r="A37" s="50" t="s">
        <v>69</v>
      </c>
      <c r="B37" s="46"/>
      <c r="C37" s="47"/>
      <c r="D37" s="51"/>
      <c r="E37" s="47"/>
    </row>
    <row r="38" spans="1:5" ht="12.75" customHeight="1" x14ac:dyDescent="0.35">
      <c r="A38" s="50" t="s">
        <v>70</v>
      </c>
      <c r="B38" s="46"/>
      <c r="C38" s="47"/>
      <c r="D38" s="51"/>
      <c r="E38" s="47"/>
    </row>
    <row r="39" spans="1:5" ht="12.75" customHeight="1" x14ac:dyDescent="0.35">
      <c r="A39" s="50" t="s">
        <v>71</v>
      </c>
      <c r="B39" s="46"/>
      <c r="C39" s="47"/>
      <c r="D39" s="51"/>
      <c r="E39" s="47"/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28" zoomScaleNormal="100" workbookViewId="0">
      <selection activeCell="V10" sqref="V10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INTL A  CCS.1132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Web Development 2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 xml:space="preserve">MW 4:00PM-5:25PM   TTHSAT 4:00PM-5:25PM </v>
      </c>
      <c r="B4" s="283"/>
      <c r="C4" s="284"/>
      <c r="D4" s="103" t="str">
        <f>'INITIAL INPUT'!J14</f>
        <v>U701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3RD Trimester SY 2015-2016</v>
      </c>
      <c r="B5" s="283"/>
      <c r="C5" s="284"/>
      <c r="D5" s="285"/>
      <c r="E5" s="251"/>
      <c r="F5" s="229"/>
      <c r="G5" s="237">
        <f>'INITIAL INPUT'!D20</f>
        <v>0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>
        <f>'INITIAL INPUT'!D24</f>
        <v>0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CASTRO, PATRICK PAUL C. </v>
      </c>
      <c r="C9" s="104" t="str">
        <f>IF(NAMES!C2="","",NAMES!C2)</f>
        <v>M</v>
      </c>
      <c r="D9" s="81" t="str">
        <f>IF(NAMES!D2="","",NAMES!D2)</f>
        <v>BSIT-NET SEC TRACK-3</v>
      </c>
      <c r="E9" s="82">
        <f>IF(PRELIM!P9="","",$E$8*PRELIM!P9)</f>
        <v>18.480000000000004</v>
      </c>
      <c r="F9" s="83">
        <f>IF(PRELIM!AB9="","",$F$8*PRELIM!AB9)</f>
        <v>33</v>
      </c>
      <c r="G9" s="83">
        <f>IF(PRELIM!AD9="","",$G$8*PRELIM!AD9)</f>
        <v>25.200000000000003</v>
      </c>
      <c r="H9" s="84">
        <f t="shared" ref="H9:H40" si="0">IF(SUM(E9:G9)=0,"",SUM(E9:G9))</f>
        <v>76.680000000000007</v>
      </c>
      <c r="I9" s="85">
        <f>IF(H9="","",VLOOKUP(H9,'INITIAL INPUT'!$P$4:$R$34,3))</f>
        <v>88</v>
      </c>
      <c r="J9" s="83">
        <f>IF(MIDTERM!P9="","",$J$8*MIDTERM!P9)</f>
        <v>26.033333333333335</v>
      </c>
      <c r="K9" s="83">
        <f>IF(MIDTERM!AB9="","",$K$8*MIDTERM!AB9)</f>
        <v>10.5</v>
      </c>
      <c r="L9" s="83">
        <f>IF(MIDTERM!AD9="","",$L$8*MIDTERM!AD9)</f>
        <v>18.700000000000003</v>
      </c>
      <c r="M9" s="86">
        <f>IF(SUM(J9:L9)=0,"",SUM(J9:L9))</f>
        <v>55.233333333333334</v>
      </c>
      <c r="N9" s="87">
        <f>IF(M9="","",('INITIAL INPUT'!$J$25*CRS!H9+'INITIAL INPUT'!$K$25*CRS!M9))</f>
        <v>65.956666666666678</v>
      </c>
      <c r="O9" s="85">
        <f>IF(N9="","",VLOOKUP(N9,'INITIAL INPUT'!$P$4:$R$34,3))</f>
        <v>83</v>
      </c>
      <c r="P9" s="83">
        <f>IF(FINAL!P9="","",CRS!$P$8*FINAL!P9)</f>
        <v>19.292307692307695</v>
      </c>
      <c r="Q9" s="83">
        <f>IF(FINAL!AB9="","",CRS!$Q$8*FINAL!AB9)</f>
        <v>21.12</v>
      </c>
      <c r="R9" s="83">
        <f>IF(FINAL!AD9="","",CRS!$R$8*FINAL!AD9)</f>
        <v>23.12</v>
      </c>
      <c r="S9" s="86">
        <f t="shared" ref="S9:S15" si="1">IF(R9="","",SUM(P9:R9))</f>
        <v>63.532307692307697</v>
      </c>
      <c r="T9" s="87">
        <f>IF(S9="","",'INITIAL INPUT'!$J$26*CRS!H9+'INITIAL INPUT'!$K$26*CRS!M9+'INITIAL INPUT'!$L$26*CRS!S9)</f>
        <v>64.74448717948718</v>
      </c>
      <c r="U9" s="85">
        <f>IF(T9="","",VLOOKUP(T9,'INITIAL INPUT'!$P$4:$R$34,3))</f>
        <v>82</v>
      </c>
      <c r="V9" s="107">
        <v>82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DACANAY, EDMHER JAY C. </v>
      </c>
      <c r="C10" s="104" t="str">
        <f>IF(NAMES!C3="","",NAMES!C3)</f>
        <v>M</v>
      </c>
      <c r="D10" s="81" t="str">
        <f>IF(NAMES!D3="","",NAMES!D3)</f>
        <v>BSIT-NET SEC TRACK-2</v>
      </c>
      <c r="E10" s="82">
        <f>IF(PRELIM!P10="","",$E$8*PRELIM!P10)</f>
        <v>23.1</v>
      </c>
      <c r="F10" s="83">
        <f>IF(PRELIM!AB10="","",$F$8*PRELIM!AB10)</f>
        <v>30.25</v>
      </c>
      <c r="G10" s="83">
        <f>IF(PRELIM!AD10="","",$G$8*PRELIM!AD10)</f>
        <v>16.400000000000002</v>
      </c>
      <c r="H10" s="84">
        <f t="shared" si="0"/>
        <v>69.75</v>
      </c>
      <c r="I10" s="85">
        <f>IF(H10="","",VLOOKUP(H10,'INITIAL INPUT'!$P$4:$R$34,3))</f>
        <v>85</v>
      </c>
      <c r="J10" s="83">
        <f>IF(MIDTERM!P10="","",$J$8*MIDTERM!P10)</f>
        <v>24.566666666666666</v>
      </c>
      <c r="K10" s="83">
        <f>IF(MIDTERM!AB10="","",$K$8*MIDTERM!AB10)</f>
        <v>27.300000000000004</v>
      </c>
      <c r="L10" s="83">
        <f>IF(MIDTERM!AD10="","",$L$8*MIDTERM!AD10)</f>
        <v>19.72</v>
      </c>
      <c r="M10" s="86">
        <f t="shared" ref="M10:M40" si="2">IF(SUM(J10:L10)=0,"",SUM(J10:L10))</f>
        <v>71.586666666666673</v>
      </c>
      <c r="N10" s="87">
        <f>IF(M10="","",('INITIAL INPUT'!$J$25*CRS!H10+'INITIAL INPUT'!$K$25*CRS!M10))</f>
        <v>70.668333333333337</v>
      </c>
      <c r="O10" s="85">
        <f>IF(N10="","",VLOOKUP(N10,'INITIAL INPUT'!$P$4:$R$34,3))</f>
        <v>85</v>
      </c>
      <c r="P10" s="83">
        <f>IF(FINAL!P10="","",CRS!$P$8*FINAL!P10)</f>
        <v>16.753846153846155</v>
      </c>
      <c r="Q10" s="83">
        <f>IF(FINAL!AB10="","",CRS!$Q$8*FINAL!AB10)</f>
        <v>21.12</v>
      </c>
      <c r="R10" s="83">
        <f>IF(FINAL!AD10="","",CRS!$R$8*FINAL!AD10)</f>
        <v>21.76</v>
      </c>
      <c r="S10" s="86">
        <f t="shared" si="1"/>
        <v>59.633846153846164</v>
      </c>
      <c r="T10" s="87">
        <f>IF(S10="","",'INITIAL INPUT'!$J$26*CRS!H10+'INITIAL INPUT'!$K$26*CRS!M10+'INITIAL INPUT'!$L$26*CRS!S10)</f>
        <v>65.15108974358975</v>
      </c>
      <c r="U10" s="85">
        <f>IF(T10="","",VLOOKUP(T10,'INITIAL INPUT'!$P$4:$R$34,3))</f>
        <v>83</v>
      </c>
      <c r="V10" s="107">
        <f t="shared" ref="V10:V40" si="3">U10</f>
        <v>83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25">
      <c r="A11" s="90" t="s">
        <v>36</v>
      </c>
      <c r="B11" s="79" t="str">
        <f>IF(NAMES!B4="","",NAMES!B4)</f>
        <v xml:space="preserve">DECENA, JEANNE KEVIN T. </v>
      </c>
      <c r="C11" s="104" t="str">
        <f>IF(NAMES!C4="","",NAMES!C4)</f>
        <v>M</v>
      </c>
      <c r="D11" s="81" t="str">
        <f>IF(NAMES!D4="","",NAMES!D4)</f>
        <v>BSIT-NET SEC TRACK-2</v>
      </c>
      <c r="E11" s="82">
        <f>IF(PRELIM!P11="","",$E$8*PRELIM!P11)</f>
        <v>29.700000000000003</v>
      </c>
      <c r="F11" s="83">
        <f>IF(PRELIM!AB11="","",$F$8*PRELIM!AB11)</f>
        <v>33</v>
      </c>
      <c r="G11" s="83">
        <f>IF(PRELIM!AD11="","",$G$8*PRELIM!AD11)</f>
        <v>26</v>
      </c>
      <c r="H11" s="84">
        <f t="shared" si="0"/>
        <v>88.7</v>
      </c>
      <c r="I11" s="85">
        <f>IF(H11="","",VLOOKUP(H11,'INITIAL INPUT'!$P$4:$R$34,3))</f>
        <v>94</v>
      </c>
      <c r="J11" s="83">
        <f>IF(MIDTERM!P11="","",$J$8*MIDTERM!P11)</f>
        <v>27.500000000000004</v>
      </c>
      <c r="K11" s="83">
        <f>IF(MIDTERM!AB11="","",$K$8*MIDTERM!AB11)</f>
        <v>28.5</v>
      </c>
      <c r="L11" s="83">
        <f>IF(MIDTERM!AD11="","",$L$8*MIDTERM!AD11)</f>
        <v>20.060000000000002</v>
      </c>
      <c r="M11" s="86">
        <f t="shared" si="2"/>
        <v>76.06</v>
      </c>
      <c r="N11" s="87">
        <f>IF(M11="","",('INITIAL INPUT'!$J$25*CRS!H11+'INITIAL INPUT'!$K$25*CRS!M11))</f>
        <v>82.38</v>
      </c>
      <c r="O11" s="85">
        <f>IF(N11="","",VLOOKUP(N11,'INITIAL INPUT'!$P$4:$R$34,3))</f>
        <v>91</v>
      </c>
      <c r="P11" s="83">
        <f>IF(FINAL!P11="","",CRS!$P$8*FINAL!P11)</f>
        <v>21.830769230769228</v>
      </c>
      <c r="Q11" s="83">
        <f>IF(FINAL!AB11="","",CRS!$Q$8*FINAL!AB11)</f>
        <v>21.12</v>
      </c>
      <c r="R11" s="83">
        <f>IF(FINAL!AD11="","",CRS!$R$8*FINAL!AD11)</f>
        <v>22.44</v>
      </c>
      <c r="S11" s="86">
        <f t="shared" si="1"/>
        <v>65.390769230769223</v>
      </c>
      <c r="T11" s="87">
        <f>IF(S11="","",'INITIAL INPUT'!$J$26*CRS!H11+'INITIAL INPUT'!$K$26*CRS!M11+'INITIAL INPUT'!$L$26*CRS!S11)</f>
        <v>73.885384615384609</v>
      </c>
      <c r="U11" s="85">
        <f>IF(T11="","",VLOOKUP(T11,'INITIAL INPUT'!$P$4:$R$34,3))</f>
        <v>87</v>
      </c>
      <c r="V11" s="107">
        <f t="shared" si="3"/>
        <v>87</v>
      </c>
      <c r="W11" s="166" t="str">
        <f t="shared" si="4"/>
        <v>PASSED</v>
      </c>
      <c r="X11" s="91"/>
    </row>
    <row r="12" spans="1:24" x14ac:dyDescent="0.25">
      <c r="A12" s="90" t="s">
        <v>37</v>
      </c>
      <c r="B12" s="79" t="str">
        <f>IF(NAMES!B5="","",NAMES!B5)</f>
        <v xml:space="preserve">DELA CRUZ, JORDAN J. </v>
      </c>
      <c r="C12" s="104" t="str">
        <f>IF(NAMES!C5="","",NAMES!C5)</f>
        <v>M</v>
      </c>
      <c r="D12" s="81" t="str">
        <f>IF(NAMES!D5="","",NAMES!D5)</f>
        <v>BSIT-NET SEC TRACK-3</v>
      </c>
      <c r="E12" s="82">
        <f>IF(PRELIM!P12="","",$E$8*PRELIM!P12)</f>
        <v>28.380000000000003</v>
      </c>
      <c r="F12" s="83">
        <f>IF(PRELIM!AB12="","",$F$8*PRELIM!AB12)</f>
        <v>29.333333333333332</v>
      </c>
      <c r="G12" s="83">
        <f>IF(PRELIM!AD12="","",$G$8*PRELIM!AD12)</f>
        <v>18.8</v>
      </c>
      <c r="H12" s="84">
        <f t="shared" si="0"/>
        <v>76.513333333333335</v>
      </c>
      <c r="I12" s="85">
        <f>IF(H12="","",VLOOKUP(H12,'INITIAL INPUT'!$P$4:$R$34,3))</f>
        <v>88</v>
      </c>
      <c r="J12" s="83">
        <f>IF(MIDTERM!P12="","",$J$8*MIDTERM!P12)</f>
        <v>22.733333333333334</v>
      </c>
      <c r="K12" s="83">
        <f>IF(MIDTERM!AB12="","",$K$8*MIDTERM!AB12)</f>
        <v>28.05</v>
      </c>
      <c r="L12" s="83">
        <f>IF(MIDTERM!AD12="","",$L$8*MIDTERM!AD12)</f>
        <v>17</v>
      </c>
      <c r="M12" s="86">
        <f t="shared" si="2"/>
        <v>67.783333333333331</v>
      </c>
      <c r="N12" s="87">
        <f>IF(M12="","",('INITIAL INPUT'!$J$25*CRS!H12+'INITIAL INPUT'!$K$25*CRS!M12))</f>
        <v>72.148333333333341</v>
      </c>
      <c r="O12" s="85">
        <f>IF(N12="","",VLOOKUP(N12,'INITIAL INPUT'!$P$4:$R$34,3))</f>
        <v>86</v>
      </c>
      <c r="P12" s="83">
        <f>IF(FINAL!P12="","",CRS!$P$8*FINAL!P12)</f>
        <v>10.153846153846155</v>
      </c>
      <c r="Q12" s="83">
        <f>IF(FINAL!AB12="","",CRS!$Q$8*FINAL!AB12)</f>
        <v>21.12</v>
      </c>
      <c r="R12" s="83">
        <f>IF(FINAL!AD12="","",CRS!$R$8*FINAL!AD12)</f>
        <v>18.360000000000003</v>
      </c>
      <c r="S12" s="86">
        <f t="shared" si="1"/>
        <v>49.633846153846164</v>
      </c>
      <c r="T12" s="87">
        <f>IF(S12="","",'INITIAL INPUT'!$J$26*CRS!H12+'INITIAL INPUT'!$K$26*CRS!M12+'INITIAL INPUT'!$L$26*CRS!S12)</f>
        <v>60.891089743589752</v>
      </c>
      <c r="U12" s="85">
        <f>IF(T12="","",VLOOKUP(T12,'INITIAL INPUT'!$P$4:$R$34,3))</f>
        <v>80</v>
      </c>
      <c r="V12" s="107">
        <f t="shared" si="3"/>
        <v>80</v>
      </c>
      <c r="W12" s="166" t="str">
        <f t="shared" si="4"/>
        <v>PASSED</v>
      </c>
      <c r="X12" s="91"/>
    </row>
    <row r="13" spans="1:24" x14ac:dyDescent="0.25">
      <c r="A13" s="90" t="s">
        <v>38</v>
      </c>
      <c r="B13" s="79" t="str">
        <f>IF(NAMES!B6="","",NAMES!B6)</f>
        <v xml:space="preserve">LAPORGA, MARTIN PAOLO A. </v>
      </c>
      <c r="C13" s="104" t="str">
        <f>IF(NAMES!C6="","",NAMES!C6)</f>
        <v>M</v>
      </c>
      <c r="D13" s="81" t="str">
        <f>IF(NAMES!D6="","",NAMES!D6)</f>
        <v>BSIT-NET SEC TRACK-3</v>
      </c>
      <c r="E13" s="82">
        <f>IF(PRELIM!P13="","",$E$8*PRELIM!P13)</f>
        <v>13.200000000000001</v>
      </c>
      <c r="F13" s="83">
        <f>IF(PRELIM!AB13="","",$F$8*PRELIM!AB13)</f>
        <v>32.083333333333336</v>
      </c>
      <c r="G13" s="83">
        <f>IF(PRELIM!AD13="","",$G$8*PRELIM!AD13)</f>
        <v>23.200000000000003</v>
      </c>
      <c r="H13" s="84">
        <f t="shared" si="0"/>
        <v>68.483333333333348</v>
      </c>
      <c r="I13" s="85">
        <f>IF(H13="","",VLOOKUP(H13,'INITIAL INPUT'!$P$4:$R$34,3))</f>
        <v>84</v>
      </c>
      <c r="J13" s="83">
        <f>IF(MIDTERM!P13="","",$J$8*MIDTERM!P13)</f>
        <v>24.2</v>
      </c>
      <c r="K13" s="83">
        <f>IF(MIDTERM!AB13="","",$K$8*MIDTERM!AB13)</f>
        <v>25.5</v>
      </c>
      <c r="L13" s="83">
        <f>IF(MIDTERM!AD13="","",$L$8*MIDTERM!AD13)</f>
        <v>18.02</v>
      </c>
      <c r="M13" s="86">
        <f t="shared" si="2"/>
        <v>67.72</v>
      </c>
      <c r="N13" s="87">
        <f>IF(M13="","",('INITIAL INPUT'!$J$25*CRS!H13+'INITIAL INPUT'!$K$25*CRS!M13))</f>
        <v>68.101666666666674</v>
      </c>
      <c r="O13" s="85">
        <f>IF(N13="","",VLOOKUP(N13,'INITIAL INPUT'!$P$4:$R$34,3))</f>
        <v>84</v>
      </c>
      <c r="P13" s="83">
        <f>IF(FINAL!P13="","",CRS!$P$8*FINAL!P13)</f>
        <v>17.261538461538464</v>
      </c>
      <c r="Q13" s="83">
        <f>IF(FINAL!AB13="","",CRS!$Q$8*FINAL!AB13)</f>
        <v>21.12</v>
      </c>
      <c r="R13" s="83">
        <f>IF(FINAL!AD13="","",CRS!$R$8*FINAL!AD13)</f>
        <v>27.880000000000003</v>
      </c>
      <c r="S13" s="86">
        <f t="shared" si="1"/>
        <v>66.261538461538464</v>
      </c>
      <c r="T13" s="87">
        <f>IF(S13="","",'INITIAL INPUT'!$J$26*CRS!H13+'INITIAL INPUT'!$K$26*CRS!M13+'INITIAL INPUT'!$L$26*CRS!S13)</f>
        <v>67.181602564102576</v>
      </c>
      <c r="U13" s="85">
        <f>IF(T13="","",VLOOKUP(T13,'INITIAL INPUT'!$P$4:$R$34,3))</f>
        <v>84</v>
      </c>
      <c r="V13" s="107">
        <f t="shared" si="3"/>
        <v>84</v>
      </c>
      <c r="W13" s="166" t="str">
        <f t="shared" si="4"/>
        <v>PASSED</v>
      </c>
      <c r="X13" s="91"/>
    </row>
    <row r="14" spans="1:24" x14ac:dyDescent="0.25">
      <c r="A14" s="90" t="s">
        <v>39</v>
      </c>
      <c r="B14" s="79" t="str">
        <f>IF(NAMES!B7="","",NAMES!B7)</f>
        <v xml:space="preserve">PACIO, MARCIAL T. </v>
      </c>
      <c r="C14" s="104" t="str">
        <f>IF(NAMES!C7="","",NAMES!C7)</f>
        <v>M</v>
      </c>
      <c r="D14" s="81" t="str">
        <f>IF(NAMES!D7="","",NAMES!D7)</f>
        <v>BSIT-NET SEC TRACK-3</v>
      </c>
      <c r="E14" s="82">
        <f>IF(PRELIM!P14="","",$E$8*PRELIM!P14)</f>
        <v>26.400000000000002</v>
      </c>
      <c r="F14" s="83">
        <f>IF(PRELIM!AB14="","",$F$8*PRELIM!AB14)</f>
        <v>29.883333333333336</v>
      </c>
      <c r="G14" s="83">
        <f>IF(PRELIM!AD14="","",$G$8*PRELIM!AD14)</f>
        <v>16.400000000000002</v>
      </c>
      <c r="H14" s="84">
        <f t="shared" si="0"/>
        <v>72.683333333333337</v>
      </c>
      <c r="I14" s="85">
        <f>IF(H14="","",VLOOKUP(H14,'INITIAL INPUT'!$P$4:$R$34,3))</f>
        <v>86</v>
      </c>
      <c r="J14" s="83">
        <f>IF(MIDTERM!P14="","",$J$8*MIDTERM!P14)</f>
        <v>24.566666666666666</v>
      </c>
      <c r="K14" s="83">
        <f>IF(MIDTERM!AB14="","",$K$8*MIDTERM!AB14)</f>
        <v>25.5</v>
      </c>
      <c r="L14" s="83">
        <f>IF(MIDTERM!AD14="","",$L$8*MIDTERM!AD14)</f>
        <v>16.32</v>
      </c>
      <c r="M14" s="86">
        <f t="shared" si="2"/>
        <v>66.386666666666656</v>
      </c>
      <c r="N14" s="87">
        <f>IF(M14="","",('INITIAL INPUT'!$J$25*CRS!H14+'INITIAL INPUT'!$K$25*CRS!M14))</f>
        <v>69.534999999999997</v>
      </c>
      <c r="O14" s="85">
        <f>IF(N14="","",VLOOKUP(N14,'INITIAL INPUT'!$P$4:$R$34,3))</f>
        <v>85</v>
      </c>
      <c r="P14" s="83">
        <f>IF(FINAL!P14="","",CRS!$P$8*FINAL!P14)</f>
        <v>13.200000000000001</v>
      </c>
      <c r="Q14" s="83">
        <f>IF(FINAL!AB14="","",CRS!$Q$8*FINAL!AB14)</f>
        <v>21.12</v>
      </c>
      <c r="R14" s="83">
        <f>IF(FINAL!AD14="","",CRS!$R$8*FINAL!AD14)</f>
        <v>17.68</v>
      </c>
      <c r="S14" s="86">
        <f t="shared" si="1"/>
        <v>52</v>
      </c>
      <c r="T14" s="87">
        <f>IF(S14="","",'INITIAL INPUT'!$J$26*CRS!H14+'INITIAL INPUT'!$K$26*CRS!M14+'INITIAL INPUT'!$L$26*CRS!S14)</f>
        <v>60.767499999999998</v>
      </c>
      <c r="U14" s="85">
        <f>IF(T14="","",VLOOKUP(T14,'INITIAL INPUT'!$P$4:$R$34,3))</f>
        <v>80</v>
      </c>
      <c r="V14" s="107">
        <f t="shared" si="3"/>
        <v>80</v>
      </c>
      <c r="W14" s="166" t="str">
        <f t="shared" si="4"/>
        <v>PASSED</v>
      </c>
      <c r="X14" s="91"/>
    </row>
    <row r="15" spans="1:24" x14ac:dyDescent="0.25">
      <c r="A15" s="90" t="s">
        <v>40</v>
      </c>
      <c r="B15" s="79" t="str">
        <f>IF(NAMES!B8="","",NAMES!B8)</f>
        <v xml:space="preserve">PAYAS, ADRIAN MARK M. </v>
      </c>
      <c r="C15" s="104" t="str">
        <f>IF(NAMES!C8="","",NAMES!C8)</f>
        <v>M</v>
      </c>
      <c r="D15" s="81" t="str">
        <f>IF(NAMES!D8="","",NAMES!D8)</f>
        <v>BSIT-NET SEC TRACK-2</v>
      </c>
      <c r="E15" s="82">
        <f>IF(PRELIM!P15="","",$E$8*PRELIM!P15)</f>
        <v>28.380000000000003</v>
      </c>
      <c r="F15" s="83">
        <f>IF(PRELIM!AB15="","",$F$8*PRELIM!AB15)</f>
        <v>30.25</v>
      </c>
      <c r="G15" s="83">
        <f>IF(PRELIM!AD15="","",$G$8*PRELIM!AD15)</f>
        <v>17.600000000000005</v>
      </c>
      <c r="H15" s="84">
        <f t="shared" si="0"/>
        <v>76.23</v>
      </c>
      <c r="I15" s="85">
        <f>IF(H15="","",VLOOKUP(H15,'INITIAL INPUT'!$P$4:$R$34,3))</f>
        <v>88</v>
      </c>
      <c r="J15" s="83">
        <f>IF(MIDTERM!P15="","",$J$8*MIDTERM!P15)</f>
        <v>27.500000000000004</v>
      </c>
      <c r="K15" s="83">
        <f>IF(MIDTERM!AB15="","",$K$8*MIDTERM!AB15)</f>
        <v>28.5</v>
      </c>
      <c r="L15" s="83">
        <f>IF(MIDTERM!AD15="","",$L$8*MIDTERM!AD15)</f>
        <v>20.740000000000002</v>
      </c>
      <c r="M15" s="86">
        <f t="shared" si="2"/>
        <v>76.740000000000009</v>
      </c>
      <c r="N15" s="87">
        <f>IF(M15="","",('INITIAL INPUT'!$J$25*CRS!H15+'INITIAL INPUT'!$K$25*CRS!M15))</f>
        <v>76.485000000000014</v>
      </c>
      <c r="O15" s="85">
        <f>IF(N15="","",VLOOKUP(N15,'INITIAL INPUT'!$P$4:$R$34,3))</f>
        <v>88</v>
      </c>
      <c r="P15" s="83">
        <f>IF(FINAL!P15="","",CRS!$P$8*FINAL!P15)</f>
        <v>11.16923076923077</v>
      </c>
      <c r="Q15" s="83">
        <f>IF(FINAL!AB15="","",CRS!$Q$8*FINAL!AB15)</f>
        <v>21.12</v>
      </c>
      <c r="R15" s="83">
        <f>IF(FINAL!AD15="","",CRS!$R$8*FINAL!AD15)</f>
        <v>17</v>
      </c>
      <c r="S15" s="86">
        <f t="shared" si="1"/>
        <v>49.28923076923077</v>
      </c>
      <c r="T15" s="87">
        <f>IF(S15="","",'INITIAL INPUT'!$J$26*CRS!H15+'INITIAL INPUT'!$K$26*CRS!M15+'INITIAL INPUT'!$L$26*CRS!S15)</f>
        <v>62.887115384615392</v>
      </c>
      <c r="U15" s="85">
        <f>IF(T15="","",VLOOKUP(T15,'INITIAL INPUT'!$P$4:$R$34,3))</f>
        <v>81</v>
      </c>
      <c r="V15" s="107">
        <f t="shared" si="3"/>
        <v>81</v>
      </c>
      <c r="W15" s="166" t="str">
        <f t="shared" si="4"/>
        <v>PASSED</v>
      </c>
      <c r="X15" s="91"/>
    </row>
    <row r="16" spans="1:24" x14ac:dyDescent="0.25">
      <c r="A16" s="90" t="s">
        <v>41</v>
      </c>
      <c r="B16" s="79" t="str">
        <f>IF(NAMES!B9="","",NAMES!B9)</f>
        <v xml:space="preserve">SORIANO, ZANDO M. </v>
      </c>
      <c r="C16" s="104" t="str">
        <f>IF(NAMES!C9="","",NAMES!C9)</f>
        <v>M</v>
      </c>
      <c r="D16" s="81" t="str">
        <f>IF(NAMES!D9="","",NAMES!D9)</f>
        <v>BSIT-NET SEC TRACK-3</v>
      </c>
      <c r="E16" s="82">
        <f>IF(PRELIM!P16="","",$E$8*PRELIM!P16)</f>
        <v>9.9</v>
      </c>
      <c r="F16" s="83">
        <f>IF(PRELIM!AB16="","",$F$8*PRELIM!AB16)</f>
        <v>25.666666666666671</v>
      </c>
      <c r="G16" s="83">
        <f>IF(PRELIM!AD16="","",$G$8*PRELIM!AD16)</f>
        <v>19.599999999999998</v>
      </c>
      <c r="H16" s="84">
        <f t="shared" si="0"/>
        <v>55.166666666666671</v>
      </c>
      <c r="I16" s="85">
        <f>IF(H16="","",VLOOKUP(H16,'INITIAL INPUT'!$P$4:$R$34,3))</f>
        <v>78</v>
      </c>
      <c r="J16" s="83">
        <f>IF(MIDTERM!P16="","",$J$8*MIDTERM!P16)</f>
        <v>9.1666666666666679</v>
      </c>
      <c r="K16" s="83">
        <f>IF(MIDTERM!AB16="","",$K$8*MIDTERM!AB16)</f>
        <v>28.5</v>
      </c>
      <c r="L16" s="83">
        <f>IF(MIDTERM!AD16="","",$L$8*MIDTERM!AD16)</f>
        <v>21.080000000000002</v>
      </c>
      <c r="M16" s="86">
        <f t="shared" si="2"/>
        <v>58.74666666666667</v>
      </c>
      <c r="N16" s="87">
        <f>IF(M16="","",('INITIAL INPUT'!$J$25*CRS!H16+'INITIAL INPUT'!$K$25*CRS!M16))</f>
        <v>56.956666666666671</v>
      </c>
      <c r="O16" s="85">
        <f>IF(N16="","",VLOOKUP(N16,'INITIAL INPUT'!$P$4:$R$34,3))</f>
        <v>78</v>
      </c>
      <c r="P16" s="83">
        <f>IF(FINAL!P16="","",CRS!$P$8*FINAL!P16)</f>
        <v>10.153846153846155</v>
      </c>
      <c r="Q16" s="83">
        <f>IF(FINAL!AB16="","",CRS!$Q$8*FINAL!AB16)</f>
        <v>21.12</v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">
        <v>185</v>
      </c>
      <c r="W16" s="166" t="str">
        <f t="shared" si="4"/>
        <v>NFE</v>
      </c>
      <c r="X16" s="91"/>
    </row>
    <row r="17" spans="1:25" x14ac:dyDescent="0.25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INTL A  CCS.1132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Web Development 2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 xml:space="preserve">MW 4:00PM-5:25PM   TTHSAT 4:00PM-5:25PM </v>
      </c>
      <c r="B45" s="283"/>
      <c r="C45" s="284"/>
      <c r="D45" s="75" t="str">
        <f>D4</f>
        <v>U701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3RD Trimester SY 2015-2016</v>
      </c>
      <c r="B46" s="283"/>
      <c r="C46" s="284"/>
      <c r="D46" s="285"/>
      <c r="E46" s="288"/>
      <c r="F46" s="291"/>
      <c r="G46" s="293">
        <f>G5</f>
        <v>0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>
        <f>R5</f>
        <v>0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zoomScaleNormal="100" workbookViewId="0">
      <selection activeCell="Q17" sqref="Q17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INTL A  CCS.1132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Web Development 2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 xml:space="preserve">MW 4:00PM-5:25PM   TTHSAT 4:00PM-5:25PM </v>
      </c>
      <c r="B4" s="324"/>
      <c r="C4" s="325"/>
      <c r="D4" s="71" t="str">
        <f>CRS!D4</f>
        <v>U701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3RD Trimester SY 2015-2016</v>
      </c>
      <c r="B5" s="324"/>
      <c r="C5" s="325"/>
      <c r="D5" s="325"/>
      <c r="E5" s="108">
        <v>10</v>
      </c>
      <c r="F5" s="108">
        <v>20</v>
      </c>
      <c r="G5" s="108">
        <v>20</v>
      </c>
      <c r="H5" s="108"/>
      <c r="I5" s="108"/>
      <c r="J5" s="108"/>
      <c r="K5" s="108"/>
      <c r="L5" s="108"/>
      <c r="M5" s="108"/>
      <c r="N5" s="108"/>
      <c r="O5" s="341"/>
      <c r="P5" s="312"/>
      <c r="Q5" s="108">
        <v>100</v>
      </c>
      <c r="R5" s="108">
        <v>40</v>
      </c>
      <c r="S5" s="108">
        <v>40</v>
      </c>
      <c r="T5" s="108"/>
      <c r="U5" s="108"/>
      <c r="V5" s="108"/>
      <c r="W5" s="108"/>
      <c r="X5" s="108"/>
      <c r="Y5" s="108"/>
      <c r="Z5" s="108"/>
      <c r="AA5" s="341"/>
      <c r="AB5" s="312"/>
      <c r="AC5" s="110">
        <v>85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50</v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>
        <f>IF(SUM(Q5:Z5)=0,"",SUM(Q5:Z5))</f>
        <v>180</v>
      </c>
      <c r="AB6" s="312"/>
      <c r="AC6" s="356">
        <f>'INITIAL INPUT'!D20</f>
        <v>0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CASTRO, PATRICK PAUL C. </v>
      </c>
      <c r="C9" s="65" t="str">
        <f>CRS!C9</f>
        <v>M</v>
      </c>
      <c r="D9" s="70" t="str">
        <f>CRS!D9</f>
        <v>BSIT-NET SEC TRACK-3</v>
      </c>
      <c r="E9" s="109">
        <v>8</v>
      </c>
      <c r="F9" s="109">
        <v>20</v>
      </c>
      <c r="G9" s="109" t="s">
        <v>28</v>
      </c>
      <c r="H9" s="109"/>
      <c r="I9" s="109"/>
      <c r="J9" s="109"/>
      <c r="K9" s="109"/>
      <c r="L9" s="109"/>
      <c r="M9" s="109"/>
      <c r="N9" s="109"/>
      <c r="O9" s="60">
        <f>IF(SUM(E9:N9)=0,"",SUM(E9:N9))</f>
        <v>28</v>
      </c>
      <c r="P9" s="67">
        <f>IF(O9="","",O9/$O$6*100)</f>
        <v>56.000000000000007</v>
      </c>
      <c r="Q9" s="109">
        <v>100</v>
      </c>
      <c r="R9" s="109">
        <v>40</v>
      </c>
      <c r="S9" s="109">
        <v>40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180</v>
      </c>
      <c r="AB9" s="67">
        <f>IF(AA9="","",AA9/$AA$6*100)</f>
        <v>100</v>
      </c>
      <c r="AC9" s="111">
        <v>63</v>
      </c>
      <c r="AD9" s="67">
        <f>IF(AC9="","",AC9/$AC$5*100)</f>
        <v>74.117647058823536</v>
      </c>
      <c r="AE9" s="66">
        <f>CRS!H9</f>
        <v>76.680000000000007</v>
      </c>
      <c r="AF9" s="64">
        <f>CRS!I9</f>
        <v>88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DACANAY, EDMHER JAY C. </v>
      </c>
      <c r="C10" s="65" t="str">
        <f>CRS!C10</f>
        <v>M</v>
      </c>
      <c r="D10" s="70" t="str">
        <f>CRS!D10</f>
        <v>BSIT-NET SEC TRACK-2</v>
      </c>
      <c r="E10" s="109">
        <v>0</v>
      </c>
      <c r="F10" s="109">
        <v>20</v>
      </c>
      <c r="G10" s="109">
        <v>15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35</v>
      </c>
      <c r="P10" s="67">
        <f t="shared" ref="P10:P40" si="1">IF(O10="","",O10/$O$6*100)</f>
        <v>70</v>
      </c>
      <c r="Q10" s="109">
        <v>95</v>
      </c>
      <c r="R10" s="109">
        <v>40</v>
      </c>
      <c r="S10" s="109">
        <v>30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165</v>
      </c>
      <c r="AB10" s="67">
        <f t="shared" ref="AB10:AB40" si="3">IF(AA10="","",AA10/$AA$6*100)</f>
        <v>91.666666666666657</v>
      </c>
      <c r="AC10" s="111">
        <v>41</v>
      </c>
      <c r="AD10" s="67">
        <f t="shared" ref="AD10:AD40" si="4">IF(AC10="","",AC10/$AC$5*100)</f>
        <v>48.235294117647058</v>
      </c>
      <c r="AE10" s="66">
        <f>CRS!H10</f>
        <v>69.75</v>
      </c>
      <c r="AF10" s="64">
        <f>CRS!I10</f>
        <v>85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DECENA, JEANNE KEVIN T. </v>
      </c>
      <c r="C11" s="65" t="str">
        <f>CRS!C11</f>
        <v>M</v>
      </c>
      <c r="D11" s="70" t="str">
        <f>CRS!D11</f>
        <v>BSIT-NET SEC TRACK-2</v>
      </c>
      <c r="E11" s="109">
        <v>10</v>
      </c>
      <c r="F11" s="109">
        <v>20</v>
      </c>
      <c r="G11" s="109">
        <v>15</v>
      </c>
      <c r="H11" s="109"/>
      <c r="I11" s="109"/>
      <c r="J11" s="109"/>
      <c r="K11" s="109"/>
      <c r="L11" s="109"/>
      <c r="M11" s="109"/>
      <c r="N11" s="109"/>
      <c r="O11" s="60">
        <f t="shared" si="0"/>
        <v>45</v>
      </c>
      <c r="P11" s="67">
        <f t="shared" si="1"/>
        <v>90</v>
      </c>
      <c r="Q11" s="109">
        <v>100</v>
      </c>
      <c r="R11" s="109">
        <v>40</v>
      </c>
      <c r="S11" s="109">
        <v>40</v>
      </c>
      <c r="T11" s="109"/>
      <c r="U11" s="109"/>
      <c r="V11" s="109"/>
      <c r="W11" s="109"/>
      <c r="X11" s="109"/>
      <c r="Y11" s="109"/>
      <c r="Z11" s="109"/>
      <c r="AA11" s="60">
        <f t="shared" si="2"/>
        <v>180</v>
      </c>
      <c r="AB11" s="67">
        <f t="shared" si="3"/>
        <v>100</v>
      </c>
      <c r="AC11" s="111">
        <v>65</v>
      </c>
      <c r="AD11" s="67">
        <f t="shared" si="4"/>
        <v>76.470588235294116</v>
      </c>
      <c r="AE11" s="66">
        <f>CRS!H11</f>
        <v>88.7</v>
      </c>
      <c r="AF11" s="64">
        <f>CRS!I11</f>
        <v>94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DELA CRUZ, JORDAN J. </v>
      </c>
      <c r="C12" s="65" t="str">
        <f>CRS!C12</f>
        <v>M</v>
      </c>
      <c r="D12" s="70" t="str">
        <f>CRS!D12</f>
        <v>BSIT-NET SEC TRACK-3</v>
      </c>
      <c r="E12" s="109">
        <v>8</v>
      </c>
      <c r="F12" s="109">
        <v>20</v>
      </c>
      <c r="G12" s="109">
        <v>15</v>
      </c>
      <c r="H12" s="109"/>
      <c r="I12" s="109"/>
      <c r="J12" s="109"/>
      <c r="K12" s="109"/>
      <c r="L12" s="109"/>
      <c r="M12" s="109"/>
      <c r="N12" s="109"/>
      <c r="O12" s="60">
        <f t="shared" si="0"/>
        <v>43</v>
      </c>
      <c r="P12" s="67">
        <f t="shared" si="1"/>
        <v>86</v>
      </c>
      <c r="Q12" s="109">
        <v>80</v>
      </c>
      <c r="R12" s="109">
        <v>40</v>
      </c>
      <c r="S12" s="109">
        <v>40</v>
      </c>
      <c r="T12" s="109"/>
      <c r="U12" s="109"/>
      <c r="V12" s="109"/>
      <c r="W12" s="109"/>
      <c r="X12" s="109"/>
      <c r="Y12" s="109"/>
      <c r="Z12" s="109"/>
      <c r="AA12" s="60">
        <f t="shared" si="2"/>
        <v>160</v>
      </c>
      <c r="AB12" s="67">
        <f t="shared" si="3"/>
        <v>88.888888888888886</v>
      </c>
      <c r="AC12" s="111">
        <v>47</v>
      </c>
      <c r="AD12" s="67">
        <f t="shared" si="4"/>
        <v>55.294117647058826</v>
      </c>
      <c r="AE12" s="66">
        <f>CRS!H12</f>
        <v>76.513333333333335</v>
      </c>
      <c r="AF12" s="64">
        <f>CRS!I12</f>
        <v>88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LAPORGA, MARTIN PAOLO A. </v>
      </c>
      <c r="C13" s="65" t="str">
        <f>CRS!C13</f>
        <v>M</v>
      </c>
      <c r="D13" s="70" t="str">
        <f>CRS!D13</f>
        <v>BSIT-NET SEC TRACK-3</v>
      </c>
      <c r="E13" s="109">
        <v>0</v>
      </c>
      <c r="F13" s="109">
        <v>20</v>
      </c>
      <c r="G13" s="109" t="s">
        <v>28</v>
      </c>
      <c r="H13" s="109"/>
      <c r="I13" s="109"/>
      <c r="J13" s="109"/>
      <c r="K13" s="109"/>
      <c r="L13" s="109"/>
      <c r="M13" s="109"/>
      <c r="N13" s="109"/>
      <c r="O13" s="60">
        <f t="shared" si="0"/>
        <v>20</v>
      </c>
      <c r="P13" s="67">
        <f t="shared" si="1"/>
        <v>40</v>
      </c>
      <c r="Q13" s="109">
        <v>100</v>
      </c>
      <c r="R13" s="109">
        <v>40</v>
      </c>
      <c r="S13" s="109">
        <v>35</v>
      </c>
      <c r="T13" s="109"/>
      <c r="U13" s="109"/>
      <c r="V13" s="109"/>
      <c r="W13" s="109"/>
      <c r="X13" s="109"/>
      <c r="Y13" s="109"/>
      <c r="Z13" s="109"/>
      <c r="AA13" s="60">
        <f t="shared" si="2"/>
        <v>175</v>
      </c>
      <c r="AB13" s="67">
        <f t="shared" si="3"/>
        <v>97.222222222222214</v>
      </c>
      <c r="AC13" s="111">
        <v>58</v>
      </c>
      <c r="AD13" s="67">
        <f t="shared" si="4"/>
        <v>68.235294117647058</v>
      </c>
      <c r="AE13" s="66">
        <f>CRS!H13</f>
        <v>68.483333333333348</v>
      </c>
      <c r="AF13" s="64">
        <f>CRS!I13</f>
        <v>84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PACIO, MARCIAL T. </v>
      </c>
      <c r="C14" s="65" t="str">
        <f>CRS!C14</f>
        <v>M</v>
      </c>
      <c r="D14" s="70" t="str">
        <f>CRS!D14</f>
        <v>BSIT-NET SEC TRACK-3</v>
      </c>
      <c r="E14" s="109">
        <v>5</v>
      </c>
      <c r="F14" s="109">
        <v>20</v>
      </c>
      <c r="G14" s="109">
        <v>15</v>
      </c>
      <c r="H14" s="109"/>
      <c r="I14" s="109"/>
      <c r="J14" s="109"/>
      <c r="K14" s="109"/>
      <c r="L14" s="109"/>
      <c r="M14" s="109"/>
      <c r="N14" s="109"/>
      <c r="O14" s="60">
        <f t="shared" si="0"/>
        <v>40</v>
      </c>
      <c r="P14" s="67">
        <f t="shared" si="1"/>
        <v>80</v>
      </c>
      <c r="Q14" s="109">
        <v>83</v>
      </c>
      <c r="R14" s="109">
        <v>40</v>
      </c>
      <c r="S14" s="109">
        <v>40</v>
      </c>
      <c r="T14" s="109"/>
      <c r="U14" s="109"/>
      <c r="V14" s="109"/>
      <c r="W14" s="109"/>
      <c r="X14" s="109"/>
      <c r="Y14" s="109"/>
      <c r="Z14" s="109"/>
      <c r="AA14" s="60">
        <f t="shared" si="2"/>
        <v>163</v>
      </c>
      <c r="AB14" s="67">
        <f t="shared" si="3"/>
        <v>90.555555555555557</v>
      </c>
      <c r="AC14" s="111">
        <v>41</v>
      </c>
      <c r="AD14" s="67">
        <f t="shared" si="4"/>
        <v>48.235294117647058</v>
      </c>
      <c r="AE14" s="66">
        <f>CRS!H14</f>
        <v>72.683333333333337</v>
      </c>
      <c r="AF14" s="64">
        <f>CRS!I14</f>
        <v>86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PAYAS, ADRIAN MARK M. </v>
      </c>
      <c r="C15" s="65" t="str">
        <f>CRS!C15</f>
        <v>M</v>
      </c>
      <c r="D15" s="70" t="str">
        <f>CRS!D15</f>
        <v>BSIT-NET SEC TRACK-2</v>
      </c>
      <c r="E15" s="109">
        <v>8</v>
      </c>
      <c r="F15" s="109">
        <v>20</v>
      </c>
      <c r="G15" s="109">
        <v>15</v>
      </c>
      <c r="H15" s="109"/>
      <c r="I15" s="109"/>
      <c r="J15" s="109"/>
      <c r="K15" s="109"/>
      <c r="L15" s="109"/>
      <c r="M15" s="109"/>
      <c r="N15" s="109"/>
      <c r="O15" s="60">
        <f t="shared" si="0"/>
        <v>43</v>
      </c>
      <c r="P15" s="67">
        <f t="shared" si="1"/>
        <v>86</v>
      </c>
      <c r="Q15" s="109">
        <v>95</v>
      </c>
      <c r="R15" s="109">
        <v>40</v>
      </c>
      <c r="S15" s="109">
        <v>30</v>
      </c>
      <c r="T15" s="109"/>
      <c r="U15" s="109"/>
      <c r="V15" s="109"/>
      <c r="W15" s="109"/>
      <c r="X15" s="109"/>
      <c r="Y15" s="109"/>
      <c r="Z15" s="109"/>
      <c r="AA15" s="60">
        <f t="shared" si="2"/>
        <v>165</v>
      </c>
      <c r="AB15" s="67">
        <f t="shared" si="3"/>
        <v>91.666666666666657</v>
      </c>
      <c r="AC15" s="111">
        <v>44</v>
      </c>
      <c r="AD15" s="67">
        <f t="shared" si="4"/>
        <v>51.764705882352949</v>
      </c>
      <c r="AE15" s="66">
        <f>CRS!H15</f>
        <v>76.23</v>
      </c>
      <c r="AF15" s="64">
        <f>CRS!I15</f>
        <v>88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SORIANO, ZANDO M. </v>
      </c>
      <c r="C16" s="65" t="str">
        <f>CRS!C16</f>
        <v>M</v>
      </c>
      <c r="D16" s="70" t="str">
        <f>CRS!D16</f>
        <v>BSIT-NET SEC TRACK-3</v>
      </c>
      <c r="E16" s="109">
        <v>0</v>
      </c>
      <c r="F16" s="109">
        <v>15</v>
      </c>
      <c r="G16" s="109" t="s">
        <v>28</v>
      </c>
      <c r="H16" s="109"/>
      <c r="I16" s="109"/>
      <c r="J16" s="109"/>
      <c r="K16" s="109"/>
      <c r="L16" s="109"/>
      <c r="M16" s="109"/>
      <c r="N16" s="109"/>
      <c r="O16" s="60">
        <f t="shared" si="0"/>
        <v>15</v>
      </c>
      <c r="P16" s="67">
        <f t="shared" si="1"/>
        <v>30</v>
      </c>
      <c r="Q16" s="109">
        <v>100</v>
      </c>
      <c r="R16" s="109" t="s">
        <v>178</v>
      </c>
      <c r="S16" s="109">
        <v>40</v>
      </c>
      <c r="T16" s="109"/>
      <c r="U16" s="109"/>
      <c r="V16" s="109"/>
      <c r="W16" s="109"/>
      <c r="X16" s="109"/>
      <c r="Y16" s="109"/>
      <c r="Z16" s="109"/>
      <c r="AA16" s="60">
        <f t="shared" si="2"/>
        <v>140</v>
      </c>
      <c r="AB16" s="67">
        <f t="shared" si="3"/>
        <v>77.777777777777786</v>
      </c>
      <c r="AC16" s="111">
        <v>49</v>
      </c>
      <c r="AD16" s="67">
        <f t="shared" si="4"/>
        <v>57.647058823529406</v>
      </c>
      <c r="AE16" s="66">
        <f>CRS!H16</f>
        <v>55.166666666666671</v>
      </c>
      <c r="AF16" s="64">
        <f>CRS!I16</f>
        <v>78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73"/>
      <c r="AH26" s="371" t="s">
        <v>127</v>
      </c>
    </row>
    <row r="27" spans="1:34" ht="12.75" customHeight="1" x14ac:dyDescent="0.3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74"/>
      <c r="AH27" s="372"/>
    </row>
    <row r="28" spans="1:34" ht="12.75" customHeight="1" x14ac:dyDescent="0.3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74"/>
      <c r="AH28" s="372"/>
    </row>
    <row r="29" spans="1:34" ht="12.75" customHeight="1" x14ac:dyDescent="0.3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74"/>
      <c r="AH29" s="372"/>
    </row>
    <row r="30" spans="1:34" ht="12.75" customHeight="1" x14ac:dyDescent="0.3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74"/>
      <c r="AH30" s="372"/>
    </row>
    <row r="31" spans="1:34" ht="12.75" customHeight="1" x14ac:dyDescent="0.3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74"/>
      <c r="AH31" s="372"/>
    </row>
    <row r="32" spans="1:34" ht="12.75" customHeight="1" x14ac:dyDescent="0.3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74"/>
      <c r="AH32" s="372"/>
    </row>
    <row r="33" spans="1:37" ht="12.75" customHeight="1" x14ac:dyDescent="0.3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INTL A  CCS.1132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Web Development 2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 xml:space="preserve">MW 4:00PM-5:25PM   TTHSAT 4:00PM-5:25PM </v>
      </c>
      <c r="B45" s="324"/>
      <c r="C45" s="325"/>
      <c r="D45" s="71" t="str">
        <f>D4</f>
        <v>U701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3RD Trimester SY 2015-2016</v>
      </c>
      <c r="B46" s="324"/>
      <c r="C46" s="325"/>
      <c r="D46" s="325"/>
      <c r="E46" s="57">
        <f t="shared" ref="E46:N46" si="5">IF(E5="","",E5)</f>
        <v>10</v>
      </c>
      <c r="F46" s="57">
        <f t="shared" si="5"/>
        <v>20</v>
      </c>
      <c r="G46" s="57">
        <f t="shared" si="5"/>
        <v>20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100</v>
      </c>
      <c r="R46" s="57">
        <f t="shared" ref="R46:Z46" si="6">IF(R5="","",R5)</f>
        <v>40</v>
      </c>
      <c r="S46" s="57">
        <f t="shared" si="6"/>
        <v>40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85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ref="F47:N47" si="7">IF(F6="","",F6)</f>
        <v/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50</v>
      </c>
      <c r="P47" s="311"/>
      <c r="Q47" s="317" t="str">
        <f t="shared" ref="Q47:Z47" si="8">IF(Q6="","",Q6)</f>
        <v/>
      </c>
      <c r="R47" s="317" t="str">
        <f t="shared" si="8"/>
        <v/>
      </c>
      <c r="S47" s="317" t="str">
        <f t="shared" si="8"/>
        <v/>
      </c>
      <c r="T47" s="317" t="str">
        <f t="shared" si="8"/>
        <v/>
      </c>
      <c r="U47" s="317" t="str">
        <f t="shared" si="8"/>
        <v/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180</v>
      </c>
      <c r="AB47" s="312"/>
      <c r="AC47" s="308">
        <f>AC6</f>
        <v>0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K26" zoomScale="130" zoomScaleNormal="100" zoomScalePageLayoutView="130" workbookViewId="0">
      <selection activeCell="Q31" sqref="Q31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INTL A  CCS.1132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Web Development 2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 xml:space="preserve">MW 4:00PM-5:25PM   TTHSAT 4:00PM-5:25PM </v>
      </c>
      <c r="B4" s="324"/>
      <c r="C4" s="325"/>
      <c r="D4" s="71" t="str">
        <f>CRS!D4</f>
        <v>U701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3RD Trimester SY 2015-2016</v>
      </c>
      <c r="B5" s="324"/>
      <c r="C5" s="325"/>
      <c r="D5" s="325"/>
      <c r="E5" s="108">
        <v>40</v>
      </c>
      <c r="F5" s="108">
        <v>20</v>
      </c>
      <c r="G5" s="108">
        <v>30</v>
      </c>
      <c r="H5" s="108"/>
      <c r="I5" s="108"/>
      <c r="J5" s="108"/>
      <c r="K5" s="108"/>
      <c r="L5" s="108"/>
      <c r="M5" s="108"/>
      <c r="N5" s="108"/>
      <c r="O5" s="341"/>
      <c r="P5" s="312"/>
      <c r="Q5" s="108">
        <v>20</v>
      </c>
      <c r="R5" s="108">
        <v>100</v>
      </c>
      <c r="S5" s="108">
        <v>100</v>
      </c>
      <c r="T5" s="108"/>
      <c r="U5" s="108"/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90</v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>
        <f>IF(SUM(Q5:Z5)=0,"",SUM(Q5:Z5))</f>
        <v>220</v>
      </c>
      <c r="AB6" s="312"/>
      <c r="AC6" s="356">
        <f>'INITIAL INPUT'!D22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CASTRO, PATRICK PAUL C. </v>
      </c>
      <c r="C9" s="65" t="str">
        <f>CRS!C9</f>
        <v>M</v>
      </c>
      <c r="D9" s="70" t="str">
        <f>CRS!D9</f>
        <v>BSIT-NET SEC TRACK-3</v>
      </c>
      <c r="E9" s="109">
        <v>25</v>
      </c>
      <c r="F9" s="109">
        <v>26</v>
      </c>
      <c r="G9" s="109">
        <v>20</v>
      </c>
      <c r="H9" s="109"/>
      <c r="I9" s="109"/>
      <c r="J9" s="109"/>
      <c r="K9" s="109"/>
      <c r="L9" s="109"/>
      <c r="M9" s="109"/>
      <c r="N9" s="109"/>
      <c r="O9" s="60">
        <f>IF(SUM(E9:N9)=0,"",SUM(E9:N9))</f>
        <v>71</v>
      </c>
      <c r="P9" s="67">
        <f>IF(O9="","",O9/$O$6*100)</f>
        <v>78.888888888888886</v>
      </c>
      <c r="Q9" s="109">
        <v>0</v>
      </c>
      <c r="R9" s="109">
        <v>0</v>
      </c>
      <c r="S9" s="109">
        <v>70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70</v>
      </c>
      <c r="AB9" s="67">
        <f>IF(AA9="","",AA9/$AA$6*100)</f>
        <v>31.818181818181817</v>
      </c>
      <c r="AC9" s="111">
        <v>55</v>
      </c>
      <c r="AD9" s="67">
        <f>IF(AC9="","",AC9/$AC$5*100)</f>
        <v>55.000000000000007</v>
      </c>
      <c r="AE9" s="112">
        <f>CRS!M9</f>
        <v>55.233333333333334</v>
      </c>
      <c r="AF9" s="66">
        <f>CRS!N9</f>
        <v>65.956666666666678</v>
      </c>
      <c r="AG9" s="64">
        <f>CRS!O9</f>
        <v>83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DACANAY, EDMHER JAY C. </v>
      </c>
      <c r="C10" s="65" t="str">
        <f>CRS!C10</f>
        <v>M</v>
      </c>
      <c r="D10" s="70" t="str">
        <f>CRS!D10</f>
        <v>BSIT-NET SEC TRACK-2</v>
      </c>
      <c r="E10" s="109">
        <v>20</v>
      </c>
      <c r="F10" s="109">
        <v>27</v>
      </c>
      <c r="G10" s="109">
        <v>20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67</v>
      </c>
      <c r="P10" s="67">
        <f t="shared" ref="P10:P40" si="1">IF(O10="","",O10/$O$6*100)</f>
        <v>74.444444444444443</v>
      </c>
      <c r="Q10" s="109">
        <v>12</v>
      </c>
      <c r="R10" s="109">
        <v>100</v>
      </c>
      <c r="S10" s="109">
        <v>70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182</v>
      </c>
      <c r="AB10" s="67">
        <f t="shared" ref="AB10:AB40" si="3">IF(AA10="","",AA10/$AA$6*100)</f>
        <v>82.727272727272734</v>
      </c>
      <c r="AC10" s="111">
        <v>58</v>
      </c>
      <c r="AD10" s="67">
        <f t="shared" ref="AD10:AD40" si="4">IF(AC10="","",AC10/$AC$5*100)</f>
        <v>57.999999999999993</v>
      </c>
      <c r="AE10" s="112">
        <f>CRS!M10</f>
        <v>71.586666666666673</v>
      </c>
      <c r="AF10" s="66">
        <f>CRS!N10</f>
        <v>70.668333333333337</v>
      </c>
      <c r="AG10" s="64">
        <f>CRS!O10</f>
        <v>85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DECENA, JEANNE KEVIN T. </v>
      </c>
      <c r="C11" s="65" t="str">
        <f>CRS!C11</f>
        <v>M</v>
      </c>
      <c r="D11" s="70" t="str">
        <f>CRS!D11</f>
        <v>BSIT-NET SEC TRACK-2</v>
      </c>
      <c r="E11" s="109">
        <v>30</v>
      </c>
      <c r="F11" s="109">
        <v>25</v>
      </c>
      <c r="G11" s="109">
        <v>20</v>
      </c>
      <c r="H11" s="109"/>
      <c r="I11" s="109"/>
      <c r="J11" s="109"/>
      <c r="K11" s="109"/>
      <c r="L11" s="109"/>
      <c r="M11" s="109"/>
      <c r="N11" s="109"/>
      <c r="O11" s="60">
        <f t="shared" si="0"/>
        <v>75</v>
      </c>
      <c r="P11" s="67">
        <f t="shared" si="1"/>
        <v>83.333333333333343</v>
      </c>
      <c r="Q11" s="109">
        <v>20</v>
      </c>
      <c r="R11" s="109">
        <v>100</v>
      </c>
      <c r="S11" s="109">
        <v>70</v>
      </c>
      <c r="T11" s="109"/>
      <c r="U11" s="109"/>
      <c r="V11" s="109"/>
      <c r="W11" s="109"/>
      <c r="X11" s="109"/>
      <c r="Y11" s="109"/>
      <c r="Z11" s="109"/>
      <c r="AA11" s="60">
        <f t="shared" si="2"/>
        <v>190</v>
      </c>
      <c r="AB11" s="67">
        <f t="shared" si="3"/>
        <v>86.36363636363636</v>
      </c>
      <c r="AC11" s="111">
        <v>59</v>
      </c>
      <c r="AD11" s="67">
        <f t="shared" si="4"/>
        <v>59</v>
      </c>
      <c r="AE11" s="112">
        <f>CRS!M11</f>
        <v>76.06</v>
      </c>
      <c r="AF11" s="66">
        <f>CRS!N11</f>
        <v>82.38</v>
      </c>
      <c r="AG11" s="64">
        <f>CRS!O11</f>
        <v>91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DELA CRUZ, JORDAN J. </v>
      </c>
      <c r="C12" s="65" t="str">
        <f>CRS!C12</f>
        <v>M</v>
      </c>
      <c r="D12" s="70" t="str">
        <f>CRS!D12</f>
        <v>BSIT-NET SEC TRACK-3</v>
      </c>
      <c r="E12" s="109">
        <v>20</v>
      </c>
      <c r="F12" s="109">
        <v>27</v>
      </c>
      <c r="G12" s="109">
        <v>15</v>
      </c>
      <c r="H12" s="109"/>
      <c r="I12" s="109"/>
      <c r="J12" s="109"/>
      <c r="K12" s="109"/>
      <c r="L12" s="109"/>
      <c r="M12" s="109"/>
      <c r="N12" s="109"/>
      <c r="O12" s="60">
        <f t="shared" si="0"/>
        <v>62</v>
      </c>
      <c r="P12" s="67">
        <f t="shared" si="1"/>
        <v>68.888888888888886</v>
      </c>
      <c r="Q12" s="109">
        <v>17</v>
      </c>
      <c r="R12" s="109">
        <v>100</v>
      </c>
      <c r="S12" s="109">
        <v>70</v>
      </c>
      <c r="T12" s="109"/>
      <c r="U12" s="109"/>
      <c r="V12" s="109"/>
      <c r="W12" s="109"/>
      <c r="X12" s="109"/>
      <c r="Y12" s="109"/>
      <c r="Z12" s="109"/>
      <c r="AA12" s="60">
        <f t="shared" si="2"/>
        <v>187</v>
      </c>
      <c r="AB12" s="67">
        <f t="shared" si="3"/>
        <v>85</v>
      </c>
      <c r="AC12" s="111">
        <v>50</v>
      </c>
      <c r="AD12" s="67">
        <f t="shared" si="4"/>
        <v>50</v>
      </c>
      <c r="AE12" s="112">
        <f>CRS!M12</f>
        <v>67.783333333333331</v>
      </c>
      <c r="AF12" s="66">
        <f>CRS!N12</f>
        <v>72.148333333333341</v>
      </c>
      <c r="AG12" s="64">
        <f>CRS!O12</f>
        <v>86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LAPORGA, MARTIN PAOLO A. </v>
      </c>
      <c r="C13" s="65" t="str">
        <f>CRS!C13</f>
        <v>M</v>
      </c>
      <c r="D13" s="70" t="str">
        <f>CRS!D13</f>
        <v>BSIT-NET SEC TRACK-3</v>
      </c>
      <c r="E13" s="109">
        <v>25</v>
      </c>
      <c r="F13" s="109">
        <v>26</v>
      </c>
      <c r="G13" s="109">
        <v>15</v>
      </c>
      <c r="H13" s="109"/>
      <c r="I13" s="109"/>
      <c r="J13" s="109"/>
      <c r="K13" s="109"/>
      <c r="L13" s="109"/>
      <c r="M13" s="109"/>
      <c r="N13" s="109"/>
      <c r="O13" s="60">
        <f t="shared" si="0"/>
        <v>66</v>
      </c>
      <c r="P13" s="67">
        <f t="shared" si="1"/>
        <v>73.333333333333329</v>
      </c>
      <c r="Q13" s="109">
        <v>0</v>
      </c>
      <c r="R13" s="109">
        <v>100</v>
      </c>
      <c r="S13" s="109">
        <v>70</v>
      </c>
      <c r="T13" s="109"/>
      <c r="U13" s="109"/>
      <c r="V13" s="109"/>
      <c r="W13" s="109"/>
      <c r="X13" s="109"/>
      <c r="Y13" s="109"/>
      <c r="Z13" s="109"/>
      <c r="AA13" s="60">
        <f t="shared" si="2"/>
        <v>170</v>
      </c>
      <c r="AB13" s="67">
        <f t="shared" si="3"/>
        <v>77.272727272727266</v>
      </c>
      <c r="AC13" s="111">
        <v>53</v>
      </c>
      <c r="AD13" s="67">
        <f t="shared" si="4"/>
        <v>53</v>
      </c>
      <c r="AE13" s="112">
        <f>CRS!M13</f>
        <v>67.72</v>
      </c>
      <c r="AF13" s="66">
        <f>CRS!N13</f>
        <v>68.101666666666674</v>
      </c>
      <c r="AG13" s="64">
        <f>CRS!O13</f>
        <v>84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PACIO, MARCIAL T. </v>
      </c>
      <c r="C14" s="65" t="str">
        <f>CRS!C14</f>
        <v>M</v>
      </c>
      <c r="D14" s="70" t="str">
        <f>CRS!D14</f>
        <v>BSIT-NET SEC TRACK-3</v>
      </c>
      <c r="E14" s="109">
        <v>20</v>
      </c>
      <c r="F14" s="109">
        <v>27</v>
      </c>
      <c r="G14" s="109">
        <v>20</v>
      </c>
      <c r="H14" s="109"/>
      <c r="I14" s="109"/>
      <c r="J14" s="109"/>
      <c r="K14" s="109"/>
      <c r="L14" s="109"/>
      <c r="M14" s="109"/>
      <c r="N14" s="109"/>
      <c r="O14" s="60">
        <f t="shared" si="0"/>
        <v>67</v>
      </c>
      <c r="P14" s="67">
        <f t="shared" si="1"/>
        <v>74.444444444444443</v>
      </c>
      <c r="Q14" s="109">
        <v>0</v>
      </c>
      <c r="R14" s="109">
        <v>100</v>
      </c>
      <c r="S14" s="109">
        <v>70</v>
      </c>
      <c r="T14" s="109"/>
      <c r="U14" s="109"/>
      <c r="V14" s="109"/>
      <c r="W14" s="109"/>
      <c r="X14" s="109"/>
      <c r="Y14" s="109"/>
      <c r="Z14" s="109"/>
      <c r="AA14" s="60">
        <f t="shared" si="2"/>
        <v>170</v>
      </c>
      <c r="AB14" s="67">
        <f t="shared" si="3"/>
        <v>77.272727272727266</v>
      </c>
      <c r="AC14" s="111">
        <v>48</v>
      </c>
      <c r="AD14" s="67">
        <f t="shared" si="4"/>
        <v>48</v>
      </c>
      <c r="AE14" s="112">
        <f>CRS!M14</f>
        <v>66.386666666666656</v>
      </c>
      <c r="AF14" s="66">
        <f>CRS!N14</f>
        <v>69.534999999999997</v>
      </c>
      <c r="AG14" s="64">
        <f>CRS!O14</f>
        <v>85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PAYAS, ADRIAN MARK M. </v>
      </c>
      <c r="C15" s="65" t="str">
        <f>CRS!C15</f>
        <v>M</v>
      </c>
      <c r="D15" s="70" t="str">
        <f>CRS!D15</f>
        <v>BSIT-NET SEC TRACK-2</v>
      </c>
      <c r="E15" s="109">
        <v>30</v>
      </c>
      <c r="F15" s="109">
        <v>25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75</v>
      </c>
      <c r="P15" s="67">
        <f t="shared" si="1"/>
        <v>83.333333333333343</v>
      </c>
      <c r="Q15" s="109">
        <v>20</v>
      </c>
      <c r="R15" s="109">
        <v>100</v>
      </c>
      <c r="S15" s="109">
        <v>70</v>
      </c>
      <c r="T15" s="109"/>
      <c r="U15" s="109"/>
      <c r="V15" s="109"/>
      <c r="W15" s="109"/>
      <c r="X15" s="109"/>
      <c r="Y15" s="109"/>
      <c r="Z15" s="109"/>
      <c r="AA15" s="60">
        <f t="shared" si="2"/>
        <v>190</v>
      </c>
      <c r="AB15" s="67">
        <f t="shared" si="3"/>
        <v>86.36363636363636</v>
      </c>
      <c r="AC15" s="111">
        <v>61</v>
      </c>
      <c r="AD15" s="67">
        <f t="shared" si="4"/>
        <v>61</v>
      </c>
      <c r="AE15" s="112">
        <f>CRS!M15</f>
        <v>76.740000000000009</v>
      </c>
      <c r="AF15" s="66">
        <f>CRS!N15</f>
        <v>76.485000000000014</v>
      </c>
      <c r="AG15" s="64">
        <f>CRS!O15</f>
        <v>88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SORIANO, ZANDO M. </v>
      </c>
      <c r="C16" s="65" t="str">
        <f>CRS!C16</f>
        <v>M</v>
      </c>
      <c r="D16" s="70" t="str">
        <f>CRS!D16</f>
        <v>BSIT-NET SEC TRACK-3</v>
      </c>
      <c r="E16" s="109">
        <v>25</v>
      </c>
      <c r="F16" s="109">
        <v>0</v>
      </c>
      <c r="G16" s="109">
        <v>0</v>
      </c>
      <c r="H16" s="109"/>
      <c r="I16" s="109"/>
      <c r="J16" s="109"/>
      <c r="K16" s="109"/>
      <c r="L16" s="109"/>
      <c r="M16" s="109"/>
      <c r="N16" s="109"/>
      <c r="O16" s="60">
        <f t="shared" si="0"/>
        <v>25</v>
      </c>
      <c r="P16" s="67">
        <f t="shared" si="1"/>
        <v>27.777777777777779</v>
      </c>
      <c r="Q16" s="109">
        <v>20</v>
      </c>
      <c r="R16" s="109">
        <v>100</v>
      </c>
      <c r="S16" s="109">
        <v>70</v>
      </c>
      <c r="T16" s="109"/>
      <c r="U16" s="109"/>
      <c r="V16" s="109"/>
      <c r="W16" s="109"/>
      <c r="X16" s="109"/>
      <c r="Y16" s="109"/>
      <c r="Z16" s="109"/>
      <c r="AA16" s="60">
        <f t="shared" si="2"/>
        <v>190</v>
      </c>
      <c r="AB16" s="67">
        <f t="shared" si="3"/>
        <v>86.36363636363636</v>
      </c>
      <c r="AC16" s="111">
        <v>62</v>
      </c>
      <c r="AD16" s="67">
        <f t="shared" si="4"/>
        <v>62</v>
      </c>
      <c r="AE16" s="112">
        <f>CRS!M16</f>
        <v>58.74666666666667</v>
      </c>
      <c r="AF16" s="66">
        <f>CRS!N16</f>
        <v>56.956666666666671</v>
      </c>
      <c r="AG16" s="64">
        <f>CRS!O16</f>
        <v>78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INTL A  CCS.1132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Web Development 2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 xml:space="preserve">MW 4:00PM-5:25PM   TTHSAT 4:00PM-5:25PM </v>
      </c>
      <c r="B45" s="324"/>
      <c r="C45" s="325"/>
      <c r="D45" s="71" t="str">
        <f>D4</f>
        <v>U701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3RD Trimester SY 2015-2016</v>
      </c>
      <c r="B46" s="324"/>
      <c r="C46" s="325"/>
      <c r="D46" s="325"/>
      <c r="E46" s="57">
        <f t="shared" ref="E46:N47" si="5">IF(E5="","",E5)</f>
        <v>40</v>
      </c>
      <c r="F46" s="57">
        <f t="shared" si="5"/>
        <v>20</v>
      </c>
      <c r="G46" s="57">
        <f t="shared" si="5"/>
        <v>30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20</v>
      </c>
      <c r="R46" s="57">
        <f t="shared" ref="R46:Z46" si="6">IF(R5="","",R5)</f>
        <v>100</v>
      </c>
      <c r="S46" s="57">
        <f t="shared" si="6"/>
        <v>100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90</v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220</v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L31" zoomScaleNormal="100" workbookViewId="0">
      <selection activeCell="R14" sqref="R14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INTL A  CCS.1132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Web Development 2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 xml:space="preserve">MW 4:00PM-5:25PM   TTHSAT 4:00PM-5:25PM </v>
      </c>
      <c r="B4" s="324"/>
      <c r="C4" s="325"/>
      <c r="D4" s="71" t="str">
        <f>CRS!D4</f>
        <v>U701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3RD Trimester SY 2015-2016</v>
      </c>
      <c r="B5" s="324"/>
      <c r="C5" s="325"/>
      <c r="D5" s="325"/>
      <c r="E5" s="108">
        <v>25</v>
      </c>
      <c r="F5" s="108">
        <v>25</v>
      </c>
      <c r="G5" s="108">
        <v>15</v>
      </c>
      <c r="H5" s="108"/>
      <c r="I5" s="108"/>
      <c r="J5" s="108"/>
      <c r="K5" s="108"/>
      <c r="L5" s="108"/>
      <c r="M5" s="108"/>
      <c r="N5" s="108"/>
      <c r="O5" s="341"/>
      <c r="P5" s="312"/>
      <c r="Q5" s="108">
        <v>50</v>
      </c>
      <c r="R5" s="108">
        <v>100</v>
      </c>
      <c r="S5" s="108">
        <v>100</v>
      </c>
      <c r="T5" s="108"/>
      <c r="U5" s="108"/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179</v>
      </c>
      <c r="F6" s="305" t="s">
        <v>180</v>
      </c>
      <c r="G6" s="305" t="s">
        <v>181</v>
      </c>
      <c r="H6" s="305"/>
      <c r="I6" s="305"/>
      <c r="J6" s="305"/>
      <c r="K6" s="305"/>
      <c r="L6" s="305"/>
      <c r="M6" s="305"/>
      <c r="N6" s="305"/>
      <c r="O6" s="366">
        <f>IF(SUM(E5:N5)=0,"",SUM(E5:N5))</f>
        <v>65</v>
      </c>
      <c r="P6" s="312"/>
      <c r="Q6" s="305" t="s">
        <v>182</v>
      </c>
      <c r="R6" s="305" t="s">
        <v>183</v>
      </c>
      <c r="S6" s="305" t="s">
        <v>184</v>
      </c>
      <c r="T6" s="305"/>
      <c r="U6" s="305"/>
      <c r="V6" s="305"/>
      <c r="W6" s="305"/>
      <c r="X6" s="305"/>
      <c r="Y6" s="305"/>
      <c r="Z6" s="305"/>
      <c r="AA6" s="342">
        <f>IF(SUM(Q5:Z5)=0,"",SUM(Q5:Z5))</f>
        <v>250</v>
      </c>
      <c r="AB6" s="312"/>
      <c r="AC6" s="356">
        <f>'INITIAL INPUT'!D24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CASTRO, PATRICK PAUL C. </v>
      </c>
      <c r="C9" s="65" t="str">
        <f>CRS!C9</f>
        <v>M</v>
      </c>
      <c r="D9" s="70" t="str">
        <f>CRS!D9</f>
        <v>BSIT-NET SEC TRACK-3</v>
      </c>
      <c r="E9" s="109">
        <v>13</v>
      </c>
      <c r="F9" s="109">
        <v>13</v>
      </c>
      <c r="G9" s="109">
        <v>12</v>
      </c>
      <c r="H9" s="109"/>
      <c r="I9" s="109"/>
      <c r="J9" s="109"/>
      <c r="K9" s="109"/>
      <c r="L9" s="109"/>
      <c r="M9" s="109"/>
      <c r="N9" s="109"/>
      <c r="O9" s="60">
        <f>IF(SUM(E9:N9)=0,"",SUM(E9:N9))</f>
        <v>38</v>
      </c>
      <c r="P9" s="67">
        <f>IF(O9="","",O9/$O$6*100)</f>
        <v>58.461538461538467</v>
      </c>
      <c r="Q9" s="109">
        <v>30</v>
      </c>
      <c r="R9" s="109">
        <v>60</v>
      </c>
      <c r="S9" s="109">
        <v>70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160</v>
      </c>
      <c r="AB9" s="67">
        <f>IF(AA9="","",AA9/$AA$6*100)</f>
        <v>64</v>
      </c>
      <c r="AC9" s="111">
        <v>68</v>
      </c>
      <c r="AD9" s="67">
        <f>IF(AC9="","",AC9/$AC$5*100)</f>
        <v>68</v>
      </c>
      <c r="AE9" s="112">
        <f>CRS!S9</f>
        <v>63.532307692307697</v>
      </c>
      <c r="AF9" s="66">
        <f>CRS!T9</f>
        <v>64.74448717948718</v>
      </c>
      <c r="AG9" s="64">
        <f>CRS!U9</f>
        <v>82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DACANAY, EDMHER JAY C. </v>
      </c>
      <c r="C10" s="65" t="str">
        <f>CRS!C10</f>
        <v>M</v>
      </c>
      <c r="D10" s="70" t="str">
        <f>CRS!D10</f>
        <v>BSIT-NET SEC TRACK-2</v>
      </c>
      <c r="E10" s="109">
        <v>14</v>
      </c>
      <c r="F10" s="109">
        <v>6</v>
      </c>
      <c r="G10" s="109">
        <v>13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33</v>
      </c>
      <c r="P10" s="67">
        <f t="shared" ref="P10:P40" si="1">IF(O10="","",O10/$O$6*100)</f>
        <v>50.769230769230766</v>
      </c>
      <c r="Q10" s="109">
        <v>30</v>
      </c>
      <c r="R10" s="109">
        <v>60</v>
      </c>
      <c r="S10" s="109">
        <v>70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160</v>
      </c>
      <c r="AB10" s="67">
        <f t="shared" ref="AB10:AB40" si="3">IF(AA10="","",AA10/$AA$6*100)</f>
        <v>64</v>
      </c>
      <c r="AC10" s="111">
        <v>64</v>
      </c>
      <c r="AD10" s="67">
        <f t="shared" ref="AD10:AD40" si="4">IF(AC10="","",AC10/$AC$5*100)</f>
        <v>64</v>
      </c>
      <c r="AE10" s="112">
        <f>CRS!S10</f>
        <v>59.633846153846164</v>
      </c>
      <c r="AF10" s="66">
        <f>CRS!T10</f>
        <v>65.15108974358975</v>
      </c>
      <c r="AG10" s="64">
        <f>CRS!U10</f>
        <v>83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DECENA, JEANNE KEVIN T. </v>
      </c>
      <c r="C11" s="65" t="str">
        <f>CRS!C11</f>
        <v>M</v>
      </c>
      <c r="D11" s="70" t="str">
        <f>CRS!D11</f>
        <v>BSIT-NET SEC TRACK-2</v>
      </c>
      <c r="E11" s="109">
        <v>15</v>
      </c>
      <c r="F11" s="109">
        <v>14</v>
      </c>
      <c r="G11" s="109">
        <v>14</v>
      </c>
      <c r="H11" s="109"/>
      <c r="I11" s="109"/>
      <c r="J11" s="109"/>
      <c r="K11" s="109"/>
      <c r="L11" s="109"/>
      <c r="M11" s="109"/>
      <c r="N11" s="109"/>
      <c r="O11" s="60">
        <f t="shared" si="0"/>
        <v>43</v>
      </c>
      <c r="P11" s="67">
        <f t="shared" si="1"/>
        <v>66.153846153846146</v>
      </c>
      <c r="Q11" s="109">
        <v>30</v>
      </c>
      <c r="R11" s="109">
        <v>60</v>
      </c>
      <c r="S11" s="109">
        <v>70</v>
      </c>
      <c r="T11" s="109"/>
      <c r="U11" s="109"/>
      <c r="V11" s="109"/>
      <c r="W11" s="109"/>
      <c r="X11" s="109"/>
      <c r="Y11" s="109"/>
      <c r="Z11" s="109"/>
      <c r="AA11" s="60">
        <f t="shared" si="2"/>
        <v>160</v>
      </c>
      <c r="AB11" s="67">
        <f t="shared" si="3"/>
        <v>64</v>
      </c>
      <c r="AC11" s="111">
        <v>66</v>
      </c>
      <c r="AD11" s="67">
        <f t="shared" si="4"/>
        <v>66</v>
      </c>
      <c r="AE11" s="112">
        <f>CRS!S11</f>
        <v>65.390769230769223</v>
      </c>
      <c r="AF11" s="66">
        <f>CRS!T11</f>
        <v>73.885384615384609</v>
      </c>
      <c r="AG11" s="64">
        <f>CRS!U11</f>
        <v>87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DELA CRUZ, JORDAN J. </v>
      </c>
      <c r="C12" s="65" t="str">
        <f>CRS!C12</f>
        <v>M</v>
      </c>
      <c r="D12" s="70" t="str">
        <f>CRS!D12</f>
        <v>BSIT-NET SEC TRACK-3</v>
      </c>
      <c r="E12" s="109">
        <v>9</v>
      </c>
      <c r="F12" s="109">
        <v>4</v>
      </c>
      <c r="G12" s="109">
        <v>7</v>
      </c>
      <c r="H12" s="109"/>
      <c r="I12" s="109"/>
      <c r="J12" s="109"/>
      <c r="K12" s="109"/>
      <c r="L12" s="109"/>
      <c r="M12" s="109"/>
      <c r="N12" s="109"/>
      <c r="O12" s="60">
        <f t="shared" si="0"/>
        <v>20</v>
      </c>
      <c r="P12" s="67">
        <f t="shared" si="1"/>
        <v>30.76923076923077</v>
      </c>
      <c r="Q12" s="109">
        <v>30</v>
      </c>
      <c r="R12" s="109">
        <v>60</v>
      </c>
      <c r="S12" s="109">
        <v>70</v>
      </c>
      <c r="T12" s="109"/>
      <c r="U12" s="109"/>
      <c r="V12" s="109"/>
      <c r="W12" s="109"/>
      <c r="X12" s="109"/>
      <c r="Y12" s="109"/>
      <c r="Z12" s="109"/>
      <c r="AA12" s="60">
        <f t="shared" si="2"/>
        <v>160</v>
      </c>
      <c r="AB12" s="67">
        <f t="shared" si="3"/>
        <v>64</v>
      </c>
      <c r="AC12" s="111">
        <v>54</v>
      </c>
      <c r="AD12" s="67">
        <f t="shared" si="4"/>
        <v>54</v>
      </c>
      <c r="AE12" s="112">
        <f>CRS!S12</f>
        <v>49.633846153846164</v>
      </c>
      <c r="AF12" s="66">
        <f>CRS!T12</f>
        <v>60.891089743589752</v>
      </c>
      <c r="AG12" s="64">
        <f>CRS!U12</f>
        <v>80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LAPORGA, MARTIN PAOLO A. </v>
      </c>
      <c r="C13" s="65" t="str">
        <f>CRS!C13</f>
        <v>M</v>
      </c>
      <c r="D13" s="70" t="str">
        <f>CRS!D13</f>
        <v>BSIT-NET SEC TRACK-3</v>
      </c>
      <c r="E13" s="109">
        <v>16</v>
      </c>
      <c r="F13" s="109">
        <v>6</v>
      </c>
      <c r="G13" s="109">
        <v>12</v>
      </c>
      <c r="H13" s="109"/>
      <c r="I13" s="109"/>
      <c r="J13" s="109"/>
      <c r="K13" s="109"/>
      <c r="L13" s="109"/>
      <c r="M13" s="109"/>
      <c r="N13" s="109"/>
      <c r="O13" s="60">
        <f t="shared" si="0"/>
        <v>34</v>
      </c>
      <c r="P13" s="67">
        <f t="shared" si="1"/>
        <v>52.307692307692314</v>
      </c>
      <c r="Q13" s="109">
        <v>30</v>
      </c>
      <c r="R13" s="109">
        <v>60</v>
      </c>
      <c r="S13" s="109">
        <v>70</v>
      </c>
      <c r="T13" s="109"/>
      <c r="U13" s="109"/>
      <c r="V13" s="109"/>
      <c r="W13" s="109"/>
      <c r="X13" s="109"/>
      <c r="Y13" s="109"/>
      <c r="Z13" s="109"/>
      <c r="AA13" s="60">
        <f t="shared" si="2"/>
        <v>160</v>
      </c>
      <c r="AB13" s="67">
        <f t="shared" si="3"/>
        <v>64</v>
      </c>
      <c r="AC13" s="111">
        <v>82</v>
      </c>
      <c r="AD13" s="67">
        <f t="shared" si="4"/>
        <v>82</v>
      </c>
      <c r="AE13" s="112">
        <f>CRS!S13</f>
        <v>66.261538461538464</v>
      </c>
      <c r="AF13" s="66">
        <f>CRS!T13</f>
        <v>67.181602564102576</v>
      </c>
      <c r="AG13" s="64">
        <f>CRS!U13</f>
        <v>84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PACIO, MARCIAL T. </v>
      </c>
      <c r="C14" s="65" t="str">
        <f>CRS!C14</f>
        <v>M</v>
      </c>
      <c r="D14" s="70" t="str">
        <f>CRS!D14</f>
        <v>BSIT-NET SEC TRACK-3</v>
      </c>
      <c r="E14" s="109">
        <v>10</v>
      </c>
      <c r="F14" s="109">
        <v>8</v>
      </c>
      <c r="G14" s="109">
        <v>8</v>
      </c>
      <c r="H14" s="109"/>
      <c r="I14" s="109"/>
      <c r="J14" s="109"/>
      <c r="K14" s="109"/>
      <c r="L14" s="109"/>
      <c r="M14" s="109"/>
      <c r="N14" s="109"/>
      <c r="O14" s="60">
        <f t="shared" si="0"/>
        <v>26</v>
      </c>
      <c r="P14" s="67">
        <f t="shared" si="1"/>
        <v>40</v>
      </c>
      <c r="Q14" s="109">
        <v>30</v>
      </c>
      <c r="R14" s="109">
        <v>60</v>
      </c>
      <c r="S14" s="109">
        <v>70</v>
      </c>
      <c r="T14" s="109"/>
      <c r="U14" s="109"/>
      <c r="V14" s="109"/>
      <c r="W14" s="109"/>
      <c r="X14" s="109"/>
      <c r="Y14" s="109"/>
      <c r="Z14" s="109"/>
      <c r="AA14" s="60">
        <f t="shared" si="2"/>
        <v>160</v>
      </c>
      <c r="AB14" s="67">
        <f t="shared" si="3"/>
        <v>64</v>
      </c>
      <c r="AC14" s="111">
        <v>52</v>
      </c>
      <c r="AD14" s="67">
        <f t="shared" si="4"/>
        <v>52</v>
      </c>
      <c r="AE14" s="112">
        <f>CRS!S14</f>
        <v>52</v>
      </c>
      <c r="AF14" s="66">
        <f>CRS!T14</f>
        <v>60.767499999999998</v>
      </c>
      <c r="AG14" s="64">
        <f>CRS!U14</f>
        <v>80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PAYAS, ADRIAN MARK M. </v>
      </c>
      <c r="C15" s="65" t="str">
        <f>CRS!C15</f>
        <v>M</v>
      </c>
      <c r="D15" s="70" t="str">
        <f>CRS!D15</f>
        <v>BSIT-NET SEC TRACK-2</v>
      </c>
      <c r="E15" s="109">
        <v>8</v>
      </c>
      <c r="F15" s="109">
        <v>6</v>
      </c>
      <c r="G15" s="109">
        <v>8</v>
      </c>
      <c r="H15" s="109"/>
      <c r="I15" s="109"/>
      <c r="J15" s="109"/>
      <c r="K15" s="109"/>
      <c r="L15" s="109"/>
      <c r="M15" s="109"/>
      <c r="N15" s="109"/>
      <c r="O15" s="60">
        <f t="shared" si="0"/>
        <v>22</v>
      </c>
      <c r="P15" s="67">
        <f t="shared" si="1"/>
        <v>33.846153846153847</v>
      </c>
      <c r="Q15" s="109">
        <v>30</v>
      </c>
      <c r="R15" s="109">
        <v>60</v>
      </c>
      <c r="S15" s="109">
        <v>70</v>
      </c>
      <c r="T15" s="109"/>
      <c r="U15" s="109"/>
      <c r="V15" s="109"/>
      <c r="W15" s="109"/>
      <c r="X15" s="109"/>
      <c r="Y15" s="109"/>
      <c r="Z15" s="109"/>
      <c r="AA15" s="60">
        <f t="shared" si="2"/>
        <v>160</v>
      </c>
      <c r="AB15" s="67">
        <f t="shared" si="3"/>
        <v>64</v>
      </c>
      <c r="AC15" s="111">
        <v>50</v>
      </c>
      <c r="AD15" s="67">
        <f t="shared" si="4"/>
        <v>50</v>
      </c>
      <c r="AE15" s="112">
        <f>CRS!S15</f>
        <v>49.28923076923077</v>
      </c>
      <c r="AF15" s="66">
        <f>CRS!T15</f>
        <v>62.887115384615392</v>
      </c>
      <c r="AG15" s="64">
        <f>CRS!U15</f>
        <v>81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SORIANO, ZANDO M. </v>
      </c>
      <c r="C16" s="65" t="str">
        <f>CRS!C16</f>
        <v>M</v>
      </c>
      <c r="D16" s="70" t="str">
        <f>CRS!D16</f>
        <v>BSIT-NET SEC TRACK-3</v>
      </c>
      <c r="E16" s="109">
        <v>7</v>
      </c>
      <c r="F16" s="109">
        <v>6</v>
      </c>
      <c r="G16" s="109">
        <v>7</v>
      </c>
      <c r="H16" s="109"/>
      <c r="I16" s="109"/>
      <c r="J16" s="109"/>
      <c r="K16" s="109"/>
      <c r="L16" s="109"/>
      <c r="M16" s="109"/>
      <c r="N16" s="109"/>
      <c r="O16" s="60">
        <f t="shared" si="0"/>
        <v>20</v>
      </c>
      <c r="P16" s="67">
        <f t="shared" si="1"/>
        <v>30.76923076923077</v>
      </c>
      <c r="Q16" s="109">
        <v>30</v>
      </c>
      <c r="R16" s="109">
        <v>60</v>
      </c>
      <c r="S16" s="109">
        <v>70</v>
      </c>
      <c r="T16" s="109"/>
      <c r="U16" s="109"/>
      <c r="V16" s="109"/>
      <c r="W16" s="109"/>
      <c r="X16" s="109"/>
      <c r="Y16" s="109"/>
      <c r="Z16" s="109"/>
      <c r="AA16" s="60">
        <f t="shared" si="2"/>
        <v>160</v>
      </c>
      <c r="AB16" s="67">
        <f t="shared" si="3"/>
        <v>64</v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INTL A  CCS.1132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Web Development 2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 xml:space="preserve">MW 4:00PM-5:25PM   TTHSAT 4:00PM-5:25PM </v>
      </c>
      <c r="B45" s="324"/>
      <c r="C45" s="325"/>
      <c r="D45" s="71" t="str">
        <f>D4</f>
        <v>U701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3RD Trimester SY 2015-2016</v>
      </c>
      <c r="B46" s="324"/>
      <c r="C46" s="325"/>
      <c r="D46" s="325"/>
      <c r="E46" s="57">
        <f t="shared" ref="E46:N47" si="5">IF(E5="","",E5)</f>
        <v>25</v>
      </c>
      <c r="F46" s="57">
        <f t="shared" si="5"/>
        <v>25</v>
      </c>
      <c r="G46" s="57">
        <f t="shared" si="5"/>
        <v>15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50</v>
      </c>
      <c r="R46" s="57">
        <f t="shared" ref="R46:Z46" si="6">IF(R5="","",R5)</f>
        <v>100</v>
      </c>
      <c r="S46" s="57">
        <f t="shared" si="6"/>
        <v>100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HTML</v>
      </c>
      <c r="F47" s="317" t="str">
        <f t="shared" si="5"/>
        <v>JAVA</v>
      </c>
      <c r="G47" s="317" t="str">
        <f t="shared" si="5"/>
        <v>ROR</v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65</v>
      </c>
      <c r="P47" s="311"/>
      <c r="Q47" s="317" t="str">
        <f t="shared" ref="Q47:Z47" si="7">IF(Q6="","",Q6)</f>
        <v>ROR BLOG</v>
      </c>
      <c r="R47" s="317" t="str">
        <f t="shared" si="7"/>
        <v>WEBSITE</v>
      </c>
      <c r="S47" s="317" t="str">
        <f t="shared" si="7"/>
        <v>DOCUMENTATION</v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250</v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50:Q80 Q9:Q40">
      <formula1>$Q$5</formula1>
    </dataValidation>
    <dataValidation type="whole" operator="lessThanOrEqual" allowBlank="1" showErrorMessage="1" errorTitle="Data Entry Error" error="Invalid Score" sqref="R50:R80 R9:R40">
      <formula1>$R$5</formula1>
    </dataValidation>
    <dataValidation type="whole" operator="lessThanOrEqual" allowBlank="1" showErrorMessage="1" errorTitle="Data Entry Error" error="Invalid Score" sqref="S50:S80 S9:S4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topLeftCell="A64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INTL A</v>
      </c>
      <c r="C11" s="385" t="str">
        <f>'INITIAL INPUT'!G12</f>
        <v>CCS.1132</v>
      </c>
      <c r="D11" s="386"/>
      <c r="E11" s="386"/>
      <c r="F11" s="163"/>
      <c r="G11" s="387" t="str">
        <f>CRS!A4</f>
        <v xml:space="preserve">MW 4:00PM-5:25PM   TTHSAT 4:00PM-5:25PM 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3RD Trimester</v>
      </c>
      <c r="P11" s="386"/>
    </row>
    <row r="12" spans="1:34" s="127" customFormat="1" ht="15" customHeight="1" x14ac:dyDescent="0.3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2015-2016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13-2954-574</v>
      </c>
      <c r="C15" s="139" t="str">
        <f>IF(NAMES!B2="","",NAMES!B2)</f>
        <v xml:space="preserve">CASTRO, PATRICK PAUL C.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TRACK-3</v>
      </c>
      <c r="H15" s="133"/>
      <c r="I15" s="144">
        <f>IF(CRS!I9="","",CRS!I9)</f>
        <v>88</v>
      </c>
      <c r="J15" s="145"/>
      <c r="K15" s="144">
        <f>IF(CRS!O9="","",CRS!O9)</f>
        <v>83</v>
      </c>
      <c r="L15" s="146"/>
      <c r="M15" s="144">
        <f>IF(CRS!V9="","",CRS!V9)</f>
        <v>82</v>
      </c>
      <c r="N15" s="147"/>
      <c r="O15" s="377" t="str">
        <f>IF(CRS!W9="","",CRS!W9)</f>
        <v>PASSED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12022140</v>
      </c>
      <c r="C16" s="139" t="str">
        <f>IF(NAMES!B3="","",NAMES!B3)</f>
        <v xml:space="preserve">DACANAY, EDMHER JAY C.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TRACK-2</v>
      </c>
      <c r="H16" s="133"/>
      <c r="I16" s="144">
        <f>IF(CRS!I10="","",CRS!I10)</f>
        <v>85</v>
      </c>
      <c r="J16" s="145"/>
      <c r="K16" s="144">
        <f>IF(CRS!O10="","",CRS!O10)</f>
        <v>85</v>
      </c>
      <c r="L16" s="146"/>
      <c r="M16" s="144">
        <f>IF(CRS!V10="","",CRS!V10)</f>
        <v>83</v>
      </c>
      <c r="N16" s="147"/>
      <c r="O16" s="377" t="str">
        <f>IF(CRS!W10="","",CRS!W10)</f>
        <v>PASSED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12-2317-571</v>
      </c>
      <c r="C17" s="139" t="str">
        <f>IF(NAMES!B4="","",NAMES!B4)</f>
        <v xml:space="preserve">DECENA, JEANNE KEVIN T.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TRACK-2</v>
      </c>
      <c r="H17" s="133"/>
      <c r="I17" s="144">
        <f>IF(CRS!I11="","",CRS!I11)</f>
        <v>94</v>
      </c>
      <c r="J17" s="145"/>
      <c r="K17" s="144">
        <f>IF(CRS!O11="","",CRS!O11)</f>
        <v>91</v>
      </c>
      <c r="L17" s="146"/>
      <c r="M17" s="144">
        <f>IF(CRS!V11="","",CRS!V11)</f>
        <v>87</v>
      </c>
      <c r="N17" s="147"/>
      <c r="O17" s="377" t="str">
        <f>IF(CRS!W11="","",CRS!W11)</f>
        <v>PASSED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14-2321-849</v>
      </c>
      <c r="C18" s="139" t="str">
        <f>IF(NAMES!B5="","",NAMES!B5)</f>
        <v xml:space="preserve">DELA CRUZ, JORDAN J.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TRACK-3</v>
      </c>
      <c r="H18" s="133"/>
      <c r="I18" s="144">
        <f>IF(CRS!I12="","",CRS!I12)</f>
        <v>88</v>
      </c>
      <c r="J18" s="145"/>
      <c r="K18" s="144">
        <f>IF(CRS!O12="","",CRS!O12)</f>
        <v>86</v>
      </c>
      <c r="L18" s="146"/>
      <c r="M18" s="144">
        <f>IF(CRS!V12="","",CRS!V12)</f>
        <v>80</v>
      </c>
      <c r="N18" s="147"/>
      <c r="O18" s="377" t="str">
        <f>IF(CRS!W12="","",CRS!W12)</f>
        <v>PASSED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12-3511-781</v>
      </c>
      <c r="C19" s="139" t="str">
        <f>IF(NAMES!B6="","",NAMES!B6)</f>
        <v xml:space="preserve">LAPORGA, MARTIN PAOLO A. </v>
      </c>
      <c r="D19" s="140"/>
      <c r="E19" s="141" t="str">
        <f>IF(NAMES!C6="","",NAMES!C6)</f>
        <v>M</v>
      </c>
      <c r="F19" s="142"/>
      <c r="G19" s="143" t="str">
        <f>IF(NAMES!D6="","",NAMES!D6)</f>
        <v>BSIT-NET SEC TRACK-3</v>
      </c>
      <c r="H19" s="133"/>
      <c r="I19" s="144">
        <f>IF(CRS!I13="","",CRS!I13)</f>
        <v>84</v>
      </c>
      <c r="J19" s="145"/>
      <c r="K19" s="144">
        <f>IF(CRS!O13="","",CRS!O13)</f>
        <v>84</v>
      </c>
      <c r="L19" s="146"/>
      <c r="M19" s="144">
        <f>IF(CRS!V13="","",CRS!V13)</f>
        <v>84</v>
      </c>
      <c r="N19" s="147"/>
      <c r="O19" s="377" t="str">
        <f>IF(CRS!W13="","",CRS!W13)</f>
        <v>PASSED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13-0431-794</v>
      </c>
      <c r="C20" s="139" t="str">
        <f>IF(NAMES!B7="","",NAMES!B7)</f>
        <v xml:space="preserve">PACIO, MARCIAL T.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TRACK-3</v>
      </c>
      <c r="H20" s="133"/>
      <c r="I20" s="144">
        <f>IF(CRS!I14="","",CRS!I14)</f>
        <v>86</v>
      </c>
      <c r="J20" s="145"/>
      <c r="K20" s="144">
        <f>IF(CRS!O14="","",CRS!O14)</f>
        <v>85</v>
      </c>
      <c r="L20" s="146"/>
      <c r="M20" s="144">
        <f>IF(CRS!V14="","",CRS!V14)</f>
        <v>80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13-1967-406</v>
      </c>
      <c r="C21" s="139" t="str">
        <f>IF(NAMES!B8="","",NAMES!B8)</f>
        <v xml:space="preserve">PAYAS, ADRIAN MARK M. </v>
      </c>
      <c r="D21" s="140"/>
      <c r="E21" s="141" t="str">
        <f>IF(NAMES!C8="","",NAMES!C8)</f>
        <v>M</v>
      </c>
      <c r="F21" s="142"/>
      <c r="G21" s="143" t="str">
        <f>IF(NAMES!D8="","",NAMES!D8)</f>
        <v>BSIT-NET SEC TRACK-2</v>
      </c>
      <c r="H21" s="133"/>
      <c r="I21" s="144">
        <f>IF(CRS!I15="","",CRS!I15)</f>
        <v>88</v>
      </c>
      <c r="J21" s="145"/>
      <c r="K21" s="144">
        <f>IF(CRS!O15="","",CRS!O15)</f>
        <v>88</v>
      </c>
      <c r="L21" s="146"/>
      <c r="M21" s="144">
        <f>IF(CRS!V15="","",CRS!V15)</f>
        <v>81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12020622</v>
      </c>
      <c r="C22" s="139" t="str">
        <f>IF(NAMES!B9="","",NAMES!B9)</f>
        <v xml:space="preserve">SORIANO, ZANDO M. </v>
      </c>
      <c r="D22" s="140"/>
      <c r="E22" s="141" t="str">
        <f>IF(NAMES!C9="","",NAMES!C9)</f>
        <v>M</v>
      </c>
      <c r="F22" s="142"/>
      <c r="G22" s="143" t="str">
        <f>IF(NAMES!D9="","",NAMES!D9)</f>
        <v>BSIT-NET SEC TRACK-3</v>
      </c>
      <c r="H22" s="133"/>
      <c r="I22" s="144">
        <f>IF(CRS!I16="","",CRS!I16)</f>
        <v>78</v>
      </c>
      <c r="J22" s="145"/>
      <c r="K22" s="144">
        <f>IF(CRS!O16="","",CRS!O16)</f>
        <v>78</v>
      </c>
      <c r="L22" s="146"/>
      <c r="M22" s="144" t="str">
        <f>IF(CRS!V16="","",CRS!V16)</f>
        <v>INC</v>
      </c>
      <c r="N22" s="147"/>
      <c r="O22" s="377" t="str">
        <f>IF(CRS!W16="","",CRS!W16)</f>
        <v>NFE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Web Development 2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INTL A</v>
      </c>
      <c r="C72" s="385" t="str">
        <f>C11</f>
        <v>CCS.1132</v>
      </c>
      <c r="D72" s="386"/>
      <c r="E72" s="386"/>
      <c r="F72" s="163"/>
      <c r="G72" s="387" t="str">
        <f>G11</f>
        <v xml:space="preserve">MW 4:00PM-5:25PM   TTHSAT 4:00PM-5:25PM </v>
      </c>
      <c r="H72" s="388"/>
      <c r="I72" s="388"/>
      <c r="J72" s="388"/>
      <c r="K72" s="388"/>
      <c r="L72" s="388"/>
      <c r="M72" s="388"/>
      <c r="N72" s="164"/>
      <c r="O72" s="389" t="str">
        <f>O11</f>
        <v>3RD Trimester</v>
      </c>
      <c r="P72" s="386"/>
    </row>
    <row r="73" spans="1:34" s="127" customFormat="1" ht="15" customHeight="1" x14ac:dyDescent="0.3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2015-2016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Web Development 2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2016-08-09T06:41:19Z</dcterms:modified>
</cp:coreProperties>
</file>