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17474EFA-8EBA-4903-B7AF-9373038EBA66}" xr6:coauthVersionLast="43" xr6:coauthVersionMax="43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3" i="4" l="1"/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P34" i="6" s="1"/>
  <c r="L34" i="4" s="1"/>
  <c r="AD33" i="6"/>
  <c r="N33" i="4" s="1"/>
  <c r="AA33" i="6"/>
  <c r="AB33" i="6" s="1"/>
  <c r="M33" i="4" s="1"/>
  <c r="O33" i="6"/>
  <c r="AD32" i="6"/>
  <c r="N32" i="4" s="1"/>
  <c r="AA32" i="6"/>
  <c r="AB32" i="6" s="1"/>
  <c r="M32" i="4" s="1"/>
  <c r="O32" i="6"/>
  <c r="AD31" i="6"/>
  <c r="N31" i="4" s="1"/>
  <c r="AA31" i="6"/>
  <c r="AB31" i="6" s="1"/>
  <c r="M31" i="4" s="1"/>
  <c r="O31" i="6"/>
  <c r="P31" i="6" s="1"/>
  <c r="L31" i="4" s="1"/>
  <c r="AD30" i="6"/>
  <c r="N30" i="4" s="1"/>
  <c r="AA30" i="6"/>
  <c r="O30" i="6"/>
  <c r="P30" i="6" s="1"/>
  <c r="L30" i="4" s="1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AB27" i="6" s="1"/>
  <c r="M27" i="4" s="1"/>
  <c r="O27" i="6"/>
  <c r="P27" i="6" s="1"/>
  <c r="L27" i="4" s="1"/>
  <c r="AD26" i="6"/>
  <c r="N26" i="4" s="1"/>
  <c r="AA26" i="6"/>
  <c r="O26" i="6"/>
  <c r="P26" i="6" s="1"/>
  <c r="L26" i="4" s="1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P23" i="6" s="1"/>
  <c r="L23" i="4" s="1"/>
  <c r="AD22" i="6"/>
  <c r="N22" i="4" s="1"/>
  <c r="AA22" i="6"/>
  <c r="O22" i="6"/>
  <c r="P22" i="6" s="1"/>
  <c r="L22" i="4" s="1"/>
  <c r="AD21" i="6"/>
  <c r="N21" i="4" s="1"/>
  <c r="AA21" i="6"/>
  <c r="AB21" i="6" s="1"/>
  <c r="M21" i="4" s="1"/>
  <c r="O21" i="6"/>
  <c r="AD20" i="6"/>
  <c r="N20" i="4" s="1"/>
  <c r="AA20" i="6"/>
  <c r="AB20" i="6" s="1"/>
  <c r="M20" i="4" s="1"/>
  <c r="O20" i="6"/>
  <c r="AD19" i="6"/>
  <c r="N19" i="4" s="1"/>
  <c r="AA19" i="6"/>
  <c r="O19" i="6"/>
  <c r="P19" i="6" s="1"/>
  <c r="L19" i="4" s="1"/>
  <c r="AD18" i="6"/>
  <c r="N18" i="4" s="1"/>
  <c r="AA18" i="6"/>
  <c r="O18" i="6"/>
  <c r="P18" i="6" s="1"/>
  <c r="L18" i="4" s="1"/>
  <c r="AD17" i="6"/>
  <c r="N17" i="4" s="1"/>
  <c r="AA17" i="6"/>
  <c r="AB17" i="6" s="1"/>
  <c r="M17" i="4" s="1"/>
  <c r="O17" i="6"/>
  <c r="AD16" i="6"/>
  <c r="N16" i="4" s="1"/>
  <c r="AA16" i="6"/>
  <c r="AB16" i="6" s="1"/>
  <c r="M16" i="4" s="1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P14" i="6" s="1"/>
  <c r="L14" i="4" s="1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44" i="4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A55" i="3"/>
  <c r="AA54" i="3"/>
  <c r="AA53" i="3"/>
  <c r="AA52" i="3"/>
  <c r="AA51" i="3"/>
  <c r="AB51" i="3" s="1"/>
  <c r="G51" i="4" s="1"/>
  <c r="AA40" i="3"/>
  <c r="AB40" i="3" s="1"/>
  <c r="G40" i="4" s="1"/>
  <c r="AA39" i="3"/>
  <c r="AA38" i="3"/>
  <c r="AA37" i="3"/>
  <c r="AB37" i="3" s="1"/>
  <c r="G37" i="4" s="1"/>
  <c r="AA36" i="3"/>
  <c r="AA35" i="3"/>
  <c r="AB35" i="3" s="1"/>
  <c r="G35" i="4" s="1"/>
  <c r="AA34" i="3"/>
  <c r="AA33" i="3"/>
  <c r="AA32" i="3"/>
  <c r="AB32" i="3" s="1"/>
  <c r="G32" i="4" s="1"/>
  <c r="AA31" i="3"/>
  <c r="AA30" i="3"/>
  <c r="AB30" i="3" s="1"/>
  <c r="G30" i="4" s="1"/>
  <c r="AA29" i="3"/>
  <c r="AB29" i="3" s="1"/>
  <c r="G29" i="4" s="1"/>
  <c r="AA28" i="3"/>
  <c r="AA27" i="3"/>
  <c r="AA26" i="3"/>
  <c r="AA25" i="3"/>
  <c r="AB25" i="3" s="1"/>
  <c r="G25" i="4" s="1"/>
  <c r="AA24" i="3"/>
  <c r="AB24" i="3" s="1"/>
  <c r="G24" i="4" s="1"/>
  <c r="AA23" i="3"/>
  <c r="AA22" i="3"/>
  <c r="AA21" i="3"/>
  <c r="AB21" i="3" s="1"/>
  <c r="G21" i="4" s="1"/>
  <c r="AA20" i="3"/>
  <c r="AA19" i="3"/>
  <c r="AA18" i="3"/>
  <c r="AB18" i="3" s="1"/>
  <c r="G18" i="4" s="1"/>
  <c r="AA17" i="3"/>
  <c r="AB17" i="3" s="1"/>
  <c r="G17" i="4" s="1"/>
  <c r="AA16" i="3"/>
  <c r="AB16" i="3" s="1"/>
  <c r="G16" i="4" s="1"/>
  <c r="AA15" i="3"/>
  <c r="AB15" i="3" s="1"/>
  <c r="G15" i="4" s="1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P57" i="3" s="1"/>
  <c r="F57" i="4" s="1"/>
  <c r="O56" i="3"/>
  <c r="O55" i="3"/>
  <c r="O54" i="3"/>
  <c r="O53" i="3"/>
  <c r="P53" i="3" s="1"/>
  <c r="F53" i="4" s="1"/>
  <c r="O52" i="3"/>
  <c r="O51" i="3"/>
  <c r="O40" i="3"/>
  <c r="P40" i="3" s="1"/>
  <c r="F40" i="4" s="1"/>
  <c r="O39" i="3"/>
  <c r="O38" i="3"/>
  <c r="O37" i="3"/>
  <c r="O36" i="3"/>
  <c r="P36" i="3" s="1"/>
  <c r="F36" i="4" s="1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O26" i="3"/>
  <c r="O25" i="3"/>
  <c r="O24" i="3"/>
  <c r="P24" i="3" s="1"/>
  <c r="F24" i="4" s="1"/>
  <c r="O23" i="3"/>
  <c r="O22" i="3"/>
  <c r="O21" i="3"/>
  <c r="O20" i="3"/>
  <c r="P20" i="3" s="1"/>
  <c r="F20" i="4" s="1"/>
  <c r="O19" i="3"/>
  <c r="O18" i="3"/>
  <c r="O17" i="3"/>
  <c r="O16" i="3"/>
  <c r="P16" i="3" s="1"/>
  <c r="F16" i="4" s="1"/>
  <c r="O15" i="3"/>
  <c r="P15" i="3" s="1"/>
  <c r="F15" i="4" s="1"/>
  <c r="O10" i="3"/>
  <c r="AD9" i="3"/>
  <c r="H9" i="4" s="1"/>
  <c r="AA9" i="3"/>
  <c r="AB9" i="3" s="1"/>
  <c r="G9" i="4" s="1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1" i="6"/>
  <c r="M11" i="4" s="1"/>
  <c r="AB14" i="6"/>
  <c r="M14" i="4" s="1"/>
  <c r="AB18" i="6"/>
  <c r="M18" i="4" s="1"/>
  <c r="AB19" i="6"/>
  <c r="M19" i="4" s="1"/>
  <c r="AB22" i="6"/>
  <c r="M22" i="4" s="1"/>
  <c r="AB23" i="6"/>
  <c r="M23" i="4" s="1"/>
  <c r="AB24" i="6"/>
  <c r="M24" i="4" s="1"/>
  <c r="AB26" i="6"/>
  <c r="M26" i="4" s="1"/>
  <c r="AB30" i="6"/>
  <c r="M30" i="4" s="1"/>
  <c r="AB34" i="6"/>
  <c r="M34" i="4" s="1"/>
  <c r="AB35" i="6"/>
  <c r="M35" i="4" s="1"/>
  <c r="AB36" i="6"/>
  <c r="M36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6" i="6"/>
  <c r="L16" i="4" s="1"/>
  <c r="P17" i="6"/>
  <c r="L17" i="4" s="1"/>
  <c r="P20" i="6"/>
  <c r="L20" i="4" s="1"/>
  <c r="P21" i="6"/>
  <c r="L21" i="4" s="1"/>
  <c r="P25" i="6"/>
  <c r="L25" i="4" s="1"/>
  <c r="P29" i="6"/>
  <c r="L29" i="4" s="1"/>
  <c r="P32" i="6"/>
  <c r="L32" i="4" s="1"/>
  <c r="P33" i="6"/>
  <c r="L33" i="4" s="1"/>
  <c r="P35" i="6"/>
  <c r="L35" i="4" s="1"/>
  <c r="P36" i="6"/>
  <c r="L36" i="4" s="1"/>
  <c r="P37" i="6"/>
  <c r="L37" i="4"/>
  <c r="P38" i="6"/>
  <c r="L38" i="4" s="1"/>
  <c r="P39" i="6"/>
  <c r="L39" i="4" s="1"/>
  <c r="AB19" i="3"/>
  <c r="G19" i="4" s="1"/>
  <c r="AB23" i="3"/>
  <c r="G23" i="4" s="1"/>
  <c r="AB27" i="3"/>
  <c r="G27" i="4" s="1"/>
  <c r="AB31" i="3"/>
  <c r="G31" i="4" s="1"/>
  <c r="AB33" i="3"/>
  <c r="G33" i="4" s="1"/>
  <c r="AB39" i="3"/>
  <c r="G39" i="4" s="1"/>
  <c r="AB52" i="3"/>
  <c r="G52" i="4" s="1"/>
  <c r="AB54" i="3"/>
  <c r="G54" i="4" s="1"/>
  <c r="AB56" i="3"/>
  <c r="G56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0" i="3"/>
  <c r="G10" i="4" s="1"/>
  <c r="AB14" i="3"/>
  <c r="G14" i="4" s="1"/>
  <c r="AB20" i="3"/>
  <c r="G20" i="4" s="1"/>
  <c r="AB22" i="3"/>
  <c r="G22" i="4" s="1"/>
  <c r="AB26" i="3"/>
  <c r="G26" i="4" s="1"/>
  <c r="AB28" i="3"/>
  <c r="G28" i="4" s="1"/>
  <c r="AB34" i="3"/>
  <c r="G34" i="4" s="1"/>
  <c r="AB36" i="3"/>
  <c r="G36" i="4" s="1"/>
  <c r="AB38" i="3"/>
  <c r="G38" i="4" s="1"/>
  <c r="AB53" i="3"/>
  <c r="G53" i="4" s="1"/>
  <c r="AB55" i="3"/>
  <c r="G55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P30" i="3"/>
  <c r="F30" i="4" s="1"/>
  <c r="P34" i="3"/>
  <c r="F34" i="4" s="1"/>
  <c r="P38" i="3"/>
  <c r="F38" i="4" s="1"/>
  <c r="P51" i="3"/>
  <c r="F51" i="4" s="1"/>
  <c r="P55" i="3"/>
  <c r="F55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9" i="3"/>
  <c r="F19" i="4" s="1"/>
  <c r="P31" i="3"/>
  <c r="F31" i="4" s="1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26" i="3" l="1"/>
  <c r="F26" i="4" s="1"/>
  <c r="P33" i="3"/>
  <c r="F33" i="4" s="1"/>
  <c r="P18" i="3"/>
  <c r="F18" i="4" s="1"/>
  <c r="I18" i="4" s="1"/>
  <c r="P17" i="3"/>
  <c r="F17" i="4" s="1"/>
  <c r="P25" i="3"/>
  <c r="F25" i="4" s="1"/>
  <c r="I25" i="4" s="1"/>
  <c r="P29" i="3"/>
  <c r="F29" i="4" s="1"/>
  <c r="I29" i="4" s="1"/>
  <c r="AE29" i="3" s="1"/>
  <c r="P37" i="3"/>
  <c r="F37" i="4" s="1"/>
  <c r="I37" i="4" s="1"/>
  <c r="J37" i="4" s="1"/>
  <c r="P14" i="3"/>
  <c r="F14" i="4" s="1"/>
  <c r="I14" i="4" s="1"/>
  <c r="AE14" i="3" s="1"/>
  <c r="P12" i="3"/>
  <c r="F12" i="4" s="1"/>
  <c r="P27" i="3"/>
  <c r="F27" i="4" s="1"/>
  <c r="I27" i="4" s="1"/>
  <c r="J27" i="4" s="1"/>
  <c r="P21" i="3"/>
  <c r="F21" i="4" s="1"/>
  <c r="I21" i="4" s="1"/>
  <c r="AE21" i="3" s="1"/>
  <c r="P10" i="3"/>
  <c r="F10" i="4" s="1"/>
  <c r="P35" i="3"/>
  <c r="F35" i="4" s="1"/>
  <c r="I35" i="4" s="1"/>
  <c r="J35" i="4" s="1"/>
  <c r="P23" i="3"/>
  <c r="F23" i="4" s="1"/>
  <c r="I23" i="4" s="1"/>
  <c r="J23" i="4" s="1"/>
  <c r="P22" i="3"/>
  <c r="F22" i="4" s="1"/>
  <c r="I22" i="4" s="1"/>
  <c r="P13" i="3"/>
  <c r="F13" i="4" s="1"/>
  <c r="I13" i="4" s="1"/>
  <c r="AE13" i="3" s="1"/>
  <c r="D4" i="6"/>
  <c r="D45" i="6" s="1"/>
  <c r="D4" i="3"/>
  <c r="D45" i="3" s="1"/>
  <c r="A3" i="3"/>
  <c r="A44" i="3" s="1"/>
  <c r="A1" i="6"/>
  <c r="A42" i="6" s="1"/>
  <c r="A42" i="4"/>
  <c r="P50" i="3"/>
  <c r="F50" i="4" s="1"/>
  <c r="O47" i="3"/>
  <c r="I55" i="4"/>
  <c r="J55" i="4" s="1"/>
  <c r="G11" i="8"/>
  <c r="G72" i="8" s="1"/>
  <c r="A4" i="3"/>
  <c r="A45" i="3" s="1"/>
  <c r="A45" i="4"/>
  <c r="A46" i="4"/>
  <c r="I76" i="4"/>
  <c r="J76" i="4" s="1"/>
  <c r="A5" i="6"/>
  <c r="A46" i="6" s="1"/>
  <c r="I61" i="4"/>
  <c r="J61" i="4" s="1"/>
  <c r="I54" i="4"/>
  <c r="AE54" i="3" s="1"/>
  <c r="I78" i="4"/>
  <c r="J78" i="4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P56" i="4" s="1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O74" i="4"/>
  <c r="O66" i="4"/>
  <c r="AE66" i="6" s="1"/>
  <c r="O58" i="4"/>
  <c r="AE58" i="6" s="1"/>
  <c r="O28" i="4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O24" i="4"/>
  <c r="O21" i="4"/>
  <c r="O16" i="4"/>
  <c r="O73" i="4"/>
  <c r="AE73" i="6" s="1"/>
  <c r="O65" i="4"/>
  <c r="O57" i="4"/>
  <c r="O33" i="4"/>
  <c r="O39" i="4"/>
  <c r="AE39" i="6" s="1"/>
  <c r="O34" i="4"/>
  <c r="AE34" i="6" s="1"/>
  <c r="O31" i="4"/>
  <c r="P31" i="4" s="1"/>
  <c r="O26" i="4"/>
  <c r="AE26" i="6" s="1"/>
  <c r="O23" i="4"/>
  <c r="O18" i="4"/>
  <c r="AE18" i="6" s="1"/>
  <c r="O14" i="4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36" i="4"/>
  <c r="Q36" i="4" s="1"/>
  <c r="AE63" i="6"/>
  <c r="AE72" i="6"/>
  <c r="AE71" i="6"/>
  <c r="P70" i="4"/>
  <c r="I50" i="4"/>
  <c r="AE50" i="3" s="1"/>
  <c r="I16" i="4"/>
  <c r="J16" i="4" s="1"/>
  <c r="I65" i="4"/>
  <c r="J65" i="4" s="1"/>
  <c r="I24" i="4"/>
  <c r="AE24" i="3" s="1"/>
  <c r="I30" i="4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9" i="4"/>
  <c r="J9" i="4" s="1"/>
  <c r="I74" i="4"/>
  <c r="I70" i="4"/>
  <c r="AE70" i="3" s="1"/>
  <c r="I62" i="4"/>
  <c r="I58" i="4"/>
  <c r="J58" i="4" s="1"/>
  <c r="I39" i="4"/>
  <c r="AE39" i="3" s="1"/>
  <c r="I31" i="4"/>
  <c r="AE31" i="3" s="1"/>
  <c r="I19" i="4"/>
  <c r="I15" i="4"/>
  <c r="AE15" i="3" s="1"/>
  <c r="I75" i="4"/>
  <c r="I59" i="4"/>
  <c r="I53" i="4"/>
  <c r="AE53" i="3" s="1"/>
  <c r="I10" i="4"/>
  <c r="AE10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AE60" i="3" s="1"/>
  <c r="I56" i="4"/>
  <c r="AE56" i="3" s="1"/>
  <c r="I52" i="4"/>
  <c r="AE52" i="3" s="1"/>
  <c r="I79" i="4"/>
  <c r="I71" i="4"/>
  <c r="I38" i="4"/>
  <c r="AE38" i="3" s="1"/>
  <c r="I32" i="4"/>
  <c r="AE32" i="3" s="1"/>
  <c r="AE55" i="3"/>
  <c r="D14" i="6"/>
  <c r="D12" i="6"/>
  <c r="D10" i="6"/>
  <c r="C14" i="6"/>
  <c r="C10" i="6"/>
  <c r="AE78" i="3" l="1"/>
  <c r="J54" i="4"/>
  <c r="AF54" i="3" s="1"/>
  <c r="P20" i="4"/>
  <c r="Q20" i="4" s="1"/>
  <c r="AG20" i="6" s="1"/>
  <c r="J77" i="4"/>
  <c r="I103" i="8" s="1"/>
  <c r="P28" i="4"/>
  <c r="AF28" i="6" s="1"/>
  <c r="P16" i="4"/>
  <c r="AF16" i="6" s="1"/>
  <c r="P19" i="4"/>
  <c r="Q19" i="4" s="1"/>
  <c r="P23" i="4"/>
  <c r="Q23" i="4" s="1"/>
  <c r="Y23" i="4" s="1"/>
  <c r="O29" i="8" s="1"/>
  <c r="P14" i="4"/>
  <c r="AF14" i="6" s="1"/>
  <c r="P10" i="4"/>
  <c r="Q10" i="4" s="1"/>
  <c r="X10" i="4" s="1"/>
  <c r="M16" i="8" s="1"/>
  <c r="P29" i="4"/>
  <c r="Q29" i="4" s="1"/>
  <c r="X29" i="4" s="1"/>
  <c r="Y29" i="4" s="1"/>
  <c r="O35" i="8" s="1"/>
  <c r="AE58" i="3"/>
  <c r="AE76" i="3"/>
  <c r="P73" i="4"/>
  <c r="AE29" i="6"/>
  <c r="AE80" i="6"/>
  <c r="P34" i="4"/>
  <c r="Q34" i="4" s="1"/>
  <c r="AG34" i="6" s="1"/>
  <c r="P30" i="4"/>
  <c r="Q30" i="4" s="1"/>
  <c r="AG30" i="6" s="1"/>
  <c r="P18" i="4"/>
  <c r="Q18" i="4" s="1"/>
  <c r="AG18" i="6" s="1"/>
  <c r="P66" i="4"/>
  <c r="Q66" i="4" s="1"/>
  <c r="X66" i="4" s="1"/>
  <c r="M92" i="8" s="1"/>
  <c r="AE19" i="6"/>
  <c r="AE31" i="6"/>
  <c r="AE20" i="6"/>
  <c r="AE56" i="6"/>
  <c r="AE14" i="6"/>
  <c r="P55" i="4"/>
  <c r="AF55" i="6" s="1"/>
  <c r="AE16" i="6"/>
  <c r="AE69" i="6"/>
  <c r="J56" i="4"/>
  <c r="I82" i="8" s="1"/>
  <c r="K57" i="4"/>
  <c r="AE16" i="3"/>
  <c r="AE11" i="3"/>
  <c r="J53" i="4"/>
  <c r="I79" i="8" s="1"/>
  <c r="AE57" i="3"/>
  <c r="J21" i="4"/>
  <c r="I27" i="8" s="1"/>
  <c r="AE23" i="3"/>
  <c r="AE27" i="3"/>
  <c r="J20" i="4"/>
  <c r="AF20" i="3" s="1"/>
  <c r="J60" i="4"/>
  <c r="I86" i="8" s="1"/>
  <c r="J39" i="4"/>
  <c r="K39" i="4" s="1"/>
  <c r="J24" i="4"/>
  <c r="AF24" i="3" s="1"/>
  <c r="J72" i="4"/>
  <c r="K72" i="4" s="1"/>
  <c r="J32" i="4"/>
  <c r="I38" i="8" s="1"/>
  <c r="J50" i="4"/>
  <c r="AF50" i="3" s="1"/>
  <c r="AE61" i="3"/>
  <c r="AF16" i="3"/>
  <c r="I22" i="8"/>
  <c r="I80" i="8"/>
  <c r="AE59" i="6"/>
  <c r="P68" i="4"/>
  <c r="Q68" i="4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AG67" i="6" s="1"/>
  <c r="Q56" i="4"/>
  <c r="AF56" i="6"/>
  <c r="P79" i="4"/>
  <c r="Q79" i="4" s="1"/>
  <c r="P15" i="4"/>
  <c r="Q15" i="4" s="1"/>
  <c r="Y15" i="4" s="1"/>
  <c r="O21" i="8" s="1"/>
  <c r="P52" i="4"/>
  <c r="Q52" i="4" s="1"/>
  <c r="AE28" i="6"/>
  <c r="P35" i="4"/>
  <c r="Q35" i="4" s="1"/>
  <c r="AG35" i="6" s="1"/>
  <c r="P27" i="4"/>
  <c r="AE78" i="6"/>
  <c r="AF60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F36" i="6"/>
  <c r="AE22" i="6"/>
  <c r="P22" i="4"/>
  <c r="AE24" i="6"/>
  <c r="P24" i="4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F19" i="6"/>
  <c r="AG66" i="6"/>
  <c r="AE51" i="6"/>
  <c r="P51" i="4"/>
  <c r="AE57" i="6"/>
  <c r="P57" i="4"/>
  <c r="AE21" i="6"/>
  <c r="P21" i="4"/>
  <c r="AE53" i="6"/>
  <c r="P53" i="4"/>
  <c r="P77" i="4"/>
  <c r="AE77" i="6"/>
  <c r="AF10" i="6"/>
  <c r="AG36" i="6"/>
  <c r="AF80" i="6"/>
  <c r="AG10" i="6"/>
  <c r="AG72" i="6"/>
  <c r="X80" i="4"/>
  <c r="Y80" i="4" s="1"/>
  <c r="O106" i="8" s="1"/>
  <c r="AF59" i="6"/>
  <c r="M98" i="8"/>
  <c r="Q55" i="4"/>
  <c r="Q28" i="4"/>
  <c r="P50" i="4"/>
  <c r="AF50" i="6" s="1"/>
  <c r="Q70" i="4"/>
  <c r="AF70" i="6"/>
  <c r="Q78" i="4"/>
  <c r="AF78" i="6"/>
  <c r="Q73" i="4"/>
  <c r="AF73" i="6"/>
  <c r="J14" i="4"/>
  <c r="K14" i="4" s="1"/>
  <c r="J63" i="4"/>
  <c r="AF63" i="3" s="1"/>
  <c r="J29" i="4"/>
  <c r="K29" i="4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55" i="4"/>
  <c r="I81" i="8"/>
  <c r="AF55" i="3"/>
  <c r="AF60" i="3"/>
  <c r="K66" i="4"/>
  <c r="I92" i="8"/>
  <c r="AF66" i="3"/>
  <c r="I76" i="8"/>
  <c r="K78" i="4"/>
  <c r="I104" i="8"/>
  <c r="AF78" i="3"/>
  <c r="K65" i="4"/>
  <c r="AF65" i="3"/>
  <c r="I91" i="8"/>
  <c r="K68" i="4"/>
  <c r="I94" i="8"/>
  <c r="AF68" i="3"/>
  <c r="K56" i="4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Q16" i="4" l="1"/>
  <c r="AG16" i="6" s="1"/>
  <c r="K63" i="4"/>
  <c r="K50" i="4"/>
  <c r="AF77" i="3"/>
  <c r="K35" i="8"/>
  <c r="AG29" i="6"/>
  <c r="K77" i="4"/>
  <c r="AF39" i="3"/>
  <c r="Y66" i="4"/>
  <c r="O92" i="8" s="1"/>
  <c r="M35" i="8"/>
  <c r="AF20" i="6"/>
  <c r="AF29" i="6"/>
  <c r="AF23" i="6"/>
  <c r="AG23" i="6"/>
  <c r="M29" i="8"/>
  <c r="AF30" i="6"/>
  <c r="AF56" i="3"/>
  <c r="AF53" i="3"/>
  <c r="K53" i="4"/>
  <c r="Q14" i="4"/>
  <c r="AG14" i="6" s="1"/>
  <c r="K29" i="8"/>
  <c r="X34" i="4"/>
  <c r="AF34" i="6"/>
  <c r="X30" i="4"/>
  <c r="K36" i="8" s="1"/>
  <c r="AF18" i="6"/>
  <c r="X18" i="4"/>
  <c r="K24" i="8" s="1"/>
  <c r="AF66" i="6"/>
  <c r="K92" i="8"/>
  <c r="K10" i="4"/>
  <c r="I99" i="8"/>
  <c r="AF38" i="3"/>
  <c r="I45" i="8"/>
  <c r="AF21" i="3"/>
  <c r="K32" i="4"/>
  <c r="K60" i="4"/>
  <c r="K38" i="4"/>
  <c r="K21" i="4"/>
  <c r="K26" i="4"/>
  <c r="I19" i="8"/>
  <c r="K24" i="4"/>
  <c r="K16" i="8"/>
  <c r="K20" i="4"/>
  <c r="I26" i="8"/>
  <c r="K80" i="4"/>
  <c r="I32" i="8"/>
  <c r="AF75" i="6"/>
  <c r="AF79" i="6"/>
  <c r="I98" i="8"/>
  <c r="X67" i="4"/>
  <c r="Y67" i="4" s="1"/>
  <c r="O93" i="8" s="1"/>
  <c r="AF32" i="3"/>
  <c r="AF14" i="3"/>
  <c r="I30" i="8"/>
  <c r="Y10" i="4"/>
  <c r="O16" i="8" s="1"/>
  <c r="AF36" i="3"/>
  <c r="M97" i="8"/>
  <c r="AF68" i="6"/>
  <c r="AF72" i="3"/>
  <c r="K36" i="4"/>
  <c r="K97" i="8"/>
  <c r="I21" i="8"/>
  <c r="K52" i="4"/>
  <c r="I35" i="8"/>
  <c r="AF67" i="6"/>
  <c r="AF52" i="6"/>
  <c r="I20" i="8"/>
  <c r="AF40" i="3"/>
  <c r="M86" i="8"/>
  <c r="AG60" i="6"/>
  <c r="K12" i="4"/>
  <c r="M26" i="8"/>
  <c r="I46" i="8"/>
  <c r="K70" i="4"/>
  <c r="AF29" i="3"/>
  <c r="AF76" i="6"/>
  <c r="Q76" i="4"/>
  <c r="K13" i="4"/>
  <c r="I37" i="8"/>
  <c r="K86" i="8"/>
  <c r="K21" i="8"/>
  <c r="X79" i="4"/>
  <c r="AG79" i="6"/>
  <c r="Y20" i="4"/>
  <c r="O26" i="8" s="1"/>
  <c r="Y31" i="4"/>
  <c r="O37" i="8" s="1"/>
  <c r="AF35" i="6"/>
  <c r="AF15" i="6"/>
  <c r="M21" i="8"/>
  <c r="Q27" i="4"/>
  <c r="AF27" i="6"/>
  <c r="Q50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Y34" i="4"/>
  <c r="O40" i="8" s="1"/>
  <c r="K40" i="8"/>
  <c r="M40" i="8"/>
  <c r="AG70" i="6"/>
  <c r="X70" i="4"/>
  <c r="AG55" i="6"/>
  <c r="X55" i="4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X16" i="4" l="1"/>
  <c r="K22" i="8" s="1"/>
  <c r="Y30" i="4"/>
  <c r="O36" i="8" s="1"/>
  <c r="X14" i="4"/>
  <c r="K20" i="8" s="1"/>
  <c r="M36" i="8"/>
  <c r="Y18" i="4"/>
  <c r="O24" i="8" s="1"/>
  <c r="M24" i="8"/>
  <c r="B30" i="9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93" i="8"/>
  <c r="M93" i="8"/>
  <c r="M22" i="8"/>
  <c r="K37" i="8"/>
  <c r="M37" i="8"/>
  <c r="Y16" i="4"/>
  <c r="O22" i="8" s="1"/>
  <c r="X76" i="4"/>
  <c r="AG76" i="6"/>
  <c r="AG12" i="6"/>
  <c r="X12" i="4"/>
  <c r="AG13" i="6"/>
  <c r="X13" i="4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20" i="8" l="1"/>
  <c r="Y14" i="4"/>
  <c r="O20" i="8" s="1"/>
  <c r="B31" i="10"/>
  <c r="B30" i="10" s="1"/>
  <c r="B29" i="10" s="1"/>
  <c r="B28" i="10" s="1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7" i="10" l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<sst xmlns="http://schemas.openxmlformats.org/spreadsheetml/2006/main" count="645" uniqueCount="244">
  <si>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</si>
  <si>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</si>
  <si>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</si>
  <si>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</si>
  <si>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</si>
  <si>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</si>
  <si>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</si>
  <si>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</si>
  <si>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</si>
  <si>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</si>
  <si>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</si>
  <si>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</si>
  <si>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</si>
  <si>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</si>
  <si>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</si>
  <si>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</si>
  <si>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</si>
  <si>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</si>
  <si>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</si>
  <si>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</si>
  <si>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</si>
  <si>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</si>
  <si>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</si>
  <si>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</si>
  <si>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</si>
  <si>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</si>
  <si>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</si>
  <si>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</si>
  <si>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</si>
  <si>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</si>
  <si>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</si>
  <si>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</si>
  <si>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</si>
  <si>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</si>
  <si>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</si>
  <si>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</si>
  <si>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</si>
  <si>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</si>
  <si>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</si>
  <si>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</si>
  <si>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</si>
  <si>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</si>
  <si>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</si>
  <si>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</si>
  <si>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</si>
  <si>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</si>
  <si>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</si>
  <si>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</si>
  <si>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</si>
  <si>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</si>
  <si>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</si>
  <si>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</si>
  <si>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</si>
  <si>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</si>
  <si>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</si>
  <si>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</si>
  <si>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</si>
  <si>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</si>
  <si>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</si>
  <si>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</si>
  <si>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</si>
  <si>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</si>
  <si>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</si>
  <si>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</si>
  <si>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</si>
  <si>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</si>
  <si>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</si>
  <si>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</si>
  <si>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</si>
  <si>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</si>
  <si>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</si>
  <si>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</si>
  <si>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</si>
  <si>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</si>
  <si>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</si>
  <si>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</si>
  <si>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</si>
  <si>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</si>
  <si>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</si>
  <si>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</si>
  <si>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</si>
  <si>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</si>
  <si>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</si>
  <si>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</si>
  <si>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</si>
  <si>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</si>
  <si>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</si>
  <si>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</si>
  <si>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</si>
  <si>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</si>
  <si>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</si>
  <si>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</si>
  <si>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</si>
  <si>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</si>
  <si>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</si>
  <si>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</si>
  <si>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</si>
  <si>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</si>
  <si>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</si>
  <si>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</si>
  <si>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</si>
  <si>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</si>
  <si>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</si>
  <si>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</si>
  <si>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</si>
  <si>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</si>
  <si>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</si>
  <si>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</si>
  <si>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</si>
  <si>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</si>
  <si>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</si>
  <si>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</si>
  <si>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</si>
  <si>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</si>
  <si>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</si>
  <si>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</si>
  <si>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</si>
  <si>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</si>
  <si>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</si>
  <si>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</si>
  <si>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</si>
  <si>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</si>
  <si>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</si>
  <si>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</si>
  <si>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</si>
  <si>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</si>
  <si>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</si>
  <si>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</si>
  <si>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</si>
  <si>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</si>
  <si>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</si>
  <si>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</si>
  <si>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</si>
  <si>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</si>
  <si>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</si>
  <si>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</si>
  <si>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</si>
  <si>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</si>
  <si>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</si>
  <si>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</si>
  <si>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</si>
  <si>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</si>
  <si>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</si>
  <si>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</si>
  <si>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</si>
  <si>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</si>
  <si>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</si>
  <si>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</si>
  <si>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</si>
  <si>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</si>
  <si>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</si>
  <si>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</si>
  <si>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</si>
  <si>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</si>
  <si>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</si>
  <si>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CC22</t>
  </si>
  <si>
    <t>INTRODUCTION TO PLATFORM TECHNOLOGIES</t>
  </si>
  <si>
    <t>S312</t>
  </si>
  <si>
    <t>2018-2019</t>
  </si>
  <si>
    <t>3rd</t>
  </si>
  <si>
    <t>BSIT-NET SEC TRACK-1</t>
  </si>
  <si>
    <t>BSIT-WEB TRACK-1</t>
  </si>
  <si>
    <t>CITCS 1I</t>
  </si>
  <si>
    <t>S 11:30AM-2:30PM</t>
  </si>
  <si>
    <t>S 3:30PM-7:30PM</t>
  </si>
  <si>
    <t>18-8606-310</t>
  </si>
  <si>
    <t xml:space="preserve">ABADEY, SHANE DESMOND B. </t>
  </si>
  <si>
    <t>16-3532-714</t>
  </si>
  <si>
    <t xml:space="preserve">ALI HASABALLA, MOHAMMED J. </t>
  </si>
  <si>
    <t>BSIT-NET SEC TRACK-2</t>
  </si>
  <si>
    <t>17-5441-119</t>
  </si>
  <si>
    <t xml:space="preserve">AL-WAHASHI, WALEED KHALED A. </t>
  </si>
  <si>
    <t>16-5881-571</t>
  </si>
  <si>
    <t xml:space="preserve">ANGIWAN, ORCHIDH L. </t>
  </si>
  <si>
    <t>18-0332-120</t>
  </si>
  <si>
    <t xml:space="preserve">BATAO-EY, BENJAMIN JR. D. </t>
  </si>
  <si>
    <t>18-4984-870</t>
  </si>
  <si>
    <t xml:space="preserve">CARIÑO, LEE JONES S. </t>
  </si>
  <si>
    <t>18-1345-586</t>
  </si>
  <si>
    <t xml:space="preserve">CASIMERO, SHORIN SAM D. </t>
  </si>
  <si>
    <t>18-6298-101</t>
  </si>
  <si>
    <t xml:space="preserve">CAWAS, ANGELO ROAH M. </t>
  </si>
  <si>
    <t>18-0481-793</t>
  </si>
  <si>
    <t xml:space="preserve">DENIS, GAMMY L. </t>
  </si>
  <si>
    <t>17-5430-151</t>
  </si>
  <si>
    <t xml:space="preserve">ESMALLA, KHYCIA MAE L. </t>
  </si>
  <si>
    <t>BSIT-WEB TRACK-2</t>
  </si>
  <si>
    <t>18-1223-189</t>
  </si>
  <si>
    <t xml:space="preserve">FERNANDEZ, JOSHUA NICKO M. </t>
  </si>
  <si>
    <t>16-5764-566</t>
  </si>
  <si>
    <t xml:space="preserve">GAMSAWEN, MANAYAM MAE M. </t>
  </si>
  <si>
    <t>18-4353-460</t>
  </si>
  <si>
    <t xml:space="preserve">GAPONGLI, SIDKANNO B. </t>
  </si>
  <si>
    <t>18-8584-777</t>
  </si>
  <si>
    <t xml:space="preserve">GAROY, WINDEL S. </t>
  </si>
  <si>
    <t>18-4354-705</t>
  </si>
  <si>
    <t xml:space="preserve">GAYMAN, HARLAN B. </t>
  </si>
  <si>
    <t>18-0532-961</t>
  </si>
  <si>
    <t xml:space="preserve">GONZALES, KING RENZO L. </t>
  </si>
  <si>
    <t>18-0510-157</t>
  </si>
  <si>
    <t xml:space="preserve">GUIMBUNGAN, REMEGIO JR. T. </t>
  </si>
  <si>
    <t>18-4802-104</t>
  </si>
  <si>
    <t xml:space="preserve">GUNDRAN, ONEL OSBERT M. </t>
  </si>
  <si>
    <t>18-4350-931</t>
  </si>
  <si>
    <t xml:space="preserve">LINO, KOBE JOHN D. </t>
  </si>
  <si>
    <t>18-4806-107</t>
  </si>
  <si>
    <t xml:space="preserve">MANGINGA, KAYCEE O. </t>
  </si>
  <si>
    <t>15-3257-645</t>
  </si>
  <si>
    <t xml:space="preserve">MANZANO, ROUELLA ANN R. </t>
  </si>
  <si>
    <t>18-5219-685</t>
  </si>
  <si>
    <t xml:space="preserve">NATNAT, IVAN LOUISE A. </t>
  </si>
  <si>
    <t>17-5502-563</t>
  </si>
  <si>
    <t xml:space="preserve">ORLIDO, RC KYFFYN G. </t>
  </si>
  <si>
    <t>18-4877-613</t>
  </si>
  <si>
    <t xml:space="preserve">PALARUAN, WYNDEL D. </t>
  </si>
  <si>
    <t>18-1113-173</t>
  </si>
  <si>
    <t xml:space="preserve">REYES, JOHN JAVE S. </t>
  </si>
  <si>
    <t>18-5604-322</t>
  </si>
  <si>
    <t xml:space="preserve">SALINAS, ALEJANDRO JR. D. </t>
  </si>
  <si>
    <t>18-7052-518</t>
  </si>
  <si>
    <t xml:space="preserve">SITJAR, CARLO V. </t>
  </si>
  <si>
    <t>17-6066-523</t>
  </si>
  <si>
    <t xml:space="preserve">TACLIS, LEONARD H. </t>
  </si>
  <si>
    <t>15-3686-481</t>
  </si>
  <si>
    <t xml:space="preserve">UY, PAUL JORKHEIM R. </t>
  </si>
  <si>
    <t>UD</t>
  </si>
  <si>
    <t>INC</t>
  </si>
  <si>
    <t>QUIZ01</t>
  </si>
  <si>
    <t>QUIZ02</t>
  </si>
  <si>
    <t>QUIZ03</t>
  </si>
  <si>
    <t>QUIZ04</t>
  </si>
  <si>
    <t>QUIZ05</t>
  </si>
  <si>
    <t>QUIZ06</t>
  </si>
  <si>
    <t>QUIZ07</t>
  </si>
  <si>
    <t>QUIZ08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</si>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</sst>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G14" sqref="G14:H14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162</v>
      </c>
      <c r="E12" s="219"/>
      <c r="F12" s="1"/>
      <c r="G12" s="214" t="s">
        <v>155</v>
      </c>
      <c r="H12" s="217"/>
      <c r="I12" s="2"/>
      <c r="J12" s="214" t="s">
        <v>156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163</v>
      </c>
      <c r="E14" s="217"/>
      <c r="F14" s="4"/>
      <c r="G14" s="214" t="s">
        <v>164</v>
      </c>
      <c r="H14" s="217"/>
      <c r="I14" s="5"/>
      <c r="J14" s="167" t="s">
        <v>157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158</v>
      </c>
      <c r="E16" s="224"/>
      <c r="F16" s="4"/>
      <c r="G16" s="168" t="s">
        <v>159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/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/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30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165</v>
      </c>
      <c r="C2" s="171" t="s">
        <v>166</v>
      </c>
      <c r="D2" s="169" t="s">
        <v>104</v>
      </c>
      <c r="E2" s="171" t="s">
        <v>160</v>
      </c>
    </row>
    <row r="3" spans="1:5" ht="12.75" customHeight="1">
      <c r="A3" s="41" t="s">
        <v>26</v>
      </c>
      <c r="B3" s="170" t="s">
        <v>167</v>
      </c>
      <c r="C3" s="171" t="s">
        <v>168</v>
      </c>
      <c r="D3" s="169" t="s">
        <v>104</v>
      </c>
      <c r="E3" s="171" t="s">
        <v>169</v>
      </c>
    </row>
    <row r="4" spans="1:5" ht="12.75" customHeight="1">
      <c r="A4" s="41" t="s">
        <v>27</v>
      </c>
      <c r="B4" s="170" t="s">
        <v>170</v>
      </c>
      <c r="C4" s="171" t="s">
        <v>171</v>
      </c>
      <c r="D4" s="169" t="s">
        <v>104</v>
      </c>
      <c r="E4" s="171" t="s">
        <v>169</v>
      </c>
    </row>
    <row r="5" spans="1:5" ht="12.75" customHeight="1">
      <c r="A5" s="41" t="s">
        <v>28</v>
      </c>
      <c r="B5" s="170" t="s">
        <v>172</v>
      </c>
      <c r="C5" s="171" t="s">
        <v>173</v>
      </c>
      <c r="D5" s="169" t="s">
        <v>96</v>
      </c>
      <c r="E5" s="171" t="s">
        <v>160</v>
      </c>
    </row>
    <row r="6" spans="1:5" ht="12.75" customHeight="1">
      <c r="A6" s="41" t="s">
        <v>29</v>
      </c>
      <c r="B6" s="170" t="s">
        <v>174</v>
      </c>
      <c r="C6" s="171" t="s">
        <v>175</v>
      </c>
      <c r="D6" s="169" t="s">
        <v>104</v>
      </c>
      <c r="E6" s="171" t="s">
        <v>161</v>
      </c>
    </row>
    <row r="7" spans="1:5" ht="12.75" customHeight="1">
      <c r="A7" s="41" t="s">
        <v>30</v>
      </c>
      <c r="B7" s="170" t="s">
        <v>176</v>
      </c>
      <c r="C7" s="171" t="s">
        <v>177</v>
      </c>
      <c r="D7" s="169" t="s">
        <v>96</v>
      </c>
      <c r="E7" s="171" t="s">
        <v>160</v>
      </c>
    </row>
    <row r="8" spans="1:5" ht="12.75" customHeight="1">
      <c r="A8" s="41" t="s">
        <v>31</v>
      </c>
      <c r="B8" s="38" t="s">
        <v>178</v>
      </c>
      <c r="C8" s="42" t="s">
        <v>179</v>
      </c>
      <c r="D8" s="39" t="s">
        <v>104</v>
      </c>
      <c r="E8" s="42" t="s">
        <v>160</v>
      </c>
    </row>
    <row r="9" spans="1:5" ht="12.75" customHeight="1">
      <c r="A9" s="41" t="s">
        <v>32</v>
      </c>
      <c r="B9" s="38" t="s">
        <v>180</v>
      </c>
      <c r="C9" s="42" t="s">
        <v>181</v>
      </c>
      <c r="D9" s="39" t="s">
        <v>104</v>
      </c>
      <c r="E9" s="42" t="s">
        <v>160</v>
      </c>
    </row>
    <row r="10" spans="1:5" ht="12.75" customHeight="1">
      <c r="A10" s="41" t="s">
        <v>33</v>
      </c>
      <c r="B10" s="38" t="s">
        <v>182</v>
      </c>
      <c r="C10" s="42" t="s">
        <v>183</v>
      </c>
      <c r="D10" s="39" t="s">
        <v>104</v>
      </c>
      <c r="E10" s="42" t="s">
        <v>161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96</v>
      </c>
      <c r="E11" s="42" t="s">
        <v>186</v>
      </c>
    </row>
    <row r="12" spans="1:5" ht="12.75" customHeight="1">
      <c r="A12" s="41" t="s">
        <v>35</v>
      </c>
      <c r="B12" s="38" t="s">
        <v>187</v>
      </c>
      <c r="C12" s="42" t="s">
        <v>188</v>
      </c>
      <c r="D12" s="39" t="s">
        <v>104</v>
      </c>
      <c r="E12" s="42" t="s">
        <v>160</v>
      </c>
    </row>
    <row r="13" spans="1:5" ht="12.75" customHeight="1">
      <c r="A13" s="41" t="s">
        <v>36</v>
      </c>
      <c r="B13" s="38" t="s">
        <v>189</v>
      </c>
      <c r="C13" s="42" t="s">
        <v>190</v>
      </c>
      <c r="D13" s="39" t="s">
        <v>96</v>
      </c>
      <c r="E13" s="42" t="s">
        <v>186</v>
      </c>
    </row>
    <row r="14" spans="1:5" ht="12.75" customHeight="1">
      <c r="A14" s="41" t="s">
        <v>37</v>
      </c>
      <c r="B14" s="38" t="s">
        <v>191</v>
      </c>
      <c r="C14" s="42" t="s">
        <v>192</v>
      </c>
      <c r="D14" s="39" t="s">
        <v>104</v>
      </c>
      <c r="E14" s="42" t="s">
        <v>160</v>
      </c>
    </row>
    <row r="15" spans="1:5" ht="12.75" customHeight="1">
      <c r="A15" s="41" t="s">
        <v>38</v>
      </c>
      <c r="B15" s="38" t="s">
        <v>193</v>
      </c>
      <c r="C15" s="42" t="s">
        <v>194</v>
      </c>
      <c r="D15" s="39" t="s">
        <v>104</v>
      </c>
      <c r="E15" s="42" t="s">
        <v>160</v>
      </c>
    </row>
    <row r="16" spans="1:5" ht="12.75" customHeight="1">
      <c r="A16" s="41" t="s">
        <v>39</v>
      </c>
      <c r="B16" s="38" t="s">
        <v>195</v>
      </c>
      <c r="C16" s="42" t="s">
        <v>196</v>
      </c>
      <c r="D16" s="39" t="s">
        <v>104</v>
      </c>
      <c r="E16" s="42" t="s">
        <v>160</v>
      </c>
    </row>
    <row r="17" spans="1:5" ht="12.75" customHeight="1">
      <c r="A17" s="41" t="s">
        <v>40</v>
      </c>
      <c r="B17" s="38" t="s">
        <v>197</v>
      </c>
      <c r="C17" s="42" t="s">
        <v>198</v>
      </c>
      <c r="D17" s="39" t="s">
        <v>104</v>
      </c>
      <c r="E17" s="42" t="s">
        <v>160</v>
      </c>
    </row>
    <row r="18" spans="1:5" ht="12.75" customHeight="1">
      <c r="A18" s="41" t="s">
        <v>41</v>
      </c>
      <c r="B18" s="38" t="s">
        <v>199</v>
      </c>
      <c r="C18" s="42" t="s">
        <v>200</v>
      </c>
      <c r="D18" s="39" t="s">
        <v>104</v>
      </c>
      <c r="E18" s="42" t="s">
        <v>160</v>
      </c>
    </row>
    <row r="19" spans="1:5" ht="12.75" customHeight="1">
      <c r="A19" s="41" t="s">
        <v>42</v>
      </c>
      <c r="B19" s="38" t="s">
        <v>201</v>
      </c>
      <c r="C19" s="42" t="s">
        <v>202</v>
      </c>
      <c r="D19" s="39" t="s">
        <v>104</v>
      </c>
      <c r="E19" s="42" t="s">
        <v>161</v>
      </c>
    </row>
    <row r="20" spans="1:5" ht="12.75" customHeight="1">
      <c r="A20" s="41" t="s">
        <v>43</v>
      </c>
      <c r="B20" s="38" t="s">
        <v>203</v>
      </c>
      <c r="C20" s="42" t="s">
        <v>204</v>
      </c>
      <c r="D20" s="39" t="s">
        <v>104</v>
      </c>
      <c r="E20" s="42" t="s">
        <v>161</v>
      </c>
    </row>
    <row r="21" spans="1:5" ht="12.75" customHeight="1">
      <c r="A21" s="41" t="s">
        <v>44</v>
      </c>
      <c r="B21" s="38" t="s">
        <v>205</v>
      </c>
      <c r="C21" s="42" t="s">
        <v>206</v>
      </c>
      <c r="D21" s="39" t="s">
        <v>96</v>
      </c>
      <c r="E21" s="42" t="s">
        <v>160</v>
      </c>
    </row>
    <row r="22" spans="1:5" ht="12.75" customHeight="1">
      <c r="A22" s="41" t="s">
        <v>45</v>
      </c>
      <c r="B22" s="38" t="s">
        <v>207</v>
      </c>
      <c r="C22" s="42" t="s">
        <v>208</v>
      </c>
      <c r="D22" s="39" t="s">
        <v>96</v>
      </c>
      <c r="E22" s="42" t="s">
        <v>186</v>
      </c>
    </row>
    <row r="23" spans="1:5" ht="12.75" customHeight="1">
      <c r="A23" s="41" t="s">
        <v>46</v>
      </c>
      <c r="B23" s="38" t="s">
        <v>209</v>
      </c>
      <c r="C23" s="42" t="s">
        <v>210</v>
      </c>
      <c r="D23" s="39" t="s">
        <v>104</v>
      </c>
      <c r="E23" s="42" t="s">
        <v>161</v>
      </c>
    </row>
    <row r="24" spans="1:5" ht="12.75" customHeight="1">
      <c r="A24" s="41" t="s">
        <v>47</v>
      </c>
      <c r="B24" s="38" t="s">
        <v>211</v>
      </c>
      <c r="C24" s="42" t="s">
        <v>212</v>
      </c>
      <c r="D24" s="39" t="s">
        <v>104</v>
      </c>
      <c r="E24" s="42" t="s">
        <v>160</v>
      </c>
    </row>
    <row r="25" spans="1:5" ht="12.75" customHeight="1">
      <c r="A25" s="41" t="s">
        <v>48</v>
      </c>
      <c r="B25" s="38" t="s">
        <v>213</v>
      </c>
      <c r="C25" s="42" t="s">
        <v>214</v>
      </c>
      <c r="D25" s="39" t="s">
        <v>104</v>
      </c>
      <c r="E25" s="42" t="s">
        <v>160</v>
      </c>
    </row>
    <row r="26" spans="1:5" ht="12.75" customHeight="1">
      <c r="A26" s="41" t="s">
        <v>49</v>
      </c>
      <c r="B26" s="38" t="s">
        <v>215</v>
      </c>
      <c r="C26" s="42" t="s">
        <v>216</v>
      </c>
      <c r="D26" s="39" t="s">
        <v>104</v>
      </c>
      <c r="E26" s="42" t="s">
        <v>161</v>
      </c>
    </row>
    <row r="27" spans="1:5" ht="12.75" customHeight="1">
      <c r="A27" s="41" t="s">
        <v>50</v>
      </c>
      <c r="B27" s="38" t="s">
        <v>217</v>
      </c>
      <c r="C27" s="42" t="s">
        <v>218</v>
      </c>
      <c r="D27" s="39" t="s">
        <v>104</v>
      </c>
      <c r="E27" s="42" t="s">
        <v>160</v>
      </c>
    </row>
    <row r="28" spans="1:5" ht="12.75" customHeight="1">
      <c r="A28" s="41" t="s">
        <v>51</v>
      </c>
      <c r="B28" s="38" t="s">
        <v>219</v>
      </c>
      <c r="C28" s="42" t="s">
        <v>220</v>
      </c>
      <c r="D28" s="39" t="s">
        <v>104</v>
      </c>
      <c r="E28" s="42" t="s">
        <v>161</v>
      </c>
    </row>
    <row r="29" spans="1:5" ht="12.75" customHeight="1">
      <c r="A29" s="41" t="s">
        <v>52</v>
      </c>
      <c r="B29" s="38" t="s">
        <v>221</v>
      </c>
      <c r="C29" s="42" t="s">
        <v>222</v>
      </c>
      <c r="D29" s="39" t="s">
        <v>104</v>
      </c>
      <c r="E29" s="42" t="s">
        <v>161</v>
      </c>
    </row>
    <row r="30" spans="1:5" ht="12.75" customHeight="1">
      <c r="A30" s="41" t="s">
        <v>53</v>
      </c>
      <c r="B30" s="38" t="s">
        <v>223</v>
      </c>
      <c r="C30" s="42" t="s">
        <v>224</v>
      </c>
      <c r="D30" s="39" t="s">
        <v>104</v>
      </c>
      <c r="E30" s="42" t="s">
        <v>160</v>
      </c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view="pageLayout" topLeftCell="A15" zoomScale="90" zoomScaleNormal="100" zoomScalePageLayoutView="90" workbookViewId="0">
      <selection activeCell="X35" sqref="X35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1I  CC22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PLATFORM TECHNOLOGIES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S 11:30AM-2:30PM  S 3:30PM-7:30PM</v>
      </c>
      <c r="B4" s="302"/>
      <c r="C4" s="303"/>
      <c r="D4" s="304"/>
      <c r="E4" s="94" t="str">
        <f>'INITIAL INPUT'!J14</f>
        <v>S312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3rd Trimester SY 2018-2019</v>
      </c>
      <c r="B5" s="302"/>
      <c r="C5" s="303"/>
      <c r="D5" s="304"/>
      <c r="E5" s="305"/>
      <c r="F5" s="290"/>
      <c r="G5" s="276"/>
      <c r="H5" s="272">
        <f>'INITIAL INPUT'!D20</f>
        <v>0</v>
      </c>
      <c r="I5" s="283"/>
      <c r="J5" s="285"/>
      <c r="K5" s="174"/>
      <c r="L5" s="290"/>
      <c r="M5" s="276"/>
      <c r="N5" s="272">
        <f>'INITIAL INPUT'!D22</f>
        <v>0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18-8606-310</v>
      </c>
      <c r="C9" s="70" t="str">
        <f>IF(NAMES!C2="","",NAMES!C2)</f>
        <v xml:space="preserve">ABADEY, SHANE DESMOND B. </v>
      </c>
      <c r="D9" s="95" t="str">
        <f>IF(NAMES!D2="","",NAMES!D2)</f>
        <v>M</v>
      </c>
      <c r="E9" s="72" t="str">
        <f>IF(NAMES!E2="","",NAMES!E2)</f>
        <v>BSIT-NET SEC TRACK-1</v>
      </c>
      <c r="F9" s="73">
        <f>IF(MIDTERM!P9="","",$F$8*MIDTERM!P9)</f>
        <v>31.232142857142858</v>
      </c>
      <c r="G9" s="74">
        <f>IF(MIDTERM!AB9="","",$G$8*MIDTERM!AB9)</f>
        <v>21.999999999999996</v>
      </c>
      <c r="H9" s="74">
        <f>IF(MIDTERM!AD9="","",$H$8*MIDTERM!AD9)</f>
        <v>21.533333333333335</v>
      </c>
      <c r="I9" s="75">
        <f t="shared" ref="I9:I40" si="0">IF(SUM(F9:H9)=0,"",SUM(F9:H9))</f>
        <v>74.765476190476193</v>
      </c>
      <c r="J9" s="76">
        <f>IF(I9="","",VLOOKUP(I9,'INITIAL INPUT'!$P$4:$R$34,3))</f>
        <v>87</v>
      </c>
      <c r="K9" s="76" t="str">
        <f>IF(J9="","",IF(J9="OD","OD",IF(J9="UD","UD",IF(J9="INC","NFE",IF(J9&gt;74,"PASSED","FAILED")))))</f>
        <v>PASSED</v>
      </c>
      <c r="L9" s="74">
        <f>IF(FINAL!P9="","",$L$8*FINAL!P9)</f>
        <v>17.292000000000002</v>
      </c>
      <c r="M9" s="74">
        <f>IF(FINAL!AB9="","",$M$8*FINAL!AB9)</f>
        <v>33</v>
      </c>
      <c r="N9" s="74">
        <f>IF(FINAL!AD9="","",$N$8*FINAL!AD9)</f>
        <v>15.3</v>
      </c>
      <c r="O9" s="77">
        <f>IF(SUM(L9:N9)=0,"",SUM(L9:N9))</f>
        <v>65.591999999999999</v>
      </c>
      <c r="P9" s="78">
        <f>IF(O9="","",('INITIAL INPUT'!$J$26*CRS!I9+'INITIAL INPUT'!$K$26*CRS!O9))</f>
        <v>70.178738095238089</v>
      </c>
      <c r="Q9" s="76">
        <f>IF(P9="","",VLOOKUP(P9,'INITIAL INPUT'!$P$4:$R$34,3))</f>
        <v>85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16-3532-714</v>
      </c>
      <c r="C10" s="70" t="str">
        <f>IF(NAMES!C3="","",NAMES!C3)</f>
        <v xml:space="preserve">ALI HASABALLA, MOHAMMED J. </v>
      </c>
      <c r="D10" s="95" t="str">
        <f>IF(NAMES!D3="","",NAMES!D3)</f>
        <v>M</v>
      </c>
      <c r="E10" s="72" t="str">
        <f>IF(NAMES!E3="","",NAMES!E3)</f>
        <v>BSIT-NET SEC TRACK-2</v>
      </c>
      <c r="F10" s="73">
        <f>IF(MIDTERM!P10="","",$F$8*MIDTERM!P10)</f>
        <v>14.732142857142859</v>
      </c>
      <c r="G10" s="74">
        <f>IF(MIDTERM!AB10="","",$G$8*MIDTERM!AB10)</f>
        <v>6.7692307692307692</v>
      </c>
      <c r="H10" s="74">
        <f>IF(MIDTERM!AD10="","",$H$8*MIDTERM!AD10)</f>
        <v>14.733333333333336</v>
      </c>
      <c r="I10" s="75">
        <f t="shared" si="0"/>
        <v>36.234706959706962</v>
      </c>
      <c r="J10" s="76">
        <f>IF(I10="","",VLOOKUP(I10,'INITIAL INPUT'!$P$4:$R$34,3))</f>
        <v>73</v>
      </c>
      <c r="K10" s="76" t="str">
        <f>IF(J10="","",IF(J10="OD","OD",IF(J10="UD","UD",IF(J10="INC","NFE",IF(J10&gt;74,"PASSED","FAILED")))))</f>
        <v>FAILED</v>
      </c>
      <c r="L10" s="74">
        <f>IF(FINAL!P10="","",$L$8*FINAL!P10)</f>
        <v>19.535999999999998</v>
      </c>
      <c r="M10" s="74">
        <f>IF(FINAL!AB10="","",$M$8*FINAL!AB10)</f>
        <v>33</v>
      </c>
      <c r="N10" s="74">
        <f>IF(FINAL!AD10="","",$N$8*FINAL!AD10)</f>
        <v>15.3</v>
      </c>
      <c r="O10" s="77">
        <f t="shared" ref="O10:O40" si="2">IF(SUM(L10:N10)=0,"",SUM(L10:N10))</f>
        <v>67.835999999999999</v>
      </c>
      <c r="P10" s="78">
        <f>IF(O10="","",('INITIAL INPUT'!$J$26*CRS!I10+'INITIAL INPUT'!$K$26*CRS!O10))</f>
        <v>52.035353479853484</v>
      </c>
      <c r="Q10" s="76">
        <f>IF(P10="","",VLOOKUP(P10,'INITIAL INPUT'!$P$4:$R$34,3))</f>
        <v>76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76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17-5441-119</v>
      </c>
      <c r="C11" s="70" t="str">
        <f>IF(NAMES!C4="","",NAMES!C4)</f>
        <v xml:space="preserve">AL-WAHASHI, WALEED KHALED A. </v>
      </c>
      <c r="D11" s="95" t="str">
        <f>IF(NAMES!D4="","",NAMES!D4)</f>
        <v>M</v>
      </c>
      <c r="E11" s="72" t="str">
        <f>IF(NAMES!E4="","",NAMES!E4)</f>
        <v>BSIT-NET SEC TRACK-2</v>
      </c>
      <c r="F11" s="73">
        <f>IF(MIDTERM!P11="","",$F$8*MIDTERM!P11)</f>
        <v>21.332142857142863</v>
      </c>
      <c r="G11" s="74">
        <f>IF(MIDTERM!AB11="","",$G$8*MIDTERM!AB11)</f>
        <v>16.076923076923077</v>
      </c>
      <c r="H11" s="74">
        <f>IF(MIDTERM!AD11="","",$H$8*MIDTERM!AD11)</f>
        <v>14.355555555555556</v>
      </c>
      <c r="I11" s="75">
        <f t="shared" si="0"/>
        <v>51.76462148962149</v>
      </c>
      <c r="J11" s="76">
        <f>IF(I11="","",VLOOKUP(I11,'INITIAL INPUT'!$P$4:$R$34,3))</f>
        <v>76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20.195999999999998</v>
      </c>
      <c r="M11" s="74">
        <f>IF(FINAL!AB11="","",$M$8*FINAL!AB11)</f>
        <v>33</v>
      </c>
      <c r="N11" s="74" t="str">
        <f>IF(FINAL!AD11="","",$N$8*FINAL!AD11)</f>
        <v/>
      </c>
      <c r="O11" s="77">
        <f t="shared" si="2"/>
        <v>53.195999999999998</v>
      </c>
      <c r="P11" s="78">
        <f>IF(O11="","",('INITIAL INPUT'!$J$26*CRS!I11+'INITIAL INPUT'!$K$26*CRS!O11))</f>
        <v>52.480310744810744</v>
      </c>
      <c r="Q11" s="76">
        <f>IF(P11="","",VLOOKUP(P11,'INITIAL INPUT'!$P$4:$R$34,3))</f>
        <v>76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76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16-5881-571</v>
      </c>
      <c r="C12" s="70" t="str">
        <f>IF(NAMES!C5="","",NAMES!C5)</f>
        <v xml:space="preserve">ANGIWAN, ORCHIDH L. </v>
      </c>
      <c r="D12" s="95" t="str">
        <f>IF(NAMES!D5="","",NAMES!D5)</f>
        <v>F</v>
      </c>
      <c r="E12" s="72" t="str">
        <f>IF(NAMES!E5="","",NAMES!E5)</f>
        <v>BSIT-NET SEC TRACK-1</v>
      </c>
      <c r="F12" s="73">
        <f>IF(MIDTERM!P12="","",$F$8*MIDTERM!P12)</f>
        <v>20.035714285714285</v>
      </c>
      <c r="G12" s="74">
        <f>IF(MIDTERM!AB12="","",$G$8*MIDTERM!AB12)</f>
        <v>22.846153846153847</v>
      </c>
      <c r="H12" s="74">
        <f>IF(MIDTERM!AD12="","",$H$8*MIDTERM!AD12)</f>
        <v>19.266666666666666</v>
      </c>
      <c r="I12" s="75">
        <f t="shared" si="0"/>
        <v>62.148534798534797</v>
      </c>
      <c r="J12" s="76">
        <f>IF(I12="","",VLOOKUP(I12,'INITIAL INPUT'!$P$4:$R$34,3))</f>
        <v>81</v>
      </c>
      <c r="K12" s="76" t="str">
        <f t="shared" si="5"/>
        <v>PASSED</v>
      </c>
      <c r="L12" s="74">
        <f>IF(FINAL!P12="","",$L$8*FINAL!P12)</f>
        <v>17.028000000000002</v>
      </c>
      <c r="M12" s="74">
        <f>IF(FINAL!AB12="","",$M$8*FINAL!AB12)</f>
        <v>33</v>
      </c>
      <c r="N12" s="74">
        <f>IF(FINAL!AD12="","",$N$8*FINAL!AD12)</f>
        <v>25.925000000000001</v>
      </c>
      <c r="O12" s="77">
        <f t="shared" si="2"/>
        <v>75.953000000000003</v>
      </c>
      <c r="P12" s="78">
        <f>IF(O12="","",('INITIAL INPUT'!$J$26*CRS!I12+'INITIAL INPUT'!$K$26*CRS!O12))</f>
        <v>69.0507673992674</v>
      </c>
      <c r="Q12" s="76">
        <f>IF(P12="","",VLOOKUP(P12,'INITIAL INPUT'!$P$4:$R$34,3))</f>
        <v>85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85</v>
      </c>
      <c r="Y12" s="166" t="str">
        <f t="shared" si="4"/>
        <v>PASSED</v>
      </c>
      <c r="Z12" s="82"/>
    </row>
    <row r="13" spans="1:26">
      <c r="A13" s="81" t="s">
        <v>29</v>
      </c>
      <c r="B13" s="69" t="str">
        <f>IF(NAMES!B6="","",NAMES!B6)</f>
        <v>18-0332-120</v>
      </c>
      <c r="C13" s="70" t="str">
        <f>IF(NAMES!C6="","",NAMES!C6)</f>
        <v xml:space="preserve">BATAO-EY, BENJAMIN JR. D. </v>
      </c>
      <c r="D13" s="95" t="str">
        <f>IF(NAMES!D6="","",NAMES!D6)</f>
        <v>M</v>
      </c>
      <c r="E13" s="72" t="str">
        <f>IF(NAMES!E6="","",NAMES!E6)</f>
        <v>BSIT-WEB TRACK-1</v>
      </c>
      <c r="F13" s="73">
        <f>IF(MIDTERM!P13="","",$F$8*MIDTERM!P13)</f>
        <v>27.578571428571429</v>
      </c>
      <c r="G13" s="74">
        <f>IF(MIDTERM!AB13="","",$G$8*MIDTERM!AB13)</f>
        <v>23.692307692307693</v>
      </c>
      <c r="H13" s="74">
        <f>IF(MIDTERM!AD13="","",$H$8*MIDTERM!AD13)</f>
        <v>19.266666666666666</v>
      </c>
      <c r="I13" s="75">
        <f t="shared" si="0"/>
        <v>70.537545787545781</v>
      </c>
      <c r="J13" s="76">
        <f>IF(I13="","",VLOOKUP(I13,'INITIAL INPUT'!$P$4:$R$34,3))</f>
        <v>85</v>
      </c>
      <c r="K13" s="76" t="str">
        <f t="shared" si="5"/>
        <v>PASSED</v>
      </c>
      <c r="L13" s="74">
        <f>IF(FINAL!P13="","",$L$8*FINAL!P13)</f>
        <v>25.080000000000002</v>
      </c>
      <c r="M13" s="74">
        <f>IF(FINAL!AB13="","",$M$8*FINAL!AB13)</f>
        <v>33</v>
      </c>
      <c r="N13" s="74">
        <f>IF(FINAL!AD13="","",$N$8*FINAL!AD13)</f>
        <v>11.9</v>
      </c>
      <c r="O13" s="77">
        <f t="shared" si="2"/>
        <v>69.98</v>
      </c>
      <c r="P13" s="78">
        <f>IF(O13="","",('INITIAL INPUT'!$J$26*CRS!I13+'INITIAL INPUT'!$K$26*CRS!O13))</f>
        <v>70.258772893772885</v>
      </c>
      <c r="Q13" s="76">
        <f>IF(P13="","",VLOOKUP(P13,'INITIAL INPUT'!$P$4:$R$34,3))</f>
        <v>85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85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18-4984-870</v>
      </c>
      <c r="C14" s="70" t="str">
        <f>IF(NAMES!C7="","",NAMES!C7)</f>
        <v xml:space="preserve">CARIÑO, LEE JONES S. </v>
      </c>
      <c r="D14" s="95" t="str">
        <f>IF(NAMES!D7="","",NAMES!D7)</f>
        <v>F</v>
      </c>
      <c r="E14" s="72" t="str">
        <f>IF(NAMES!E7="","",NAMES!E7)</f>
        <v>BSIT-NET SEC TRACK-1</v>
      </c>
      <c r="F14" s="73">
        <f>IF(MIDTERM!P14="","",$F$8*MIDTERM!P14)</f>
        <v>26.989285714285714</v>
      </c>
      <c r="G14" s="74">
        <f>IF(MIDTERM!AB14="","",$G$8*MIDTERM!AB14)</f>
        <v>21.999999999999996</v>
      </c>
      <c r="H14" s="74">
        <f>IF(MIDTERM!AD14="","",$H$8*MIDTERM!AD14)</f>
        <v>17.75555555555556</v>
      </c>
      <c r="I14" s="75">
        <f t="shared" si="0"/>
        <v>66.744841269841274</v>
      </c>
      <c r="J14" s="76">
        <f>IF(I14="","",VLOOKUP(I14,'INITIAL INPUT'!$P$4:$R$34,3))</f>
        <v>83</v>
      </c>
      <c r="K14" s="76" t="str">
        <f t="shared" si="5"/>
        <v>PASSED</v>
      </c>
      <c r="L14" s="74">
        <f>IF(FINAL!P14="","",$L$8*FINAL!P14)</f>
        <v>16.896000000000001</v>
      </c>
      <c r="M14" s="74">
        <f>IF(FINAL!AB14="","",$M$8*FINAL!AB14)</f>
        <v>33</v>
      </c>
      <c r="N14" s="74">
        <f>IF(FINAL!AD14="","",$N$8*FINAL!AD14)</f>
        <v>11.9</v>
      </c>
      <c r="O14" s="77">
        <f t="shared" si="2"/>
        <v>61.795999999999999</v>
      </c>
      <c r="P14" s="78">
        <f>IF(O14="","",('INITIAL INPUT'!$J$26*CRS!I14+'INITIAL INPUT'!$K$26*CRS!O14))</f>
        <v>64.27042063492064</v>
      </c>
      <c r="Q14" s="76">
        <f>IF(P14="","",VLOOKUP(P14,'INITIAL INPUT'!$P$4:$R$34,3))</f>
        <v>82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82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18-1345-586</v>
      </c>
      <c r="C15" s="70" t="str">
        <f>IF(NAMES!C8="","",NAMES!C8)</f>
        <v xml:space="preserve">CASIMERO, SHORIN SAM D. </v>
      </c>
      <c r="D15" s="95" t="str">
        <f>IF(NAMES!D8="","",NAMES!D8)</f>
        <v>M</v>
      </c>
      <c r="E15" s="72" t="str">
        <f>IF(NAMES!E8="","",NAMES!E8)</f>
        <v>BSIT-NET SEC TRACK-1</v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5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">
        <v>225</v>
      </c>
      <c r="Y15" s="166" t="str">
        <f t="shared" si="4"/>
        <v>UD</v>
      </c>
      <c r="Z15" s="82"/>
    </row>
    <row r="16" spans="1:26">
      <c r="A16" s="81" t="s">
        <v>32</v>
      </c>
      <c r="B16" s="69" t="str">
        <f>IF(NAMES!B9="","",NAMES!B9)</f>
        <v>18-6298-101</v>
      </c>
      <c r="C16" s="70" t="str">
        <f>IF(NAMES!C9="","",NAMES!C9)</f>
        <v xml:space="preserve">CAWAS, ANGELO ROAH M. </v>
      </c>
      <c r="D16" s="95" t="str">
        <f>IF(NAMES!D9="","",NAMES!D9)</f>
        <v>M</v>
      </c>
      <c r="E16" s="72" t="str">
        <f>IF(NAMES!E9="","",NAMES!E9)</f>
        <v>BSIT-NET SEC TRACK-1</v>
      </c>
      <c r="F16" s="73">
        <f>IF(MIDTERM!P16="","",$F$8*MIDTERM!P16)</f>
        <v>20.50714285714286</v>
      </c>
      <c r="G16" s="74">
        <f>IF(MIDTERM!AB16="","",$G$8*MIDTERM!AB16)</f>
        <v>23.692307692307693</v>
      </c>
      <c r="H16" s="74">
        <f>IF(MIDTERM!AD16="","",$H$8*MIDTERM!AD16)</f>
        <v>17</v>
      </c>
      <c r="I16" s="75">
        <f t="shared" si="0"/>
        <v>61.199450549450553</v>
      </c>
      <c r="J16" s="76">
        <f>IF(I16="","",VLOOKUP(I16,'INITIAL INPUT'!$P$4:$R$34,3))</f>
        <v>81</v>
      </c>
      <c r="K16" s="76" t="str">
        <f t="shared" si="5"/>
        <v>PASSED</v>
      </c>
      <c r="L16" s="74">
        <f>IF(FINAL!P16="","",$L$8*FINAL!P16)</f>
        <v>19.404</v>
      </c>
      <c r="M16" s="74">
        <f>IF(FINAL!AB16="","",$M$8*FINAL!AB16)</f>
        <v>33</v>
      </c>
      <c r="N16" s="74">
        <f>IF(FINAL!AD16="","",$N$8*FINAL!AD16)</f>
        <v>6.3750000000000009</v>
      </c>
      <c r="O16" s="77">
        <f t="shared" si="2"/>
        <v>58.778999999999996</v>
      </c>
      <c r="P16" s="78">
        <f>IF(O16="","",('INITIAL INPUT'!$J$26*CRS!I16+'INITIAL INPUT'!$K$26*CRS!O16))</f>
        <v>59.989225274725271</v>
      </c>
      <c r="Q16" s="76">
        <f>IF(P16="","",VLOOKUP(P16,'INITIAL INPUT'!$P$4:$R$34,3))</f>
        <v>80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ref="X16:X23" si="7">Q16</f>
        <v>80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18-0481-793</v>
      </c>
      <c r="C17" s="70" t="str">
        <f>IF(NAMES!C10="","",NAMES!C10)</f>
        <v xml:space="preserve">DENIS, GAMMY L. </v>
      </c>
      <c r="D17" s="95" t="str">
        <f>IF(NAMES!D10="","",NAMES!D10)</f>
        <v>M</v>
      </c>
      <c r="E17" s="72" t="str">
        <f>IF(NAMES!E10="","",NAMES!E10)</f>
        <v>BSIT-WEB TRACK-1</v>
      </c>
      <c r="F17" s="73">
        <f>IF(MIDTERM!P17="","",$F$8*MIDTERM!P17)</f>
        <v>24.75</v>
      </c>
      <c r="G17" s="74">
        <f>IF(MIDTERM!AB17="","",$G$8*MIDTERM!AB17)</f>
        <v>25.38461538461539</v>
      </c>
      <c r="H17" s="74">
        <f>IF(MIDTERM!AD17="","",$H$8*MIDTERM!AD17)</f>
        <v>18.888888888888889</v>
      </c>
      <c r="I17" s="75">
        <f t="shared" si="0"/>
        <v>69.023504273504273</v>
      </c>
      <c r="J17" s="76">
        <f>IF(I17="","",VLOOKUP(I17,'INITIAL INPUT'!$P$4:$R$34,3))</f>
        <v>85</v>
      </c>
      <c r="K17" s="76" t="str">
        <f t="shared" si="5"/>
        <v>PASSED</v>
      </c>
      <c r="L17" s="74">
        <f>IF(FINAL!P17="","",$L$8*FINAL!P17)</f>
        <v>18.744</v>
      </c>
      <c r="M17" s="74">
        <f>IF(FINAL!AB17="","",$M$8*FINAL!AB17)</f>
        <v>33</v>
      </c>
      <c r="N17" s="74">
        <f>IF(FINAL!AD17="","",$N$8*FINAL!AD17)</f>
        <v>11.9</v>
      </c>
      <c r="O17" s="77">
        <f t="shared" si="2"/>
        <v>63.643999999999998</v>
      </c>
      <c r="P17" s="78">
        <f>IF(O17="","",('INITIAL INPUT'!$J$26*CRS!I17+'INITIAL INPUT'!$K$26*CRS!O17))</f>
        <v>66.333752136752139</v>
      </c>
      <c r="Q17" s="76">
        <f>IF(P17="","",VLOOKUP(P17,'INITIAL INPUT'!$P$4:$R$34,3))</f>
        <v>83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7"/>
        <v>83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17-5430-151</v>
      </c>
      <c r="C18" s="70" t="str">
        <f>IF(NAMES!C11="","",NAMES!C11)</f>
        <v xml:space="preserve">ESMALLA, KHYCIA MAE L. </v>
      </c>
      <c r="D18" s="95" t="str">
        <f>IF(NAMES!D11="","",NAMES!D11)</f>
        <v>F</v>
      </c>
      <c r="E18" s="72" t="str">
        <f>IF(NAMES!E11="","",NAMES!E11)</f>
        <v>BSIT-WEB TRACK-2</v>
      </c>
      <c r="F18" s="73">
        <f>IF(MIDTERM!P18="","",$F$8*MIDTERM!P18)</f>
        <v>29.110714285714284</v>
      </c>
      <c r="G18" s="74">
        <f>IF(MIDTERM!AB18="","",$G$8*MIDTERM!AB18)</f>
        <v>11.846153846153847</v>
      </c>
      <c r="H18" s="74">
        <f>IF(MIDTERM!AD18="","",$H$8*MIDTERM!AD18)</f>
        <v>18.888888888888889</v>
      </c>
      <c r="I18" s="75">
        <f t="shared" si="0"/>
        <v>59.84575702075702</v>
      </c>
      <c r="J18" s="76">
        <f>IF(I18="","",VLOOKUP(I18,'INITIAL INPUT'!$P$4:$R$34,3))</f>
        <v>80</v>
      </c>
      <c r="K18" s="76" t="str">
        <f t="shared" si="5"/>
        <v>PASSED</v>
      </c>
      <c r="L18" s="74">
        <f>IF(FINAL!P18="","",$L$8*FINAL!P18)</f>
        <v>11.22</v>
      </c>
      <c r="M18" s="74">
        <f>IF(FINAL!AB18="","",$M$8*FINAL!AB18)</f>
        <v>33</v>
      </c>
      <c r="N18" s="74">
        <f>IF(FINAL!AD18="","",$N$8*FINAL!AD18)</f>
        <v>17</v>
      </c>
      <c r="O18" s="77">
        <f t="shared" si="2"/>
        <v>61.22</v>
      </c>
      <c r="P18" s="78">
        <f>IF(O18="","",('INITIAL INPUT'!$J$26*CRS!I18+'INITIAL INPUT'!$K$26*CRS!O18))</f>
        <v>60.532878510378509</v>
      </c>
      <c r="Q18" s="76">
        <f>IF(P18="","",VLOOKUP(P18,'INITIAL INPUT'!$P$4:$R$34,3))</f>
        <v>80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7"/>
        <v>80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18-1223-189</v>
      </c>
      <c r="C19" s="70" t="str">
        <f>IF(NAMES!C12="","",NAMES!C12)</f>
        <v xml:space="preserve">FERNANDEZ, JOSHUA NICKO M. </v>
      </c>
      <c r="D19" s="95" t="str">
        <f>IF(NAMES!D12="","",NAMES!D12)</f>
        <v>M</v>
      </c>
      <c r="E19" s="72" t="str">
        <f>IF(NAMES!E12="","",NAMES!E12)</f>
        <v>BSIT-NET SEC TRACK-1</v>
      </c>
      <c r="F19" s="73">
        <f>IF(MIDTERM!P19="","",$F$8*MIDTERM!P19)</f>
        <v>22.275000000000002</v>
      </c>
      <c r="G19" s="74">
        <f>IF(MIDTERM!AB19="","",$G$8*MIDTERM!AB19)</f>
        <v>10.999999999999998</v>
      </c>
      <c r="H19" s="74">
        <f>IF(MIDTERM!AD19="","",$H$8*MIDTERM!AD19)</f>
        <v>17.377777777777776</v>
      </c>
      <c r="I19" s="75">
        <f t="shared" si="0"/>
        <v>50.652777777777771</v>
      </c>
      <c r="J19" s="76">
        <f>IF(I19="","",VLOOKUP(I19,'INITIAL INPUT'!$P$4:$R$34,3))</f>
        <v>75</v>
      </c>
      <c r="K19" s="76" t="str">
        <f t="shared" si="5"/>
        <v>PASSED</v>
      </c>
      <c r="L19" s="74">
        <f>IF(FINAL!P19="","",$L$8*FINAL!P19)</f>
        <v>24.552000000000003</v>
      </c>
      <c r="M19" s="74">
        <f>IF(FINAL!AB19="","",$M$8*FINAL!AB19)</f>
        <v>33</v>
      </c>
      <c r="N19" s="74">
        <f>IF(FINAL!AD19="","",$N$8*FINAL!AD19)</f>
        <v>5.1000000000000005</v>
      </c>
      <c r="O19" s="77">
        <f t="shared" si="2"/>
        <v>62.652000000000008</v>
      </c>
      <c r="P19" s="78">
        <f>IF(O19="","",('INITIAL INPUT'!$J$26*CRS!I19+'INITIAL INPUT'!$K$26*CRS!O19))</f>
        <v>56.652388888888893</v>
      </c>
      <c r="Q19" s="76">
        <f>IF(P19="","",VLOOKUP(P19,'INITIAL INPUT'!$P$4:$R$34,3))</f>
        <v>78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7"/>
        <v>78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16-5764-566</v>
      </c>
      <c r="C20" s="70" t="str">
        <f>IF(NAMES!C13="","",NAMES!C13)</f>
        <v xml:space="preserve">GAMSAWEN, MANAYAM MAE M. </v>
      </c>
      <c r="D20" s="95" t="str">
        <f>IF(NAMES!D13="","",NAMES!D13)</f>
        <v>F</v>
      </c>
      <c r="E20" s="72" t="str">
        <f>IF(NAMES!E13="","",NAMES!E13)</f>
        <v>BSIT-WEB TRACK-2</v>
      </c>
      <c r="F20" s="73">
        <f>IF(MIDTERM!P20="","",$F$8*MIDTERM!P20)</f>
        <v>23.807142857142857</v>
      </c>
      <c r="G20" s="74">
        <f>IF(MIDTERM!AB20="","",$G$8*MIDTERM!AB20)</f>
        <v>13.538461538461538</v>
      </c>
      <c r="H20" s="74">
        <f>IF(MIDTERM!AD20="","",$H$8*MIDTERM!AD20)</f>
        <v>17.377777777777776</v>
      </c>
      <c r="I20" s="75">
        <f t="shared" si="0"/>
        <v>54.723382173382177</v>
      </c>
      <c r="J20" s="76">
        <f>IF(I20="","",VLOOKUP(I20,'INITIAL INPUT'!$P$4:$R$34,3))</f>
        <v>77</v>
      </c>
      <c r="K20" s="76" t="str">
        <f t="shared" si="5"/>
        <v>PASSED</v>
      </c>
      <c r="L20" s="74">
        <f>IF(FINAL!P20="","",$L$8*FINAL!P20)</f>
        <v>13.332000000000003</v>
      </c>
      <c r="M20" s="74">
        <f>IF(FINAL!AB20="","",$M$8*FINAL!AB20)</f>
        <v>33</v>
      </c>
      <c r="N20" s="74">
        <f>IF(FINAL!AD20="","",$N$8*FINAL!AD20)</f>
        <v>11.9</v>
      </c>
      <c r="O20" s="77">
        <f t="shared" si="2"/>
        <v>58.231999999999999</v>
      </c>
      <c r="P20" s="78">
        <f>IF(O20="","",('INITIAL INPUT'!$J$26*CRS!I20+'INITIAL INPUT'!$K$26*CRS!O20))</f>
        <v>56.477691086691088</v>
      </c>
      <c r="Q20" s="76">
        <f>IF(P20="","",VLOOKUP(P20,'INITIAL INPUT'!$P$4:$R$34,3))</f>
        <v>78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7"/>
        <v>78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18-4353-460</v>
      </c>
      <c r="C21" s="70" t="str">
        <f>IF(NAMES!C14="","",NAMES!C14)</f>
        <v xml:space="preserve">GAPONGLI, SIDKANNO B. </v>
      </c>
      <c r="D21" s="95" t="str">
        <f>IF(NAMES!D14="","",NAMES!D14)</f>
        <v>M</v>
      </c>
      <c r="E21" s="72" t="str">
        <f>IF(NAMES!E14="","",NAMES!E14)</f>
        <v>BSIT-NET SEC TRACK-1</v>
      </c>
      <c r="F21" s="73">
        <f>IF(MIDTERM!P21="","",$F$8*MIDTERM!P21)</f>
        <v>27.696428571428573</v>
      </c>
      <c r="G21" s="74">
        <f>IF(MIDTERM!AB21="","",$G$8*MIDTERM!AB21)</f>
        <v>21.999999999999996</v>
      </c>
      <c r="H21" s="74">
        <f>IF(MIDTERM!AD21="","",$H$8*MIDTERM!AD21)</f>
        <v>17.75555555555556</v>
      </c>
      <c r="I21" s="75">
        <f t="shared" si="0"/>
        <v>67.451984126984129</v>
      </c>
      <c r="J21" s="76">
        <f>IF(I21="","",VLOOKUP(I21,'INITIAL INPUT'!$P$4:$R$34,3))</f>
        <v>84</v>
      </c>
      <c r="K21" s="76" t="str">
        <f t="shared" si="5"/>
        <v>PASSED</v>
      </c>
      <c r="L21" s="74">
        <f>IF(FINAL!P21="","",$L$8*FINAL!P21)</f>
        <v>15.312000000000003</v>
      </c>
      <c r="M21" s="74">
        <f>IF(FINAL!AB21="","",$M$8*FINAL!AB21)</f>
        <v>33</v>
      </c>
      <c r="N21" s="74">
        <f>IF(FINAL!AD21="","",$N$8*FINAL!AD21)</f>
        <v>12.325000000000001</v>
      </c>
      <c r="O21" s="77">
        <f t="shared" si="2"/>
        <v>60.637000000000008</v>
      </c>
      <c r="P21" s="78">
        <f>IF(O21="","",('INITIAL INPUT'!$J$26*CRS!I21+'INITIAL INPUT'!$K$26*CRS!O21))</f>
        <v>64.044492063492072</v>
      </c>
      <c r="Q21" s="76">
        <f>IF(P21="","",VLOOKUP(P21,'INITIAL INPUT'!$P$4:$R$34,3))</f>
        <v>82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7"/>
        <v>82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18-8584-777</v>
      </c>
      <c r="C22" s="70" t="str">
        <f>IF(NAMES!C15="","",NAMES!C15)</f>
        <v xml:space="preserve">GAROY, WINDEL S. </v>
      </c>
      <c r="D22" s="95" t="str">
        <f>IF(NAMES!D15="","",NAMES!D15)</f>
        <v>M</v>
      </c>
      <c r="E22" s="72" t="str">
        <f>IF(NAMES!E15="","",NAMES!E15)</f>
        <v>BSIT-NET SEC TRACK-1</v>
      </c>
      <c r="F22" s="73">
        <f>IF(MIDTERM!P22="","",$F$8*MIDTERM!P22)</f>
        <v>23.335714285714289</v>
      </c>
      <c r="G22" s="74">
        <f>IF(MIDTERM!AB22="","",$G$8*MIDTERM!AB22)</f>
        <v>20.30769230769231</v>
      </c>
      <c r="H22" s="74">
        <f>IF(MIDTERM!AD22="","",$H$8*MIDTERM!AD22)</f>
        <v>15.111111111111112</v>
      </c>
      <c r="I22" s="75">
        <f t="shared" si="0"/>
        <v>58.75451770451771</v>
      </c>
      <c r="J22" s="76">
        <f>IF(I22="","",VLOOKUP(I22,'INITIAL INPUT'!$P$4:$R$34,3))</f>
        <v>79</v>
      </c>
      <c r="K22" s="76" t="str">
        <f t="shared" si="5"/>
        <v>PASSED</v>
      </c>
      <c r="L22" s="74">
        <f>IF(FINAL!P22="","",$L$8*FINAL!P22)</f>
        <v>14.124000000000001</v>
      </c>
      <c r="M22" s="74">
        <f>IF(FINAL!AB22="","",$M$8*FINAL!AB22)</f>
        <v>33</v>
      </c>
      <c r="N22" s="74">
        <f>IF(FINAL!AD22="","",$N$8*FINAL!AD22)</f>
        <v>10.200000000000001</v>
      </c>
      <c r="O22" s="77">
        <f t="shared" si="2"/>
        <v>57.324000000000005</v>
      </c>
      <c r="P22" s="78">
        <f>IF(O22="","",('INITIAL INPUT'!$J$26*CRS!I22+'INITIAL INPUT'!$K$26*CRS!O22))</f>
        <v>58.039258852258854</v>
      </c>
      <c r="Q22" s="76">
        <f>IF(P22="","",VLOOKUP(P22,'INITIAL INPUT'!$P$4:$R$34,3))</f>
        <v>79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7"/>
        <v>79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18-4354-705</v>
      </c>
      <c r="C23" s="70" t="str">
        <f>IF(NAMES!C16="","",NAMES!C16)</f>
        <v xml:space="preserve">GAYMAN, HARLAN B. </v>
      </c>
      <c r="D23" s="95" t="str">
        <f>IF(NAMES!D16="","",NAMES!D16)</f>
        <v>M</v>
      </c>
      <c r="E23" s="72" t="str">
        <f>IF(NAMES!E16="","",NAMES!E16)</f>
        <v>BSIT-NET SEC TRACK-1</v>
      </c>
      <c r="F23" s="73">
        <f>IF(MIDTERM!P23="","",$F$8*MIDTERM!P23)</f>
        <v>24.514285714285716</v>
      </c>
      <c r="G23" s="74">
        <f>IF(MIDTERM!AB23="","",$G$8*MIDTERM!AB23)</f>
        <v>17.76923076923077</v>
      </c>
      <c r="H23" s="74">
        <f>IF(MIDTERM!AD23="","",$H$8*MIDTERM!AD23)</f>
        <v>18.133333333333336</v>
      </c>
      <c r="I23" s="75">
        <f t="shared" si="0"/>
        <v>60.416849816849819</v>
      </c>
      <c r="J23" s="76">
        <f>IF(I23="","",VLOOKUP(I23,'INITIAL INPUT'!$P$4:$R$34,3))</f>
        <v>80</v>
      </c>
      <c r="K23" s="76" t="str">
        <f t="shared" si="5"/>
        <v>PASSED</v>
      </c>
      <c r="L23" s="74">
        <f>IF(FINAL!P23="","",$L$8*FINAL!P23)</f>
        <v>17.688000000000002</v>
      </c>
      <c r="M23" s="74">
        <f>IF(FINAL!AB23="","",$M$8*FINAL!AB23)</f>
        <v>33</v>
      </c>
      <c r="N23" s="74">
        <f>IF(FINAL!AD23="","",$N$8*FINAL!AD23)</f>
        <v>9.7750000000000004</v>
      </c>
      <c r="O23" s="77">
        <f t="shared" si="2"/>
        <v>60.463000000000001</v>
      </c>
      <c r="P23" s="78">
        <f>IF(O23="","",('INITIAL INPUT'!$J$26*CRS!I23+'INITIAL INPUT'!$K$26*CRS!O23))</f>
        <v>60.439924908424913</v>
      </c>
      <c r="Q23" s="76">
        <f>IF(P23="","",VLOOKUP(P23,'INITIAL INPUT'!$P$4:$R$34,3))</f>
        <v>80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7"/>
        <v>80</v>
      </c>
      <c r="Y23" s="166" t="str">
        <f t="shared" si="4"/>
        <v>PASSED</v>
      </c>
      <c r="Z23" s="82"/>
    </row>
    <row r="24" spans="1:27">
      <c r="A24" s="81" t="s">
        <v>40</v>
      </c>
      <c r="B24" s="69" t="str">
        <f>IF(NAMES!B17="","",NAMES!B17)</f>
        <v>18-0532-961</v>
      </c>
      <c r="C24" s="70" t="str">
        <f>IF(NAMES!C17="","",NAMES!C17)</f>
        <v xml:space="preserve">GONZALES, KING RENZO L. </v>
      </c>
      <c r="D24" s="95" t="str">
        <f>IF(NAMES!D17="","",NAMES!D17)</f>
        <v>M</v>
      </c>
      <c r="E24" s="72" t="str">
        <f>IF(NAMES!E17="","",NAMES!E17)</f>
        <v>BSIT-NET SEC TRACK-1</v>
      </c>
      <c r="F24" s="73">
        <f>IF(MIDTERM!P24="","",$F$8*MIDTERM!P24)</f>
        <v>20.625</v>
      </c>
      <c r="G24" s="74">
        <f>IF(MIDTERM!AB24="","",$G$8*MIDTERM!AB24)</f>
        <v>11.846153846153847</v>
      </c>
      <c r="H24" s="74">
        <f>IF(MIDTERM!AD24="","",$H$8*MIDTERM!AD24)</f>
        <v>14.733333333333336</v>
      </c>
      <c r="I24" s="75">
        <f t="shared" si="0"/>
        <v>47.204487179487181</v>
      </c>
      <c r="J24" s="76">
        <f>IF(I24="","",VLOOKUP(I24,'INITIAL INPUT'!$P$4:$R$34,3))</f>
        <v>74</v>
      </c>
      <c r="K24" s="76" t="str">
        <f t="shared" si="5"/>
        <v>FAILED</v>
      </c>
      <c r="L24" s="74">
        <f>IF(FINAL!P24="","",$L$8*FINAL!P24)</f>
        <v>20.328000000000003</v>
      </c>
      <c r="M24" s="74">
        <f>IF(FINAL!AB24="","",$M$8*FINAL!AB24)</f>
        <v>33</v>
      </c>
      <c r="N24" s="74" t="str">
        <f>IF(FINAL!AD24="","",$N$8*FINAL!AD24)</f>
        <v/>
      </c>
      <c r="O24" s="77">
        <f t="shared" si="2"/>
        <v>53.328000000000003</v>
      </c>
      <c r="P24" s="78">
        <f>IF(O24="","",('INITIAL INPUT'!$J$26*CRS!I24+'INITIAL INPUT'!$K$26*CRS!O24))</f>
        <v>50.266243589743596</v>
      </c>
      <c r="Q24" s="76">
        <f>IF(P24="","",VLOOKUP(P24,'INITIAL INPUT'!$P$4:$R$34,3))</f>
        <v>75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 t="s">
        <v>226</v>
      </c>
      <c r="Y24" s="166" t="str">
        <f t="shared" si="4"/>
        <v>NFE</v>
      </c>
      <c r="Z24" s="82"/>
    </row>
    <row r="25" spans="1:27">
      <c r="A25" s="81" t="s">
        <v>41</v>
      </c>
      <c r="B25" s="69" t="str">
        <f>IF(NAMES!B18="","",NAMES!B18)</f>
        <v>18-0510-157</v>
      </c>
      <c r="C25" s="70" t="str">
        <f>IF(NAMES!C18="","",NAMES!C18)</f>
        <v xml:space="preserve">GUIMBUNGAN, REMEGIO JR. T. </v>
      </c>
      <c r="D25" s="95" t="str">
        <f>IF(NAMES!D18="","",NAMES!D18)</f>
        <v>M</v>
      </c>
      <c r="E25" s="72" t="str">
        <f>IF(NAMES!E18="","",NAMES!E18)</f>
        <v>BSIT-NET SEC TRACK-1</v>
      </c>
      <c r="F25" s="73">
        <f>IF(MIDTERM!P25="","",$F$8*MIDTERM!P25)</f>
        <v>23.807142857142857</v>
      </c>
      <c r="G25" s="74">
        <f>IF(MIDTERM!AB25="","",$G$8*MIDTERM!AB25)</f>
        <v>21.999999999999996</v>
      </c>
      <c r="H25" s="74">
        <f>IF(MIDTERM!AD25="","",$H$8*MIDTERM!AD25)</f>
        <v>17.377777777777776</v>
      </c>
      <c r="I25" s="75">
        <f t="shared" si="0"/>
        <v>63.18492063492063</v>
      </c>
      <c r="J25" s="76">
        <f>IF(I25="","",VLOOKUP(I25,'INITIAL INPUT'!$P$4:$R$34,3))</f>
        <v>82</v>
      </c>
      <c r="K25" s="76" t="str">
        <f t="shared" si="5"/>
        <v>PASSED</v>
      </c>
      <c r="L25" s="74">
        <f>IF(FINAL!P25="","",$L$8*FINAL!P25)</f>
        <v>17.028000000000002</v>
      </c>
      <c r="M25" s="74">
        <f>IF(FINAL!AB25="","",$M$8*FINAL!AB25)</f>
        <v>33</v>
      </c>
      <c r="N25" s="74" t="str">
        <f>IF(FINAL!AD25="","",$N$8*FINAL!AD25)</f>
        <v/>
      </c>
      <c r="O25" s="77">
        <f t="shared" si="2"/>
        <v>50.028000000000006</v>
      </c>
      <c r="P25" s="78">
        <f>IF(O25="","",('INITIAL INPUT'!$J$26*CRS!I25+'INITIAL INPUT'!$K$26*CRS!O25))</f>
        <v>56.606460317460318</v>
      </c>
      <c r="Q25" s="76">
        <f>IF(P25="","",VLOOKUP(P25,'INITIAL INPUT'!$P$4:$R$34,3))</f>
        <v>78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 t="s">
        <v>226</v>
      </c>
      <c r="Y25" s="166" t="str">
        <f t="shared" si="4"/>
        <v>NFE</v>
      </c>
      <c r="Z25" s="82"/>
    </row>
    <row r="26" spans="1:27">
      <c r="A26" s="81" t="s">
        <v>42</v>
      </c>
      <c r="B26" s="69" t="str">
        <f>IF(NAMES!B19="","",NAMES!B19)</f>
        <v>18-4802-104</v>
      </c>
      <c r="C26" s="70" t="str">
        <f>IF(NAMES!C19="","",NAMES!C19)</f>
        <v xml:space="preserve">GUNDRAN, ONEL OSBERT M. </v>
      </c>
      <c r="D26" s="95" t="str">
        <f>IF(NAMES!D19="","",NAMES!D19)</f>
        <v>M</v>
      </c>
      <c r="E26" s="72" t="str">
        <f>IF(NAMES!E19="","",NAMES!E19)</f>
        <v>BSIT-WEB TRACK-1</v>
      </c>
      <c r="F26" s="73">
        <f>IF(MIDTERM!P26="","",$F$8*MIDTERM!P26)</f>
        <v>24.278571428571432</v>
      </c>
      <c r="G26" s="74">
        <f>IF(MIDTERM!AB26="","",$G$8*MIDTERM!AB26)</f>
        <v>21.153846153846153</v>
      </c>
      <c r="H26" s="74">
        <f>IF(MIDTERM!AD26="","",$H$8*MIDTERM!AD26)</f>
        <v>12.466666666666667</v>
      </c>
      <c r="I26" s="75">
        <f t="shared" si="0"/>
        <v>57.899084249084254</v>
      </c>
      <c r="J26" s="76">
        <f>IF(I26="","",VLOOKUP(I26,'INITIAL INPUT'!$P$4:$R$34,3))</f>
        <v>79</v>
      </c>
      <c r="K26" s="76" t="str">
        <f t="shared" si="5"/>
        <v>PASSED</v>
      </c>
      <c r="L26" s="74">
        <f>IF(FINAL!P26="","",$L$8*FINAL!P26)</f>
        <v>8.7120000000000015</v>
      </c>
      <c r="M26" s="74">
        <f>IF(FINAL!AB26="","",$M$8*FINAL!AB26)</f>
        <v>33</v>
      </c>
      <c r="N26" s="74">
        <f>IF(FINAL!AD26="","",$N$8*FINAL!AD26)</f>
        <v>5.1000000000000005</v>
      </c>
      <c r="O26" s="77">
        <f t="shared" si="2"/>
        <v>46.812000000000005</v>
      </c>
      <c r="P26" s="78">
        <f>IF(O26="","",('INITIAL INPUT'!$J$26*CRS!I26+'INITIAL INPUT'!$K$26*CRS!O26))</f>
        <v>52.355542124542126</v>
      </c>
      <c r="Q26" s="76">
        <f>IF(P26="","",VLOOKUP(P26,'INITIAL INPUT'!$P$4:$R$34,3))</f>
        <v>76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ref="X26:X40" si="8">Q26</f>
        <v>76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18-4350-931</v>
      </c>
      <c r="C27" s="70" t="str">
        <f>IF(NAMES!C20="","",NAMES!C20)</f>
        <v xml:space="preserve">LINO, KOBE JOHN D. </v>
      </c>
      <c r="D27" s="95" t="str">
        <f>IF(NAMES!D20="","",NAMES!D20)</f>
        <v>M</v>
      </c>
      <c r="E27" s="72" t="str">
        <f>IF(NAMES!E20="","",NAMES!E20)</f>
        <v>BSIT-WEB TRACK-1</v>
      </c>
      <c r="F27" s="73">
        <f>IF(MIDTERM!P27="","",$F$8*MIDTERM!P27)</f>
        <v>17.207142857142859</v>
      </c>
      <c r="G27" s="74">
        <f>IF(MIDTERM!AB27="","",$G$8*MIDTERM!AB27)</f>
        <v>14.384615384615385</v>
      </c>
      <c r="H27" s="74">
        <f>IF(MIDTERM!AD27="","",$H$8*MIDTERM!AD27)</f>
        <v>14.355555555555556</v>
      </c>
      <c r="I27" s="75">
        <f t="shared" si="0"/>
        <v>45.947313797313797</v>
      </c>
      <c r="J27" s="76">
        <f>IF(I27="","",VLOOKUP(I27,'INITIAL INPUT'!$P$4:$R$34,3))</f>
        <v>74</v>
      </c>
      <c r="K27" s="76" t="str">
        <f t="shared" si="5"/>
        <v>FAILED</v>
      </c>
      <c r="L27" s="74">
        <f>IF(FINAL!P27="","",$L$8*FINAL!P27)</f>
        <v>15.048000000000002</v>
      </c>
      <c r="M27" s="74">
        <f>IF(FINAL!AB27="","",$M$8*FINAL!AB27)</f>
        <v>33</v>
      </c>
      <c r="N27" s="74">
        <f>IF(FINAL!AD27="","",$N$8*FINAL!AD27)</f>
        <v>14.450000000000001</v>
      </c>
      <c r="O27" s="77">
        <f t="shared" si="2"/>
        <v>62.498000000000005</v>
      </c>
      <c r="P27" s="78">
        <f>IF(O27="","",('INITIAL INPUT'!$J$26*CRS!I27+'INITIAL INPUT'!$K$26*CRS!O27))</f>
        <v>54.222656898656901</v>
      </c>
      <c r="Q27" s="76">
        <f>IF(P27="","",VLOOKUP(P27,'INITIAL INPUT'!$P$4:$R$34,3))</f>
        <v>77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77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18-4806-107</v>
      </c>
      <c r="C28" s="70" t="str">
        <f>IF(NAMES!C21="","",NAMES!C21)</f>
        <v xml:space="preserve">MANGINGA, KAYCEE O. </v>
      </c>
      <c r="D28" s="95" t="str">
        <f>IF(NAMES!D21="","",NAMES!D21)</f>
        <v>F</v>
      </c>
      <c r="E28" s="72" t="str">
        <f>IF(NAMES!E21="","",NAMES!E21)</f>
        <v>BSIT-NET SEC TRACK-1</v>
      </c>
      <c r="F28" s="73">
        <f>IF(MIDTERM!P28="","",$F$8*MIDTERM!P28)</f>
        <v>27.107142857142858</v>
      </c>
      <c r="G28" s="74">
        <f>IF(MIDTERM!AB28="","",$G$8*MIDTERM!AB28)</f>
        <v>21.999999999999996</v>
      </c>
      <c r="H28" s="74">
        <f>IF(MIDTERM!AD28="","",$H$8*MIDTERM!AD28)</f>
        <v>16.244444444444447</v>
      </c>
      <c r="I28" s="75">
        <f t="shared" si="0"/>
        <v>65.351587301587301</v>
      </c>
      <c r="J28" s="76">
        <f>IF(I28="","",VLOOKUP(I28,'INITIAL INPUT'!$P$4:$R$34,3))</f>
        <v>83</v>
      </c>
      <c r="K28" s="76" t="str">
        <f t="shared" si="5"/>
        <v>PASSED</v>
      </c>
      <c r="L28" s="74">
        <f>IF(FINAL!P28="","",$L$8*FINAL!P28)</f>
        <v>22.44</v>
      </c>
      <c r="M28" s="74">
        <f>IF(FINAL!AB28="","",$M$8*FINAL!AB28)</f>
        <v>33</v>
      </c>
      <c r="N28" s="74">
        <f>IF(FINAL!AD28="","",$N$8*FINAL!AD28)</f>
        <v>8.9250000000000007</v>
      </c>
      <c r="O28" s="77">
        <f t="shared" si="2"/>
        <v>64.364999999999995</v>
      </c>
      <c r="P28" s="78">
        <f>IF(O28="","",('INITIAL INPUT'!$J$26*CRS!I28+'INITIAL INPUT'!$K$26*CRS!O28))</f>
        <v>64.858293650793655</v>
      </c>
      <c r="Q28" s="76">
        <f>IF(P28="","",VLOOKUP(P28,'INITIAL INPUT'!$P$4:$R$34,3))</f>
        <v>82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82</v>
      </c>
      <c r="Y28" s="166" t="str">
        <f t="shared" si="4"/>
        <v>PASSED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15-3257-645</v>
      </c>
      <c r="C29" s="70" t="str">
        <f>IF(NAMES!C22="","",NAMES!C22)</f>
        <v xml:space="preserve">MANZANO, ROUELLA ANN R. </v>
      </c>
      <c r="D29" s="95" t="str">
        <f>IF(NAMES!D22="","",NAMES!D22)</f>
        <v>F</v>
      </c>
      <c r="E29" s="72" t="str">
        <f>IF(NAMES!E22="","",NAMES!E22)</f>
        <v>BSIT-WEB TRACK-2</v>
      </c>
      <c r="F29" s="73">
        <f>IF(MIDTERM!P29="","",$F$8*MIDTERM!P29)</f>
        <v>24.160714285714285</v>
      </c>
      <c r="G29" s="74">
        <f>IF(MIDTERM!AB29="","",$G$8*MIDTERM!AB29)</f>
        <v>19.461538461538463</v>
      </c>
      <c r="H29" s="74">
        <f>IF(MIDTERM!AD29="","",$H$8*MIDTERM!AD29)</f>
        <v>15.866666666666667</v>
      </c>
      <c r="I29" s="75">
        <f t="shared" si="0"/>
        <v>59.488919413919412</v>
      </c>
      <c r="J29" s="76">
        <f>IF(I29="","",VLOOKUP(I29,'INITIAL INPUT'!$P$4:$R$34,3))</f>
        <v>80</v>
      </c>
      <c r="K29" s="76" t="str">
        <f t="shared" si="5"/>
        <v>PASSED</v>
      </c>
      <c r="L29" s="74">
        <f>IF(FINAL!P29="","",$L$8*FINAL!P29)</f>
        <v>10.692</v>
      </c>
      <c r="M29" s="74">
        <f>IF(FINAL!AB29="","",$M$8*FINAL!AB29)</f>
        <v>33</v>
      </c>
      <c r="N29" s="74">
        <f>IF(FINAL!AD29="","",$N$8*FINAL!AD29)</f>
        <v>11.9</v>
      </c>
      <c r="O29" s="77">
        <f t="shared" si="2"/>
        <v>55.591999999999999</v>
      </c>
      <c r="P29" s="78">
        <f>IF(O29="","",('INITIAL INPUT'!$J$26*CRS!I29+'INITIAL INPUT'!$K$26*CRS!O29))</f>
        <v>57.540459706959709</v>
      </c>
      <c r="Q29" s="76">
        <f>IF(P29="","",VLOOKUP(P29,'INITIAL INPUT'!$P$4:$R$34,3))</f>
        <v>79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79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18-5219-685</v>
      </c>
      <c r="C30" s="70" t="str">
        <f>IF(NAMES!C23="","",NAMES!C23)</f>
        <v xml:space="preserve">NATNAT, IVAN LOUISE A. </v>
      </c>
      <c r="D30" s="95" t="str">
        <f>IF(NAMES!D23="","",NAMES!D23)</f>
        <v>M</v>
      </c>
      <c r="E30" s="72" t="str">
        <f>IF(NAMES!E23="","",NAMES!E23)</f>
        <v>BSIT-WEB TRACK-1</v>
      </c>
      <c r="F30" s="73">
        <f>IF(MIDTERM!P30="","",$F$8*MIDTERM!P30)</f>
        <v>12.846428571428573</v>
      </c>
      <c r="G30" s="74">
        <f>IF(MIDTERM!AB30="","",$G$8*MIDTERM!AB30)</f>
        <v>16.076923076923077</v>
      </c>
      <c r="H30" s="74">
        <f>IF(MIDTERM!AD30="","",$H$8*MIDTERM!AD30)</f>
        <v>18.511111111111113</v>
      </c>
      <c r="I30" s="75">
        <f t="shared" si="0"/>
        <v>47.434462759462761</v>
      </c>
      <c r="J30" s="76">
        <f>IF(I30="","",VLOOKUP(I30,'INITIAL INPUT'!$P$4:$R$34,3))</f>
        <v>74</v>
      </c>
      <c r="K30" s="76" t="str">
        <f t="shared" si="5"/>
        <v>FAILED</v>
      </c>
      <c r="L30" s="74">
        <f>IF(FINAL!P30="","",$L$8*FINAL!P30)</f>
        <v>19.139999999999997</v>
      </c>
      <c r="M30" s="74">
        <f>IF(FINAL!AB30="","",$M$8*FINAL!AB30)</f>
        <v>33</v>
      </c>
      <c r="N30" s="74">
        <f>IF(FINAL!AD30="","",$N$8*FINAL!AD30)</f>
        <v>9.7750000000000004</v>
      </c>
      <c r="O30" s="77">
        <f t="shared" si="2"/>
        <v>61.914999999999999</v>
      </c>
      <c r="P30" s="78">
        <f>IF(O30="","",('INITIAL INPUT'!$J$26*CRS!I30+'INITIAL INPUT'!$K$26*CRS!O30))</f>
        <v>54.674731379731384</v>
      </c>
      <c r="Q30" s="76">
        <f>IF(P30="","",VLOOKUP(P30,'INITIAL INPUT'!$P$4:$R$34,3))</f>
        <v>77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77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17-5502-563</v>
      </c>
      <c r="C31" s="70" t="str">
        <f>IF(NAMES!C24="","",NAMES!C24)</f>
        <v xml:space="preserve">ORLIDO, RC KYFFYN G. </v>
      </c>
      <c r="D31" s="95" t="str">
        <f>IF(NAMES!D24="","",NAMES!D24)</f>
        <v>M</v>
      </c>
      <c r="E31" s="72" t="str">
        <f>IF(NAMES!E24="","",NAMES!E24)</f>
        <v>BSIT-NET SEC TRACK-1</v>
      </c>
      <c r="F31" s="73">
        <f>IF(MIDTERM!P31="","",$F$8*MIDTERM!P31)</f>
        <v>10.135714285714286</v>
      </c>
      <c r="G31" s="74">
        <f>IF(MIDTERM!AB31="","",$G$8*MIDTERM!AB31)</f>
        <v>4.2307692307692308</v>
      </c>
      <c r="H31" s="74" t="str">
        <f>IF(MIDTERM!AD31="","",$H$8*MIDTERM!AD31)</f>
        <v/>
      </c>
      <c r="I31" s="75">
        <f t="shared" si="0"/>
        <v>14.366483516483516</v>
      </c>
      <c r="J31" s="76">
        <f>IF(I31="","",VLOOKUP(I31,'INITIAL INPUT'!$P$4:$R$34,3))</f>
        <v>71</v>
      </c>
      <c r="K31" s="76" t="str">
        <f t="shared" si="5"/>
        <v>FAILED</v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">
        <v>225</v>
      </c>
      <c r="Y31" s="166" t="str">
        <f t="shared" si="4"/>
        <v>UD</v>
      </c>
      <c r="Z31" s="267"/>
      <c r="AA31" s="254"/>
    </row>
    <row r="32" spans="1:27">
      <c r="A32" s="81" t="s">
        <v>48</v>
      </c>
      <c r="B32" s="69" t="str">
        <f>IF(NAMES!B25="","",NAMES!B25)</f>
        <v>18-4877-613</v>
      </c>
      <c r="C32" s="70" t="str">
        <f>IF(NAMES!C25="","",NAMES!C25)</f>
        <v xml:space="preserve">PALARUAN, WYNDEL D. </v>
      </c>
      <c r="D32" s="95" t="str">
        <f>IF(NAMES!D25="","",NAMES!D25)</f>
        <v>M</v>
      </c>
      <c r="E32" s="72" t="str">
        <f>IF(NAMES!E25="","",NAMES!E25)</f>
        <v>BSIT-NET SEC TRACK-1</v>
      </c>
      <c r="F32" s="73">
        <f>IF(MIDTERM!P32="","",$F$8*MIDTERM!P32)</f>
        <v>29.817857142857147</v>
      </c>
      <c r="G32" s="74">
        <f>IF(MIDTERM!AB32="","",$G$8*MIDTERM!AB32)</f>
        <v>18.615384615384617</v>
      </c>
      <c r="H32" s="74">
        <f>IF(MIDTERM!AD32="","",$H$8*MIDTERM!AD32)</f>
        <v>18.511111111111113</v>
      </c>
      <c r="I32" s="75">
        <f t="shared" si="0"/>
        <v>66.944352869352883</v>
      </c>
      <c r="J32" s="76">
        <f>IF(I32="","",VLOOKUP(I32,'INITIAL INPUT'!$P$4:$R$34,3))</f>
        <v>83</v>
      </c>
      <c r="K32" s="76" t="str">
        <f t="shared" si="5"/>
        <v>PASSED</v>
      </c>
      <c r="L32" s="74">
        <f>IF(FINAL!P32="","",$L$8*FINAL!P32)</f>
        <v>17.688000000000002</v>
      </c>
      <c r="M32" s="74">
        <f>IF(FINAL!AB32="","",$M$8*FINAL!AB32)</f>
        <v>33</v>
      </c>
      <c r="N32" s="74">
        <f>IF(FINAL!AD32="","",$N$8*FINAL!AD32)</f>
        <v>10.200000000000001</v>
      </c>
      <c r="O32" s="77">
        <f t="shared" si="2"/>
        <v>60.888000000000005</v>
      </c>
      <c r="P32" s="78">
        <f>IF(O32="","",('INITIAL INPUT'!$J$26*CRS!I32+'INITIAL INPUT'!$K$26*CRS!O32))</f>
        <v>63.916176434676444</v>
      </c>
      <c r="Q32" s="76">
        <f>IF(P32="","",VLOOKUP(P32,'INITIAL INPUT'!$P$4:$R$34,3))</f>
        <v>82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82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18-1113-173</v>
      </c>
      <c r="C33" s="70" t="str">
        <f>IF(NAMES!C26="","",NAMES!C26)</f>
        <v xml:space="preserve">REYES, JOHN JAVE S. </v>
      </c>
      <c r="D33" s="95" t="str">
        <f>IF(NAMES!D26="","",NAMES!D26)</f>
        <v>M</v>
      </c>
      <c r="E33" s="72" t="str">
        <f>IF(NAMES!E26="","",NAMES!E26)</f>
        <v>BSIT-WEB TRACK-1</v>
      </c>
      <c r="F33" s="73">
        <f>IF(MIDTERM!P33="","",$F$8*MIDTERM!P33)</f>
        <v>22.62857142857143</v>
      </c>
      <c r="G33" s="74">
        <f>IF(MIDTERM!AB33="","",$G$8*MIDTERM!AB33)</f>
        <v>18.615384615384617</v>
      </c>
      <c r="H33" s="74">
        <f>IF(MIDTERM!AD33="","",$H$8*MIDTERM!AD33)</f>
        <v>17.377777777777776</v>
      </c>
      <c r="I33" s="75">
        <f t="shared" si="0"/>
        <v>58.621733821733827</v>
      </c>
      <c r="J33" s="76">
        <f>IF(I33="","",VLOOKUP(I33,'INITIAL INPUT'!$P$4:$R$34,3))</f>
        <v>79</v>
      </c>
      <c r="K33" s="76" t="str">
        <f t="shared" si="5"/>
        <v>PASSED</v>
      </c>
      <c r="L33" s="74">
        <f>IF(FINAL!P33="","",$L$8*FINAL!P33)</f>
        <v>12.672000000000001</v>
      </c>
      <c r="M33" s="74">
        <f>IF(FINAL!AB33="","",$M$8*FINAL!AB33)</f>
        <v>33</v>
      </c>
      <c r="N33" s="74">
        <f>IF(FINAL!AD33="","",$N$8*FINAL!AD33)</f>
        <v>8.9250000000000007</v>
      </c>
      <c r="O33" s="77">
        <f t="shared" si="2"/>
        <v>54.596999999999994</v>
      </c>
      <c r="P33" s="78">
        <f>IF(O33="","",('INITIAL INPUT'!$J$26*CRS!I33+'INITIAL INPUT'!$K$26*CRS!O33))</f>
        <v>56.60936691086691</v>
      </c>
      <c r="Q33" s="76">
        <f>IF(P33="","",VLOOKUP(P33,'INITIAL INPUT'!$P$4:$R$34,3))</f>
        <v>78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78</v>
      </c>
      <c r="Y33" s="166" t="str">
        <f t="shared" si="4"/>
        <v>PASSED</v>
      </c>
      <c r="Z33" s="267"/>
      <c r="AA33" s="254"/>
    </row>
    <row r="34" spans="1:27">
      <c r="A34" s="81" t="s">
        <v>50</v>
      </c>
      <c r="B34" s="69" t="str">
        <f>IF(NAMES!B27="","",NAMES!B27)</f>
        <v>18-5604-322</v>
      </c>
      <c r="C34" s="70" t="str">
        <f>IF(NAMES!C27="","",NAMES!C27)</f>
        <v xml:space="preserve">SALINAS, ALEJANDRO JR. D. </v>
      </c>
      <c r="D34" s="95" t="str">
        <f>IF(NAMES!D27="","",NAMES!D27)</f>
        <v>M</v>
      </c>
      <c r="E34" s="72" t="str">
        <f>IF(NAMES!E27="","",NAMES!E27)</f>
        <v>BSIT-NET SEC TRACK-1</v>
      </c>
      <c r="F34" s="73">
        <f>IF(MIDTERM!P34="","",$F$8*MIDTERM!P34)</f>
        <v>24.985714285714284</v>
      </c>
      <c r="G34" s="74">
        <f>IF(MIDTERM!AB34="","",$G$8*MIDTERM!AB34)</f>
        <v>18.615384615384617</v>
      </c>
      <c r="H34" s="74">
        <f>IF(MIDTERM!AD34="","",$H$8*MIDTERM!AD34)</f>
        <v>21.155555555555559</v>
      </c>
      <c r="I34" s="75">
        <f t="shared" si="0"/>
        <v>64.756654456654459</v>
      </c>
      <c r="J34" s="76">
        <f>IF(I34="","",VLOOKUP(I34,'INITIAL INPUT'!$P$4:$R$34,3))</f>
        <v>82</v>
      </c>
      <c r="K34" s="76" t="str">
        <f t="shared" si="5"/>
        <v>PASSED</v>
      </c>
      <c r="L34" s="74">
        <f>IF(FINAL!P34="","",$L$8*FINAL!P34)</f>
        <v>25.080000000000002</v>
      </c>
      <c r="M34" s="74">
        <f>IF(FINAL!AB34="","",$M$8*FINAL!AB34)</f>
        <v>33</v>
      </c>
      <c r="N34" s="74">
        <f>IF(FINAL!AD34="","",$N$8*FINAL!AD34)</f>
        <v>15.725000000000001</v>
      </c>
      <c r="O34" s="77">
        <f t="shared" si="2"/>
        <v>73.805000000000007</v>
      </c>
      <c r="P34" s="78">
        <f>IF(O34="","",('INITIAL INPUT'!$J$26*CRS!I34+'INITIAL INPUT'!$K$26*CRS!O34))</f>
        <v>69.28082722832724</v>
      </c>
      <c r="Q34" s="76">
        <f>IF(P34="","",VLOOKUP(P34,'INITIAL INPUT'!$P$4:$R$34,3))</f>
        <v>85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85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18-7052-518</v>
      </c>
      <c r="C35" s="70" t="str">
        <f>IF(NAMES!C28="","",NAMES!C28)</f>
        <v xml:space="preserve">SITJAR, CARLO V. </v>
      </c>
      <c r="D35" s="95" t="str">
        <f>IF(NAMES!D28="","",NAMES!D28)</f>
        <v>M</v>
      </c>
      <c r="E35" s="72" t="str">
        <f>IF(NAMES!E28="","",NAMES!E28)</f>
        <v>BSIT-WEB TRACK-1</v>
      </c>
      <c r="F35" s="73">
        <f>IF(MIDTERM!P35="","",$F$8*MIDTERM!P35)</f>
        <v>21.332142857142863</v>
      </c>
      <c r="G35" s="74">
        <f>IF(MIDTERM!AB35="","",$G$8*MIDTERM!AB35)</f>
        <v>8.4615384615384617</v>
      </c>
      <c r="H35" s="74">
        <f>IF(MIDTERM!AD35="","",$H$8*MIDTERM!AD35)</f>
        <v>13.600000000000001</v>
      </c>
      <c r="I35" s="75">
        <f t="shared" si="0"/>
        <v>43.393681318681324</v>
      </c>
      <c r="J35" s="76">
        <f>IF(I35="","",VLOOKUP(I35,'INITIAL INPUT'!$P$4:$R$34,3))</f>
        <v>74</v>
      </c>
      <c r="K35" s="76" t="str">
        <f t="shared" si="5"/>
        <v>FAILED</v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">
        <v>226</v>
      </c>
      <c r="Y35" s="166" t="str">
        <f t="shared" si="4"/>
        <v>NFE</v>
      </c>
      <c r="Z35" s="267"/>
      <c r="AA35" s="254"/>
    </row>
    <row r="36" spans="1:27">
      <c r="A36" s="81" t="s">
        <v>52</v>
      </c>
      <c r="B36" s="69" t="str">
        <f>IF(NAMES!B29="","",NAMES!B29)</f>
        <v>17-6066-523</v>
      </c>
      <c r="C36" s="70" t="str">
        <f>IF(NAMES!C29="","",NAMES!C29)</f>
        <v xml:space="preserve">TACLIS, LEONARD H. </v>
      </c>
      <c r="D36" s="95" t="str">
        <f>IF(NAMES!D29="","",NAMES!D29)</f>
        <v>M</v>
      </c>
      <c r="E36" s="72" t="str">
        <f>IF(NAMES!E29="","",NAMES!E29)</f>
        <v>BSIT-WEB TRACK-1</v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5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">
        <v>225</v>
      </c>
      <c r="Y36" s="166" t="str">
        <f t="shared" si="4"/>
        <v>UD</v>
      </c>
      <c r="Z36" s="267"/>
      <c r="AA36" s="254"/>
    </row>
    <row r="37" spans="1:27">
      <c r="A37" s="81" t="s">
        <v>53</v>
      </c>
      <c r="B37" s="69" t="str">
        <f>IF(NAMES!B30="","",NAMES!B30)</f>
        <v>15-3686-481</v>
      </c>
      <c r="C37" s="70" t="str">
        <f>IF(NAMES!C30="","",NAMES!C30)</f>
        <v xml:space="preserve">UY, PAUL JORKHEIM R. </v>
      </c>
      <c r="D37" s="95" t="str">
        <f>IF(NAMES!D30="","",NAMES!D30)</f>
        <v>M</v>
      </c>
      <c r="E37" s="72" t="str">
        <f>IF(NAMES!E30="","",NAMES!E30)</f>
        <v>BSIT-NET SEC TRACK-1</v>
      </c>
      <c r="F37" s="73">
        <f>IF(MIDTERM!P37="","",$F$8*MIDTERM!P37)</f>
        <v>15.321428571428573</v>
      </c>
      <c r="G37" s="74">
        <f>IF(MIDTERM!AB37="","",$G$8*MIDTERM!AB37)</f>
        <v>3.3846153846153846</v>
      </c>
      <c r="H37" s="74" t="str">
        <f>IF(MIDTERM!AD37="","",$H$8*MIDTERM!AD37)</f>
        <v/>
      </c>
      <c r="I37" s="75">
        <f t="shared" si="0"/>
        <v>18.706043956043956</v>
      </c>
      <c r="J37" s="76">
        <f>IF(I37="","",VLOOKUP(I37,'INITIAL INPUT'!$P$4:$R$34,3))</f>
        <v>71</v>
      </c>
      <c r="K37" s="76" t="str">
        <f t="shared" si="5"/>
        <v>FAILED</v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">
        <v>225</v>
      </c>
      <c r="Y37" s="166" t="str">
        <f t="shared" si="4"/>
        <v>UD</v>
      </c>
      <c r="Z37" s="267"/>
      <c r="AA37" s="254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267"/>
      <c r="AA38" s="254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267"/>
      <c r="AA39" s="254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1I  CC22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PLATFORM TECHNOLOGIES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S 11:30AM-2:30PM  S 3:30PM-7:30PM</v>
      </c>
      <c r="B45" s="302"/>
      <c r="C45" s="303"/>
      <c r="D45" s="304"/>
      <c r="E45" s="66" t="str">
        <f>E4</f>
        <v>S312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3rd Trimester SY 2018-2019</v>
      </c>
      <c r="B46" s="302"/>
      <c r="C46" s="303"/>
      <c r="D46" s="304"/>
      <c r="E46" s="305"/>
      <c r="F46" s="322"/>
      <c r="G46" s="325"/>
      <c r="H46" s="327">
        <f>H5</f>
        <v>0</v>
      </c>
      <c r="I46" s="256"/>
      <c r="J46" s="329"/>
      <c r="K46" s="186"/>
      <c r="L46" s="322"/>
      <c r="M46" s="325"/>
      <c r="N46" s="327">
        <f>N5</f>
        <v>0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50:X80 X9:X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" zoomScaleNormal="100" workbookViewId="0">
      <selection activeCell="Q6" sqref="Q6:X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8" t="str">
        <f>CRS!A1</f>
        <v>CITCS 1I  CC22</v>
      </c>
      <c r="B1" s="399"/>
      <c r="C1" s="399"/>
      <c r="D1" s="399"/>
      <c r="E1" s="382" t="s">
        <v>122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5"/>
      <c r="AG1" s="54"/>
      <c r="AH1" s="46"/>
      <c r="AI1" s="46"/>
      <c r="AJ1" s="46"/>
      <c r="AK1" s="46"/>
    </row>
    <row r="2" spans="1:37" ht="15" customHeight="1">
      <c r="A2" s="400"/>
      <c r="B2" s="401"/>
      <c r="C2" s="401"/>
      <c r="D2" s="401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0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0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2" t="str">
        <f>CRS!A4</f>
        <v>S 11:30AM-2:30PM  S 3:30PM-7:30PM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1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1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20</v>
      </c>
      <c r="F5" s="99">
        <v>50</v>
      </c>
      <c r="G5" s="99">
        <v>30</v>
      </c>
      <c r="H5" s="99">
        <v>50</v>
      </c>
      <c r="I5" s="99">
        <v>50</v>
      </c>
      <c r="J5" s="99">
        <v>50</v>
      </c>
      <c r="K5" s="99">
        <v>10</v>
      </c>
      <c r="L5" s="99">
        <v>20</v>
      </c>
      <c r="M5" s="99"/>
      <c r="N5" s="99"/>
      <c r="O5" s="391"/>
      <c r="P5" s="360"/>
      <c r="Q5" s="99">
        <v>50</v>
      </c>
      <c r="R5" s="99">
        <v>50</v>
      </c>
      <c r="S5" s="99">
        <v>50</v>
      </c>
      <c r="T5" s="99">
        <v>50</v>
      </c>
      <c r="U5" s="99">
        <v>50</v>
      </c>
      <c r="V5" s="99">
        <v>40</v>
      </c>
      <c r="W5" s="99">
        <v>50</v>
      </c>
      <c r="X5" s="99">
        <v>50</v>
      </c>
      <c r="Y5" s="99"/>
      <c r="Z5" s="99"/>
      <c r="AA5" s="391"/>
      <c r="AB5" s="360"/>
      <c r="AC5" s="101">
        <v>90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5" t="str">
        <f>CRS!A6</f>
        <v>Inst/Prof:Leonard Prim Francis G. Reyes</v>
      </c>
      <c r="B6" s="353"/>
      <c r="C6" s="354"/>
      <c r="D6" s="354"/>
      <c r="E6" s="362" t="s">
        <v>227</v>
      </c>
      <c r="F6" s="362" t="s">
        <v>228</v>
      </c>
      <c r="G6" s="362" t="s">
        <v>229</v>
      </c>
      <c r="H6" s="362" t="s">
        <v>230</v>
      </c>
      <c r="I6" s="362" t="s">
        <v>231</v>
      </c>
      <c r="J6" s="362" t="s">
        <v>232</v>
      </c>
      <c r="K6" s="362" t="s">
        <v>233</v>
      </c>
      <c r="L6" s="362" t="s">
        <v>234</v>
      </c>
      <c r="M6" s="362"/>
      <c r="N6" s="362"/>
      <c r="O6" s="395">
        <f>IF(SUM(E5:N5)=0,"",SUM(E5:N5))</f>
        <v>280</v>
      </c>
      <c r="P6" s="360"/>
      <c r="Q6" s="362" t="s">
        <v>235</v>
      </c>
      <c r="R6" s="362" t="s">
        <v>236</v>
      </c>
      <c r="S6" s="362" t="s">
        <v>237</v>
      </c>
      <c r="T6" s="362" t="s">
        <v>238</v>
      </c>
      <c r="U6" s="362" t="s">
        <v>239</v>
      </c>
      <c r="V6" s="362" t="s">
        <v>240</v>
      </c>
      <c r="W6" s="362" t="s">
        <v>241</v>
      </c>
      <c r="X6" s="362" t="s">
        <v>242</v>
      </c>
      <c r="Y6" s="362"/>
      <c r="Z6" s="362"/>
      <c r="AA6" s="392">
        <f>IF(SUM(Q5:Z5)=0,"",SUM(Q5:Z5))</f>
        <v>390</v>
      </c>
      <c r="AB6" s="360"/>
      <c r="AC6" s="349">
        <f>'INITIAL INPUT'!D20</f>
        <v>0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363"/>
      <c r="L7" s="363"/>
      <c r="M7" s="402"/>
      <c r="N7" s="402"/>
      <c r="O7" s="396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3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364"/>
      <c r="L8" s="364"/>
      <c r="M8" s="403"/>
      <c r="N8" s="403"/>
      <c r="O8" s="397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4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ABADEY, SHANE DESMOND B. </v>
      </c>
      <c r="C9" s="56" t="str">
        <f>CRS!D9</f>
        <v>M</v>
      </c>
      <c r="D9" s="61" t="str">
        <f>CRS!E9</f>
        <v>BSIT-NET SEC TRACK-1</v>
      </c>
      <c r="E9" s="100">
        <v>20</v>
      </c>
      <c r="F9" s="100">
        <v>50</v>
      </c>
      <c r="G9" s="100">
        <v>26</v>
      </c>
      <c r="H9" s="100">
        <v>40</v>
      </c>
      <c r="I9" s="100">
        <v>50</v>
      </c>
      <c r="J9" s="100">
        <v>50</v>
      </c>
      <c r="K9" s="100">
        <v>9</v>
      </c>
      <c r="L9" s="100">
        <v>20</v>
      </c>
      <c r="M9" s="100"/>
      <c r="N9" s="100"/>
      <c r="O9" s="51">
        <f>IF(SUM(E9:N9)=0,"",SUM(E9:N9))</f>
        <v>265</v>
      </c>
      <c r="P9" s="58">
        <f>IF(O9="","",O9/$O$6*100)</f>
        <v>94.642857142857139</v>
      </c>
      <c r="Q9" s="100">
        <v>40</v>
      </c>
      <c r="R9" s="100">
        <v>40</v>
      </c>
      <c r="S9" s="100">
        <v>50</v>
      </c>
      <c r="T9" s="100"/>
      <c r="U9" s="100">
        <v>40</v>
      </c>
      <c r="V9" s="100">
        <v>40</v>
      </c>
      <c r="W9" s="100"/>
      <c r="X9" s="100">
        <v>50</v>
      </c>
      <c r="Y9" s="100"/>
      <c r="Z9" s="100"/>
      <c r="AA9" s="51">
        <f>IF(SUM(Q9:Z9)=0,"",SUM(Q9:Z9))</f>
        <v>260</v>
      </c>
      <c r="AB9" s="58">
        <f>IF(AA9="","",AA9/$AA$6*100)</f>
        <v>66.666666666666657</v>
      </c>
      <c r="AC9" s="102">
        <v>57</v>
      </c>
      <c r="AD9" s="58">
        <f>IF(AC9="","",AC9/$AC$5*100)</f>
        <v>63.333333333333329</v>
      </c>
      <c r="AE9" s="57">
        <f>CRS!I9</f>
        <v>74.765476190476193</v>
      </c>
      <c r="AF9" s="55">
        <f>CRS!J9</f>
        <v>87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ALI HASABALLA, MOHAMMED J. </v>
      </c>
      <c r="C10" s="56" t="str">
        <f>CRS!D10</f>
        <v>M</v>
      </c>
      <c r="D10" s="61" t="str">
        <f>CRS!E10</f>
        <v>BSIT-NET SEC TRACK-2</v>
      </c>
      <c r="E10" s="100"/>
      <c r="F10" s="100"/>
      <c r="G10" s="100"/>
      <c r="H10" s="100">
        <v>40</v>
      </c>
      <c r="I10" s="100">
        <v>50</v>
      </c>
      <c r="J10" s="100">
        <v>20</v>
      </c>
      <c r="K10" s="100"/>
      <c r="L10" s="100">
        <v>15</v>
      </c>
      <c r="M10" s="100"/>
      <c r="N10" s="100"/>
      <c r="O10" s="51">
        <f t="shared" ref="O10:O40" si="0">IF(SUM(E10:N10)=0,"",SUM(E10:N10))</f>
        <v>125</v>
      </c>
      <c r="P10" s="58">
        <f t="shared" ref="P10:P40" si="1">IF(O10="","",O10/$O$6*100)</f>
        <v>44.642857142857146</v>
      </c>
      <c r="Q10" s="100"/>
      <c r="R10" s="100"/>
      <c r="S10" s="100"/>
      <c r="T10" s="100"/>
      <c r="U10" s="100"/>
      <c r="V10" s="100">
        <v>40</v>
      </c>
      <c r="W10" s="100"/>
      <c r="X10" s="100">
        <v>40</v>
      </c>
      <c r="Y10" s="100"/>
      <c r="Z10" s="100"/>
      <c r="AA10" s="51">
        <f t="shared" ref="AA10:AA40" si="2">IF(SUM(Q10:Z10)=0,"",SUM(Q10:Z10))</f>
        <v>80</v>
      </c>
      <c r="AB10" s="58">
        <f t="shared" ref="AB10:AB40" si="3">IF(AA10="","",AA10/$AA$6*100)</f>
        <v>20.512820512820511</v>
      </c>
      <c r="AC10" s="102">
        <v>39</v>
      </c>
      <c r="AD10" s="58">
        <f t="shared" ref="AD10:AD40" si="4">IF(AC10="","",AC10/$AC$5*100)</f>
        <v>43.333333333333336</v>
      </c>
      <c r="AE10" s="57">
        <f>CRS!I10</f>
        <v>36.234706959706962</v>
      </c>
      <c r="AF10" s="55">
        <f>CRS!J10</f>
        <v>73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AL-WAHASHI, WALEED KHALED A. </v>
      </c>
      <c r="C11" s="56" t="str">
        <f>CRS!D11</f>
        <v>M</v>
      </c>
      <c r="D11" s="61" t="str">
        <f>CRS!E11</f>
        <v>BSIT-NET SEC TRACK-2</v>
      </c>
      <c r="E11" s="100">
        <v>5</v>
      </c>
      <c r="F11" s="100">
        <v>50</v>
      </c>
      <c r="G11" s="100">
        <v>6</v>
      </c>
      <c r="H11" s="100">
        <v>20</v>
      </c>
      <c r="I11" s="100">
        <v>50</v>
      </c>
      <c r="J11" s="100">
        <v>30</v>
      </c>
      <c r="K11" s="100"/>
      <c r="L11" s="100">
        <v>20</v>
      </c>
      <c r="M11" s="100"/>
      <c r="N11" s="100"/>
      <c r="O11" s="51">
        <f t="shared" si="0"/>
        <v>181</v>
      </c>
      <c r="P11" s="58">
        <f t="shared" si="1"/>
        <v>64.642857142857153</v>
      </c>
      <c r="Q11" s="100">
        <v>40</v>
      </c>
      <c r="R11" s="100">
        <v>40</v>
      </c>
      <c r="S11" s="100">
        <v>10</v>
      </c>
      <c r="T11" s="100"/>
      <c r="U11" s="100">
        <v>20</v>
      </c>
      <c r="V11" s="100">
        <v>40</v>
      </c>
      <c r="W11" s="100"/>
      <c r="X11" s="100">
        <v>40</v>
      </c>
      <c r="Y11" s="100"/>
      <c r="Z11" s="100"/>
      <c r="AA11" s="51">
        <f t="shared" si="2"/>
        <v>190</v>
      </c>
      <c r="AB11" s="58">
        <f t="shared" si="3"/>
        <v>48.717948717948715</v>
      </c>
      <c r="AC11" s="102">
        <v>38</v>
      </c>
      <c r="AD11" s="58">
        <f t="shared" si="4"/>
        <v>42.222222222222221</v>
      </c>
      <c r="AE11" s="57">
        <f>CRS!I11</f>
        <v>51.76462148962149</v>
      </c>
      <c r="AF11" s="55">
        <f>CRS!J11</f>
        <v>76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ANGIWAN, ORCHIDH L. </v>
      </c>
      <c r="C12" s="56" t="str">
        <f>CRS!D12</f>
        <v>F</v>
      </c>
      <c r="D12" s="61" t="str">
        <f>CRS!E12</f>
        <v>BSIT-NET SEC TRACK-1</v>
      </c>
      <c r="E12" s="100">
        <v>10</v>
      </c>
      <c r="F12" s="100">
        <v>50</v>
      </c>
      <c r="G12" s="100"/>
      <c r="H12" s="100">
        <v>30</v>
      </c>
      <c r="I12" s="100">
        <v>50</v>
      </c>
      <c r="J12" s="100">
        <v>30</v>
      </c>
      <c r="K12" s="100"/>
      <c r="L12" s="100"/>
      <c r="M12" s="100"/>
      <c r="N12" s="100"/>
      <c r="O12" s="51">
        <f t="shared" si="0"/>
        <v>170</v>
      </c>
      <c r="P12" s="58">
        <f t="shared" si="1"/>
        <v>60.714285714285708</v>
      </c>
      <c r="Q12" s="100">
        <v>40</v>
      </c>
      <c r="R12" s="100">
        <v>40</v>
      </c>
      <c r="S12" s="100">
        <v>30</v>
      </c>
      <c r="T12" s="100"/>
      <c r="U12" s="100">
        <v>40</v>
      </c>
      <c r="V12" s="100">
        <v>40</v>
      </c>
      <c r="W12" s="100">
        <v>40</v>
      </c>
      <c r="X12" s="100">
        <v>40</v>
      </c>
      <c r="Y12" s="100"/>
      <c r="Z12" s="100"/>
      <c r="AA12" s="51">
        <f t="shared" si="2"/>
        <v>270</v>
      </c>
      <c r="AB12" s="58">
        <f t="shared" si="3"/>
        <v>69.230769230769226</v>
      </c>
      <c r="AC12" s="102">
        <v>51</v>
      </c>
      <c r="AD12" s="58">
        <f t="shared" si="4"/>
        <v>56.666666666666664</v>
      </c>
      <c r="AE12" s="57">
        <f>CRS!I12</f>
        <v>62.148534798534797</v>
      </c>
      <c r="AF12" s="55">
        <f>CRS!J12</f>
        <v>81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BATAO-EY, BENJAMIN JR. D. </v>
      </c>
      <c r="C13" s="56" t="str">
        <f>CRS!D13</f>
        <v>M</v>
      </c>
      <c r="D13" s="61" t="str">
        <f>CRS!E13</f>
        <v>BSIT-WEB TRACK-1</v>
      </c>
      <c r="E13" s="100">
        <v>10</v>
      </c>
      <c r="F13" s="100">
        <v>50</v>
      </c>
      <c r="G13" s="100">
        <v>10</v>
      </c>
      <c r="H13" s="100">
        <v>40</v>
      </c>
      <c r="I13" s="100">
        <v>50</v>
      </c>
      <c r="J13" s="100">
        <v>50</v>
      </c>
      <c r="K13" s="100">
        <v>4</v>
      </c>
      <c r="L13" s="100">
        <v>20</v>
      </c>
      <c r="M13" s="100"/>
      <c r="N13" s="100"/>
      <c r="O13" s="51">
        <f t="shared" si="0"/>
        <v>234</v>
      </c>
      <c r="P13" s="58">
        <f t="shared" si="1"/>
        <v>83.571428571428569</v>
      </c>
      <c r="Q13" s="100">
        <v>40</v>
      </c>
      <c r="R13" s="100">
        <v>40</v>
      </c>
      <c r="S13" s="100">
        <v>40</v>
      </c>
      <c r="T13" s="100"/>
      <c r="U13" s="100">
        <v>40</v>
      </c>
      <c r="V13" s="100">
        <v>40</v>
      </c>
      <c r="W13" s="100">
        <v>40</v>
      </c>
      <c r="X13" s="100">
        <v>40</v>
      </c>
      <c r="Y13" s="100"/>
      <c r="Z13" s="100"/>
      <c r="AA13" s="51">
        <f t="shared" si="2"/>
        <v>280</v>
      </c>
      <c r="AB13" s="58">
        <f t="shared" si="3"/>
        <v>71.794871794871796</v>
      </c>
      <c r="AC13" s="102">
        <v>51</v>
      </c>
      <c r="AD13" s="58">
        <f t="shared" si="4"/>
        <v>56.666666666666664</v>
      </c>
      <c r="AE13" s="57">
        <f>CRS!I13</f>
        <v>70.537545787545781</v>
      </c>
      <c r="AF13" s="55">
        <f>CRS!J13</f>
        <v>85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CARIÑO, LEE JONES S. </v>
      </c>
      <c r="C14" s="56" t="str">
        <f>CRS!D14</f>
        <v>F</v>
      </c>
      <c r="D14" s="61" t="str">
        <f>CRS!E14</f>
        <v>BSIT-NET SEC TRACK-1</v>
      </c>
      <c r="E14" s="100">
        <v>10</v>
      </c>
      <c r="F14" s="100">
        <v>50</v>
      </c>
      <c r="G14" s="100">
        <v>10</v>
      </c>
      <c r="H14" s="100">
        <v>30</v>
      </c>
      <c r="I14" s="100">
        <v>50</v>
      </c>
      <c r="J14" s="100">
        <v>50</v>
      </c>
      <c r="K14" s="100">
        <v>9</v>
      </c>
      <c r="L14" s="100">
        <v>20</v>
      </c>
      <c r="M14" s="100"/>
      <c r="N14" s="100"/>
      <c r="O14" s="51">
        <f t="shared" si="0"/>
        <v>229</v>
      </c>
      <c r="P14" s="58">
        <f t="shared" si="1"/>
        <v>81.785714285714278</v>
      </c>
      <c r="Q14" s="100">
        <v>40</v>
      </c>
      <c r="R14" s="100">
        <v>40</v>
      </c>
      <c r="S14" s="100">
        <v>50</v>
      </c>
      <c r="T14" s="100"/>
      <c r="U14" s="100">
        <v>40</v>
      </c>
      <c r="V14" s="100">
        <v>40</v>
      </c>
      <c r="W14" s="100"/>
      <c r="X14" s="100">
        <v>50</v>
      </c>
      <c r="Y14" s="100"/>
      <c r="Z14" s="100"/>
      <c r="AA14" s="51">
        <f t="shared" si="2"/>
        <v>260</v>
      </c>
      <c r="AB14" s="58">
        <f t="shared" si="3"/>
        <v>66.666666666666657</v>
      </c>
      <c r="AC14" s="102">
        <v>47</v>
      </c>
      <c r="AD14" s="58">
        <f t="shared" si="4"/>
        <v>52.222222222222229</v>
      </c>
      <c r="AE14" s="57">
        <f>CRS!I14</f>
        <v>66.744841269841274</v>
      </c>
      <c r="AF14" s="55">
        <f>CRS!J14</f>
        <v>83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CASIMERO, SHORIN SAM D. </v>
      </c>
      <c r="C15" s="56" t="str">
        <f>CRS!D15</f>
        <v>M</v>
      </c>
      <c r="D15" s="61" t="str">
        <f>CRS!E15</f>
        <v>BSIT-NET SEC TRACK-1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CAWAS, ANGELO ROAH M. </v>
      </c>
      <c r="C16" s="56" t="str">
        <f>CRS!D16</f>
        <v>M</v>
      </c>
      <c r="D16" s="61" t="str">
        <f>CRS!E16</f>
        <v>BSIT-NET SEC TRACK-1</v>
      </c>
      <c r="E16" s="100">
        <v>20</v>
      </c>
      <c r="F16" s="100"/>
      <c r="G16" s="100">
        <v>14</v>
      </c>
      <c r="H16" s="100">
        <v>40</v>
      </c>
      <c r="I16" s="100">
        <v>50</v>
      </c>
      <c r="J16" s="100">
        <v>30</v>
      </c>
      <c r="K16" s="100"/>
      <c r="L16" s="100">
        <v>20</v>
      </c>
      <c r="M16" s="100"/>
      <c r="N16" s="100"/>
      <c r="O16" s="51">
        <f t="shared" si="0"/>
        <v>174</v>
      </c>
      <c r="P16" s="58">
        <f t="shared" si="1"/>
        <v>62.142857142857146</v>
      </c>
      <c r="Q16" s="100">
        <v>40</v>
      </c>
      <c r="R16" s="100">
        <v>40</v>
      </c>
      <c r="S16" s="100"/>
      <c r="T16" s="100">
        <v>40</v>
      </c>
      <c r="U16" s="100">
        <v>40</v>
      </c>
      <c r="V16" s="100">
        <v>40</v>
      </c>
      <c r="W16" s="100">
        <v>40</v>
      </c>
      <c r="X16" s="100">
        <v>40</v>
      </c>
      <c r="Y16" s="100"/>
      <c r="Z16" s="100"/>
      <c r="AA16" s="51">
        <f t="shared" si="2"/>
        <v>280</v>
      </c>
      <c r="AB16" s="58">
        <f t="shared" si="3"/>
        <v>71.794871794871796</v>
      </c>
      <c r="AC16" s="102">
        <v>45</v>
      </c>
      <c r="AD16" s="58">
        <f t="shared" si="4"/>
        <v>50</v>
      </c>
      <c r="AE16" s="57">
        <f>CRS!I16</f>
        <v>61.199450549450553</v>
      </c>
      <c r="AF16" s="55">
        <f>CRS!J16</f>
        <v>81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DENIS, GAMMY L. </v>
      </c>
      <c r="C17" s="56" t="str">
        <f>CRS!D17</f>
        <v>M</v>
      </c>
      <c r="D17" s="61" t="str">
        <f>CRS!E17</f>
        <v>BSIT-WEB TRACK-1</v>
      </c>
      <c r="E17" s="100">
        <v>20</v>
      </c>
      <c r="F17" s="100">
        <v>50</v>
      </c>
      <c r="G17" s="100">
        <v>10</v>
      </c>
      <c r="H17" s="100">
        <v>30</v>
      </c>
      <c r="I17" s="100">
        <v>50</v>
      </c>
      <c r="J17" s="100">
        <v>30</v>
      </c>
      <c r="K17" s="100"/>
      <c r="L17" s="100">
        <v>20</v>
      </c>
      <c r="M17" s="100"/>
      <c r="N17" s="100"/>
      <c r="O17" s="51">
        <f t="shared" si="0"/>
        <v>210</v>
      </c>
      <c r="P17" s="58">
        <f t="shared" si="1"/>
        <v>75</v>
      </c>
      <c r="Q17" s="100">
        <v>40</v>
      </c>
      <c r="R17" s="100">
        <v>40</v>
      </c>
      <c r="S17" s="100">
        <v>10</v>
      </c>
      <c r="T17" s="100">
        <v>40</v>
      </c>
      <c r="U17" s="100">
        <v>40</v>
      </c>
      <c r="V17" s="100">
        <v>40</v>
      </c>
      <c r="W17" s="100">
        <v>40</v>
      </c>
      <c r="X17" s="100">
        <v>50</v>
      </c>
      <c r="Y17" s="100"/>
      <c r="Z17" s="100"/>
      <c r="AA17" s="51">
        <f t="shared" si="2"/>
        <v>300</v>
      </c>
      <c r="AB17" s="58">
        <f t="shared" si="3"/>
        <v>76.923076923076934</v>
      </c>
      <c r="AC17" s="102">
        <v>50</v>
      </c>
      <c r="AD17" s="58">
        <f t="shared" si="4"/>
        <v>55.555555555555557</v>
      </c>
      <c r="AE17" s="57">
        <f>CRS!I17</f>
        <v>69.023504273504273</v>
      </c>
      <c r="AF17" s="55">
        <f>CRS!J17</f>
        <v>85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ESMALLA, KHYCIA MAE L. </v>
      </c>
      <c r="C18" s="56" t="str">
        <f>CRS!D18</f>
        <v>F</v>
      </c>
      <c r="D18" s="61" t="str">
        <f>CRS!E18</f>
        <v>BSIT-WEB TRACK-2</v>
      </c>
      <c r="E18" s="100">
        <v>20</v>
      </c>
      <c r="F18" s="100">
        <v>50</v>
      </c>
      <c r="G18" s="100">
        <v>20</v>
      </c>
      <c r="H18" s="100">
        <v>30</v>
      </c>
      <c r="I18" s="100">
        <v>50</v>
      </c>
      <c r="J18" s="100">
        <v>50</v>
      </c>
      <c r="K18" s="100">
        <v>7</v>
      </c>
      <c r="L18" s="100">
        <v>20</v>
      </c>
      <c r="M18" s="100"/>
      <c r="N18" s="100"/>
      <c r="O18" s="51">
        <f t="shared" si="0"/>
        <v>247</v>
      </c>
      <c r="P18" s="58">
        <f t="shared" si="1"/>
        <v>88.214285714285708</v>
      </c>
      <c r="Q18" s="100"/>
      <c r="R18" s="100"/>
      <c r="S18" s="100">
        <v>50</v>
      </c>
      <c r="T18" s="100"/>
      <c r="U18" s="100">
        <v>40</v>
      </c>
      <c r="V18" s="100"/>
      <c r="W18" s="100"/>
      <c r="X18" s="100">
        <v>50</v>
      </c>
      <c r="Y18" s="100"/>
      <c r="Z18" s="100"/>
      <c r="AA18" s="51">
        <f t="shared" si="2"/>
        <v>140</v>
      </c>
      <c r="AB18" s="58">
        <f t="shared" si="3"/>
        <v>35.897435897435898</v>
      </c>
      <c r="AC18" s="102">
        <v>50</v>
      </c>
      <c r="AD18" s="58">
        <f t="shared" si="4"/>
        <v>55.555555555555557</v>
      </c>
      <c r="AE18" s="57">
        <f>CRS!I18</f>
        <v>59.84575702075702</v>
      </c>
      <c r="AF18" s="55">
        <f>CRS!J18</f>
        <v>80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FERNANDEZ, JOSHUA NICKO M. </v>
      </c>
      <c r="C19" s="56" t="str">
        <f>CRS!D19</f>
        <v>M</v>
      </c>
      <c r="D19" s="61" t="str">
        <f>CRS!E19</f>
        <v>BSIT-NET SEC TRACK-1</v>
      </c>
      <c r="E19" s="100">
        <v>5</v>
      </c>
      <c r="F19" s="100">
        <v>50</v>
      </c>
      <c r="G19" s="100">
        <v>12</v>
      </c>
      <c r="H19" s="100">
        <v>20</v>
      </c>
      <c r="I19" s="100">
        <v>50</v>
      </c>
      <c r="J19" s="100">
        <v>30</v>
      </c>
      <c r="K19" s="100">
        <v>2</v>
      </c>
      <c r="L19" s="100">
        <v>20</v>
      </c>
      <c r="M19" s="100"/>
      <c r="N19" s="100"/>
      <c r="O19" s="51">
        <f t="shared" si="0"/>
        <v>189</v>
      </c>
      <c r="P19" s="58">
        <f t="shared" si="1"/>
        <v>67.5</v>
      </c>
      <c r="Q19" s="100">
        <v>10</v>
      </c>
      <c r="R19" s="100"/>
      <c r="S19" s="100">
        <v>20</v>
      </c>
      <c r="T19" s="100"/>
      <c r="U19" s="100"/>
      <c r="V19" s="100">
        <v>40</v>
      </c>
      <c r="W19" s="100">
        <v>20</v>
      </c>
      <c r="X19" s="100">
        <v>40</v>
      </c>
      <c r="Y19" s="100"/>
      <c r="Z19" s="100"/>
      <c r="AA19" s="51">
        <f t="shared" si="2"/>
        <v>130</v>
      </c>
      <c r="AB19" s="58">
        <f t="shared" si="3"/>
        <v>33.333333333333329</v>
      </c>
      <c r="AC19" s="102">
        <v>46</v>
      </c>
      <c r="AD19" s="58">
        <f t="shared" si="4"/>
        <v>51.111111111111107</v>
      </c>
      <c r="AE19" s="57">
        <f>CRS!I19</f>
        <v>50.652777777777771</v>
      </c>
      <c r="AF19" s="55">
        <f>CRS!J19</f>
        <v>75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GAMSAWEN, MANAYAM MAE M. </v>
      </c>
      <c r="C20" s="56" t="str">
        <f>CRS!D20</f>
        <v>F</v>
      </c>
      <c r="D20" s="61" t="str">
        <f>CRS!E20</f>
        <v>BSIT-WEB TRACK-2</v>
      </c>
      <c r="E20" s="100">
        <v>20</v>
      </c>
      <c r="F20" s="100">
        <v>50</v>
      </c>
      <c r="G20" s="100">
        <v>2</v>
      </c>
      <c r="H20" s="100">
        <v>30</v>
      </c>
      <c r="I20" s="100">
        <v>50</v>
      </c>
      <c r="J20" s="100">
        <v>30</v>
      </c>
      <c r="K20" s="100"/>
      <c r="L20" s="100">
        <v>20</v>
      </c>
      <c r="M20" s="100"/>
      <c r="N20" s="100"/>
      <c r="O20" s="51">
        <f t="shared" si="0"/>
        <v>202</v>
      </c>
      <c r="P20" s="58">
        <f t="shared" si="1"/>
        <v>72.142857142857139</v>
      </c>
      <c r="Q20" s="100"/>
      <c r="R20" s="100"/>
      <c r="S20" s="100">
        <v>30</v>
      </c>
      <c r="T20" s="100"/>
      <c r="U20" s="100">
        <v>40</v>
      </c>
      <c r="V20" s="100">
        <v>40</v>
      </c>
      <c r="W20" s="100"/>
      <c r="X20" s="100">
        <v>50</v>
      </c>
      <c r="Y20" s="100"/>
      <c r="Z20" s="100"/>
      <c r="AA20" s="51">
        <f t="shared" si="2"/>
        <v>160</v>
      </c>
      <c r="AB20" s="58">
        <f t="shared" si="3"/>
        <v>41.025641025641022</v>
      </c>
      <c r="AC20" s="102">
        <v>46</v>
      </c>
      <c r="AD20" s="58">
        <f t="shared" si="4"/>
        <v>51.111111111111107</v>
      </c>
      <c r="AE20" s="57">
        <f>CRS!I20</f>
        <v>54.723382173382177</v>
      </c>
      <c r="AF20" s="55">
        <f>CRS!J20</f>
        <v>77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GAPONGLI, SIDKANNO B. </v>
      </c>
      <c r="C21" s="56" t="str">
        <f>CRS!D21</f>
        <v>M</v>
      </c>
      <c r="D21" s="61" t="str">
        <f>CRS!E21</f>
        <v>BSIT-NET SEC TRACK-1</v>
      </c>
      <c r="E21" s="100">
        <v>20</v>
      </c>
      <c r="F21" s="100">
        <v>50</v>
      </c>
      <c r="G21" s="100">
        <v>22</v>
      </c>
      <c r="H21" s="100">
        <v>30</v>
      </c>
      <c r="I21" s="100">
        <v>50</v>
      </c>
      <c r="J21" s="100">
        <v>40</v>
      </c>
      <c r="K21" s="100">
        <v>3</v>
      </c>
      <c r="L21" s="100">
        <v>20</v>
      </c>
      <c r="M21" s="100"/>
      <c r="N21" s="100"/>
      <c r="O21" s="51">
        <f t="shared" si="0"/>
        <v>235</v>
      </c>
      <c r="P21" s="58">
        <f t="shared" si="1"/>
        <v>83.928571428571431</v>
      </c>
      <c r="Q21" s="100">
        <v>40</v>
      </c>
      <c r="R21" s="100">
        <v>40</v>
      </c>
      <c r="S21" s="100">
        <v>50</v>
      </c>
      <c r="T21" s="100"/>
      <c r="U21" s="100">
        <v>40</v>
      </c>
      <c r="V21" s="100">
        <v>40</v>
      </c>
      <c r="W21" s="100"/>
      <c r="X21" s="100">
        <v>50</v>
      </c>
      <c r="Y21" s="100"/>
      <c r="Z21" s="100"/>
      <c r="AA21" s="51">
        <f t="shared" si="2"/>
        <v>260</v>
      </c>
      <c r="AB21" s="58">
        <f t="shared" si="3"/>
        <v>66.666666666666657</v>
      </c>
      <c r="AC21" s="102">
        <v>47</v>
      </c>
      <c r="AD21" s="58">
        <f t="shared" si="4"/>
        <v>52.222222222222229</v>
      </c>
      <c r="AE21" s="57">
        <f>CRS!I21</f>
        <v>67.451984126984129</v>
      </c>
      <c r="AF21" s="55">
        <f>CRS!J21</f>
        <v>84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GAROY, WINDEL S. </v>
      </c>
      <c r="C22" s="56" t="str">
        <f>CRS!D22</f>
        <v>M</v>
      </c>
      <c r="D22" s="61" t="str">
        <f>CRS!E22</f>
        <v>BSIT-NET SEC TRACK-1</v>
      </c>
      <c r="E22" s="100">
        <v>10</v>
      </c>
      <c r="F22" s="100">
        <v>50</v>
      </c>
      <c r="G22" s="100">
        <v>8</v>
      </c>
      <c r="H22" s="100">
        <v>30</v>
      </c>
      <c r="I22" s="100">
        <v>50</v>
      </c>
      <c r="J22" s="100">
        <v>30</v>
      </c>
      <c r="K22" s="100"/>
      <c r="L22" s="100">
        <v>20</v>
      </c>
      <c r="M22" s="100"/>
      <c r="N22" s="100"/>
      <c r="O22" s="51">
        <f t="shared" si="0"/>
        <v>198</v>
      </c>
      <c r="P22" s="58">
        <f t="shared" si="1"/>
        <v>70.714285714285722</v>
      </c>
      <c r="Q22" s="100">
        <v>40</v>
      </c>
      <c r="R22" s="100">
        <v>40</v>
      </c>
      <c r="S22" s="100">
        <v>30</v>
      </c>
      <c r="T22" s="100"/>
      <c r="U22" s="100">
        <v>40</v>
      </c>
      <c r="V22" s="100">
        <v>40</v>
      </c>
      <c r="W22" s="100"/>
      <c r="X22" s="100">
        <v>50</v>
      </c>
      <c r="Y22" s="100"/>
      <c r="Z22" s="100"/>
      <c r="AA22" s="51">
        <f t="shared" si="2"/>
        <v>240</v>
      </c>
      <c r="AB22" s="58">
        <f t="shared" si="3"/>
        <v>61.53846153846154</v>
      </c>
      <c r="AC22" s="102">
        <v>40</v>
      </c>
      <c r="AD22" s="58">
        <f t="shared" si="4"/>
        <v>44.444444444444443</v>
      </c>
      <c r="AE22" s="57">
        <f>CRS!I22</f>
        <v>58.75451770451771</v>
      </c>
      <c r="AF22" s="55">
        <f>CRS!J22</f>
        <v>79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GAYMAN, HARLAN B. </v>
      </c>
      <c r="C23" s="56" t="str">
        <f>CRS!D23</f>
        <v>M</v>
      </c>
      <c r="D23" s="61" t="str">
        <f>CRS!E23</f>
        <v>BSIT-NET SEC TRACK-1</v>
      </c>
      <c r="E23" s="100">
        <v>10</v>
      </c>
      <c r="F23" s="100">
        <v>50</v>
      </c>
      <c r="G23" s="100">
        <v>10</v>
      </c>
      <c r="H23" s="100">
        <v>30</v>
      </c>
      <c r="I23" s="100">
        <v>50</v>
      </c>
      <c r="J23" s="100">
        <v>30</v>
      </c>
      <c r="K23" s="100">
        <v>8</v>
      </c>
      <c r="L23" s="100">
        <v>20</v>
      </c>
      <c r="M23" s="100"/>
      <c r="N23" s="100"/>
      <c r="O23" s="51">
        <f t="shared" si="0"/>
        <v>208</v>
      </c>
      <c r="P23" s="58">
        <f t="shared" si="1"/>
        <v>74.285714285714292</v>
      </c>
      <c r="Q23" s="100">
        <v>40</v>
      </c>
      <c r="R23" s="100">
        <v>40</v>
      </c>
      <c r="S23" s="100">
        <v>0</v>
      </c>
      <c r="T23" s="100"/>
      <c r="U23" s="100">
        <v>40</v>
      </c>
      <c r="V23" s="100">
        <v>40</v>
      </c>
      <c r="W23" s="100"/>
      <c r="X23" s="100">
        <v>50</v>
      </c>
      <c r="Y23" s="100"/>
      <c r="Z23" s="100"/>
      <c r="AA23" s="51">
        <f t="shared" si="2"/>
        <v>210</v>
      </c>
      <c r="AB23" s="58">
        <f t="shared" si="3"/>
        <v>53.846153846153847</v>
      </c>
      <c r="AC23" s="102">
        <v>48</v>
      </c>
      <c r="AD23" s="58">
        <f t="shared" si="4"/>
        <v>53.333333333333336</v>
      </c>
      <c r="AE23" s="57">
        <f>CRS!I23</f>
        <v>60.416849816849819</v>
      </c>
      <c r="AF23" s="55">
        <f>CRS!J23</f>
        <v>80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GONZALES, KING RENZO L. </v>
      </c>
      <c r="C24" s="56" t="str">
        <f>CRS!D24</f>
        <v>M</v>
      </c>
      <c r="D24" s="61" t="str">
        <f>CRS!E24</f>
        <v>BSIT-NET SEC TRACK-1</v>
      </c>
      <c r="E24" s="100">
        <v>5</v>
      </c>
      <c r="F24" s="100">
        <v>50</v>
      </c>
      <c r="G24" s="100"/>
      <c r="H24" s="100">
        <v>30</v>
      </c>
      <c r="I24" s="100">
        <v>50</v>
      </c>
      <c r="J24" s="100">
        <v>20</v>
      </c>
      <c r="K24" s="100"/>
      <c r="L24" s="100">
        <v>20</v>
      </c>
      <c r="M24" s="100"/>
      <c r="N24" s="100"/>
      <c r="O24" s="51">
        <f t="shared" si="0"/>
        <v>175</v>
      </c>
      <c r="P24" s="58">
        <f t="shared" si="1"/>
        <v>62.5</v>
      </c>
      <c r="Q24" s="100">
        <v>10</v>
      </c>
      <c r="R24" s="100"/>
      <c r="S24" s="100">
        <v>30</v>
      </c>
      <c r="T24" s="100"/>
      <c r="U24" s="100"/>
      <c r="V24" s="100">
        <v>40</v>
      </c>
      <c r="W24" s="100">
        <v>20</v>
      </c>
      <c r="X24" s="100">
        <v>40</v>
      </c>
      <c r="Y24" s="100"/>
      <c r="Z24" s="100"/>
      <c r="AA24" s="51">
        <f t="shared" si="2"/>
        <v>140</v>
      </c>
      <c r="AB24" s="58">
        <f t="shared" si="3"/>
        <v>35.897435897435898</v>
      </c>
      <c r="AC24" s="102">
        <v>39</v>
      </c>
      <c r="AD24" s="58">
        <f t="shared" si="4"/>
        <v>43.333333333333336</v>
      </c>
      <c r="AE24" s="57">
        <f>CRS!I24</f>
        <v>47.204487179487181</v>
      </c>
      <c r="AF24" s="55">
        <f>CRS!J24</f>
        <v>74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GUIMBUNGAN, REMEGIO JR. T. </v>
      </c>
      <c r="C25" s="56" t="str">
        <f>CRS!D25</f>
        <v>M</v>
      </c>
      <c r="D25" s="61" t="str">
        <f>CRS!E25</f>
        <v>BSIT-NET SEC TRACK-1</v>
      </c>
      <c r="E25" s="100">
        <v>20</v>
      </c>
      <c r="F25" s="100">
        <v>50</v>
      </c>
      <c r="G25" s="100">
        <v>12</v>
      </c>
      <c r="H25" s="100">
        <v>30</v>
      </c>
      <c r="I25" s="100">
        <v>50</v>
      </c>
      <c r="J25" s="100">
        <v>40</v>
      </c>
      <c r="K25" s="100"/>
      <c r="L25" s="100"/>
      <c r="M25" s="100"/>
      <c r="N25" s="100"/>
      <c r="O25" s="51">
        <f t="shared" si="0"/>
        <v>202</v>
      </c>
      <c r="P25" s="58">
        <f t="shared" si="1"/>
        <v>72.142857142857139</v>
      </c>
      <c r="Q25" s="100">
        <v>40</v>
      </c>
      <c r="R25" s="100">
        <v>40</v>
      </c>
      <c r="S25" s="100">
        <v>50</v>
      </c>
      <c r="T25" s="100"/>
      <c r="U25" s="100">
        <v>40</v>
      </c>
      <c r="V25" s="100">
        <v>40</v>
      </c>
      <c r="W25" s="100"/>
      <c r="X25" s="100">
        <v>50</v>
      </c>
      <c r="Y25" s="100"/>
      <c r="Z25" s="100"/>
      <c r="AA25" s="51">
        <f t="shared" si="2"/>
        <v>260</v>
      </c>
      <c r="AB25" s="58">
        <f t="shared" si="3"/>
        <v>66.666666666666657</v>
      </c>
      <c r="AC25" s="102">
        <v>46</v>
      </c>
      <c r="AD25" s="58">
        <f t="shared" si="4"/>
        <v>51.111111111111107</v>
      </c>
      <c r="AE25" s="57">
        <f>CRS!I25</f>
        <v>63.18492063492063</v>
      </c>
      <c r="AF25" s="55">
        <f>CRS!J25</f>
        <v>82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GUNDRAN, ONEL OSBERT M. </v>
      </c>
      <c r="C26" s="56" t="str">
        <f>CRS!D26</f>
        <v>M</v>
      </c>
      <c r="D26" s="61" t="str">
        <f>CRS!E26</f>
        <v>BSIT-WEB TRACK-1</v>
      </c>
      <c r="E26" s="100">
        <v>5</v>
      </c>
      <c r="F26" s="100">
        <v>50</v>
      </c>
      <c r="G26" s="100">
        <v>6</v>
      </c>
      <c r="H26" s="100">
        <v>30</v>
      </c>
      <c r="I26" s="100">
        <v>50</v>
      </c>
      <c r="J26" s="100">
        <v>40</v>
      </c>
      <c r="K26" s="100">
        <v>5</v>
      </c>
      <c r="L26" s="100">
        <v>20</v>
      </c>
      <c r="M26" s="100"/>
      <c r="N26" s="100"/>
      <c r="O26" s="51">
        <f t="shared" si="0"/>
        <v>206</v>
      </c>
      <c r="P26" s="58">
        <f t="shared" si="1"/>
        <v>73.571428571428584</v>
      </c>
      <c r="Q26" s="100">
        <v>25</v>
      </c>
      <c r="R26" s="100">
        <v>25</v>
      </c>
      <c r="S26" s="100">
        <v>25</v>
      </c>
      <c r="T26" s="100">
        <v>20</v>
      </c>
      <c r="U26" s="100">
        <v>40</v>
      </c>
      <c r="V26" s="100">
        <v>40</v>
      </c>
      <c r="W26" s="100">
        <v>25</v>
      </c>
      <c r="X26" s="100">
        <v>50</v>
      </c>
      <c r="Y26" s="100"/>
      <c r="Z26" s="100"/>
      <c r="AA26" s="51">
        <f t="shared" si="2"/>
        <v>250</v>
      </c>
      <c r="AB26" s="58">
        <f t="shared" si="3"/>
        <v>64.102564102564102</v>
      </c>
      <c r="AC26" s="102">
        <v>33</v>
      </c>
      <c r="AD26" s="58">
        <f t="shared" si="4"/>
        <v>36.666666666666664</v>
      </c>
      <c r="AE26" s="57">
        <f>CRS!I26</f>
        <v>57.899084249084254</v>
      </c>
      <c r="AF26" s="55">
        <f>CRS!J26</f>
        <v>79</v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LINO, KOBE JOHN D. </v>
      </c>
      <c r="C27" s="56" t="str">
        <f>CRS!D27</f>
        <v>M</v>
      </c>
      <c r="D27" s="61" t="str">
        <f>CRS!E27</f>
        <v>BSIT-WEB TRACK-1</v>
      </c>
      <c r="E27" s="100">
        <v>20</v>
      </c>
      <c r="F27" s="100">
        <v>50</v>
      </c>
      <c r="G27" s="100">
        <v>16</v>
      </c>
      <c r="H27" s="100">
        <v>10</v>
      </c>
      <c r="I27" s="100"/>
      <c r="J27" s="100">
        <v>30</v>
      </c>
      <c r="K27" s="100"/>
      <c r="L27" s="100">
        <v>20</v>
      </c>
      <c r="M27" s="100"/>
      <c r="N27" s="100"/>
      <c r="O27" s="51">
        <f t="shared" si="0"/>
        <v>146</v>
      </c>
      <c r="P27" s="58">
        <f t="shared" si="1"/>
        <v>52.142857142857146</v>
      </c>
      <c r="Q27" s="100"/>
      <c r="R27" s="100"/>
      <c r="S27" s="100">
        <v>50</v>
      </c>
      <c r="T27" s="100"/>
      <c r="U27" s="100">
        <v>40</v>
      </c>
      <c r="V27" s="100">
        <v>40</v>
      </c>
      <c r="W27" s="100"/>
      <c r="X27" s="100">
        <v>40</v>
      </c>
      <c r="Y27" s="100"/>
      <c r="Z27" s="100"/>
      <c r="AA27" s="51">
        <f t="shared" si="2"/>
        <v>170</v>
      </c>
      <c r="AB27" s="58">
        <f t="shared" si="3"/>
        <v>43.589743589743591</v>
      </c>
      <c r="AC27" s="102">
        <v>38</v>
      </c>
      <c r="AD27" s="58">
        <f t="shared" si="4"/>
        <v>42.222222222222221</v>
      </c>
      <c r="AE27" s="57">
        <f>CRS!I27</f>
        <v>45.947313797313797</v>
      </c>
      <c r="AF27" s="55">
        <f>CRS!J27</f>
        <v>74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MANGINGA, KAYCEE O. </v>
      </c>
      <c r="C28" s="56" t="str">
        <f>CRS!D28</f>
        <v>F</v>
      </c>
      <c r="D28" s="61" t="str">
        <f>CRS!E28</f>
        <v>BSIT-NET SEC TRACK-1</v>
      </c>
      <c r="E28" s="100">
        <v>10</v>
      </c>
      <c r="F28" s="100">
        <v>50</v>
      </c>
      <c r="G28" s="100">
        <v>10</v>
      </c>
      <c r="H28" s="100">
        <v>50</v>
      </c>
      <c r="I28" s="100">
        <v>50</v>
      </c>
      <c r="J28" s="100">
        <v>30</v>
      </c>
      <c r="K28" s="100">
        <v>10</v>
      </c>
      <c r="L28" s="100">
        <v>20</v>
      </c>
      <c r="M28" s="100"/>
      <c r="N28" s="100"/>
      <c r="O28" s="51">
        <f t="shared" si="0"/>
        <v>230</v>
      </c>
      <c r="P28" s="58">
        <f t="shared" si="1"/>
        <v>82.142857142857139</v>
      </c>
      <c r="Q28" s="100">
        <v>40</v>
      </c>
      <c r="R28" s="100">
        <v>40</v>
      </c>
      <c r="S28" s="100">
        <v>50</v>
      </c>
      <c r="T28" s="100"/>
      <c r="U28" s="100">
        <v>40</v>
      </c>
      <c r="V28" s="100">
        <v>40</v>
      </c>
      <c r="W28" s="100"/>
      <c r="X28" s="100">
        <v>50</v>
      </c>
      <c r="Y28" s="100"/>
      <c r="Z28" s="100"/>
      <c r="AA28" s="51">
        <f t="shared" si="2"/>
        <v>260</v>
      </c>
      <c r="AB28" s="58">
        <f t="shared" si="3"/>
        <v>66.666666666666657</v>
      </c>
      <c r="AC28" s="102">
        <v>43</v>
      </c>
      <c r="AD28" s="58">
        <f t="shared" si="4"/>
        <v>47.777777777777779</v>
      </c>
      <c r="AE28" s="57">
        <f>CRS!I28</f>
        <v>65.351587301587301</v>
      </c>
      <c r="AF28" s="55">
        <f>CRS!J28</f>
        <v>83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MANZANO, ROUELLA ANN R. </v>
      </c>
      <c r="C29" s="56" t="str">
        <f>CRS!D29</f>
        <v>F</v>
      </c>
      <c r="D29" s="61" t="str">
        <f>CRS!E29</f>
        <v>BSIT-WEB TRACK-2</v>
      </c>
      <c r="E29" s="100">
        <v>20</v>
      </c>
      <c r="F29" s="100">
        <v>50</v>
      </c>
      <c r="G29" s="100"/>
      <c r="H29" s="100">
        <v>40</v>
      </c>
      <c r="I29" s="100">
        <v>50</v>
      </c>
      <c r="J29" s="100">
        <v>25</v>
      </c>
      <c r="K29" s="100"/>
      <c r="L29" s="100">
        <v>20</v>
      </c>
      <c r="M29" s="100"/>
      <c r="N29" s="100"/>
      <c r="O29" s="51">
        <f t="shared" si="0"/>
        <v>205</v>
      </c>
      <c r="P29" s="58">
        <f t="shared" si="1"/>
        <v>73.214285714285708</v>
      </c>
      <c r="Q29" s="100">
        <v>40</v>
      </c>
      <c r="R29" s="100">
        <v>40</v>
      </c>
      <c r="S29" s="100">
        <v>20</v>
      </c>
      <c r="T29" s="100"/>
      <c r="U29" s="100">
        <v>40</v>
      </c>
      <c r="V29" s="100"/>
      <c r="W29" s="100">
        <v>40</v>
      </c>
      <c r="X29" s="100">
        <v>50</v>
      </c>
      <c r="Y29" s="100"/>
      <c r="Z29" s="100"/>
      <c r="AA29" s="51">
        <f t="shared" si="2"/>
        <v>230</v>
      </c>
      <c r="AB29" s="58">
        <f t="shared" si="3"/>
        <v>58.974358974358978</v>
      </c>
      <c r="AC29" s="102">
        <v>42</v>
      </c>
      <c r="AD29" s="58">
        <f t="shared" si="4"/>
        <v>46.666666666666664</v>
      </c>
      <c r="AE29" s="57">
        <f>CRS!I29</f>
        <v>59.488919413919412</v>
      </c>
      <c r="AF29" s="55">
        <f>CRS!J29</f>
        <v>80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NATNAT, IVAN LOUISE A. </v>
      </c>
      <c r="C30" s="56" t="str">
        <f>CRS!D30</f>
        <v>M</v>
      </c>
      <c r="D30" s="61" t="str">
        <f>CRS!E30</f>
        <v>BSIT-WEB TRACK-1</v>
      </c>
      <c r="E30" s="100"/>
      <c r="F30" s="100"/>
      <c r="G30" s="100"/>
      <c r="H30" s="100">
        <v>10</v>
      </c>
      <c r="I30" s="100">
        <v>50</v>
      </c>
      <c r="J30" s="100">
        <v>20</v>
      </c>
      <c r="K30" s="100">
        <v>9</v>
      </c>
      <c r="L30" s="100">
        <v>20</v>
      </c>
      <c r="M30" s="100"/>
      <c r="N30" s="100"/>
      <c r="O30" s="51">
        <f t="shared" si="0"/>
        <v>109</v>
      </c>
      <c r="P30" s="58">
        <f t="shared" si="1"/>
        <v>38.928571428571431</v>
      </c>
      <c r="Q30" s="100">
        <v>10</v>
      </c>
      <c r="R30" s="100"/>
      <c r="S30" s="100">
        <v>50</v>
      </c>
      <c r="T30" s="100"/>
      <c r="U30" s="100">
        <v>40</v>
      </c>
      <c r="V30" s="100">
        <v>40</v>
      </c>
      <c r="W30" s="100"/>
      <c r="X30" s="100">
        <v>50</v>
      </c>
      <c r="Y30" s="100"/>
      <c r="Z30" s="100"/>
      <c r="AA30" s="51">
        <f t="shared" si="2"/>
        <v>190</v>
      </c>
      <c r="AB30" s="58">
        <f t="shared" si="3"/>
        <v>48.717948717948715</v>
      </c>
      <c r="AC30" s="102">
        <v>49</v>
      </c>
      <c r="AD30" s="58">
        <f t="shared" si="4"/>
        <v>54.444444444444443</v>
      </c>
      <c r="AE30" s="57">
        <f>CRS!I30</f>
        <v>47.434462759462761</v>
      </c>
      <c r="AF30" s="55">
        <f>CRS!J30</f>
        <v>74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ORLIDO, RC KYFFYN G. </v>
      </c>
      <c r="C31" s="56" t="str">
        <f>CRS!D31</f>
        <v>M</v>
      </c>
      <c r="D31" s="61" t="str">
        <f>CRS!E31</f>
        <v>BSIT-NET SEC TRACK-1</v>
      </c>
      <c r="E31" s="100"/>
      <c r="F31" s="100"/>
      <c r="G31" s="100"/>
      <c r="H31" s="100">
        <v>30</v>
      </c>
      <c r="I31" s="100">
        <v>50</v>
      </c>
      <c r="J31" s="100"/>
      <c r="K31" s="100">
        <v>6</v>
      </c>
      <c r="L31" s="100"/>
      <c r="M31" s="100"/>
      <c r="N31" s="100"/>
      <c r="O31" s="51">
        <f t="shared" si="0"/>
        <v>86</v>
      </c>
      <c r="P31" s="58">
        <f t="shared" si="1"/>
        <v>30.714285714285715</v>
      </c>
      <c r="Q31" s="100"/>
      <c r="R31" s="100"/>
      <c r="S31" s="100"/>
      <c r="T31" s="100"/>
      <c r="U31" s="100"/>
      <c r="V31" s="100"/>
      <c r="W31" s="100"/>
      <c r="X31" s="100">
        <v>50</v>
      </c>
      <c r="Y31" s="100"/>
      <c r="Z31" s="100"/>
      <c r="AA31" s="51">
        <f t="shared" si="2"/>
        <v>50</v>
      </c>
      <c r="AB31" s="58">
        <f t="shared" si="3"/>
        <v>12.820512820512819</v>
      </c>
      <c r="AC31" s="102"/>
      <c r="AD31" s="58" t="str">
        <f t="shared" si="4"/>
        <v/>
      </c>
      <c r="AE31" s="57">
        <f>CRS!I31</f>
        <v>14.366483516483516</v>
      </c>
      <c r="AF31" s="55">
        <f>CRS!J31</f>
        <v>71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PALARUAN, WYNDEL D. </v>
      </c>
      <c r="C32" s="56" t="str">
        <f>CRS!D32</f>
        <v>M</v>
      </c>
      <c r="D32" s="61" t="str">
        <f>CRS!E32</f>
        <v>BSIT-NET SEC TRACK-1</v>
      </c>
      <c r="E32" s="100">
        <v>20</v>
      </c>
      <c r="F32" s="100">
        <v>50</v>
      </c>
      <c r="G32" s="100">
        <v>24</v>
      </c>
      <c r="H32" s="100">
        <v>40</v>
      </c>
      <c r="I32" s="100">
        <v>50</v>
      </c>
      <c r="J32" s="100">
        <v>40</v>
      </c>
      <c r="K32" s="100">
        <v>9</v>
      </c>
      <c r="L32" s="100">
        <v>20</v>
      </c>
      <c r="M32" s="100"/>
      <c r="N32" s="100"/>
      <c r="O32" s="51">
        <f t="shared" si="0"/>
        <v>253</v>
      </c>
      <c r="P32" s="58">
        <f t="shared" si="1"/>
        <v>90.357142857142861</v>
      </c>
      <c r="Q32" s="100"/>
      <c r="R32" s="100">
        <v>40</v>
      </c>
      <c r="S32" s="100">
        <v>50</v>
      </c>
      <c r="T32" s="100"/>
      <c r="U32" s="100">
        <v>40</v>
      </c>
      <c r="V32" s="100">
        <v>40</v>
      </c>
      <c r="W32" s="100"/>
      <c r="X32" s="100">
        <v>50</v>
      </c>
      <c r="Y32" s="100"/>
      <c r="Z32" s="100"/>
      <c r="AA32" s="51">
        <f t="shared" si="2"/>
        <v>220</v>
      </c>
      <c r="AB32" s="58">
        <f t="shared" si="3"/>
        <v>56.410256410256409</v>
      </c>
      <c r="AC32" s="102">
        <v>49</v>
      </c>
      <c r="AD32" s="58">
        <f t="shared" si="4"/>
        <v>54.444444444444443</v>
      </c>
      <c r="AE32" s="57">
        <f>CRS!I32</f>
        <v>66.944352869352883</v>
      </c>
      <c r="AF32" s="55">
        <f>CRS!J32</f>
        <v>83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REYES, JOHN JAVE S. </v>
      </c>
      <c r="C33" s="56" t="str">
        <f>CRS!D33</f>
        <v>M</v>
      </c>
      <c r="D33" s="61" t="str">
        <f>CRS!E33</f>
        <v>BSIT-WEB TRACK-1</v>
      </c>
      <c r="E33" s="100">
        <v>20</v>
      </c>
      <c r="F33" s="100">
        <v>50</v>
      </c>
      <c r="G33" s="100">
        <v>12</v>
      </c>
      <c r="H33" s="100">
        <v>20</v>
      </c>
      <c r="I33" s="100">
        <v>50</v>
      </c>
      <c r="J33" s="100">
        <v>40</v>
      </c>
      <c r="K33" s="100"/>
      <c r="L33" s="100"/>
      <c r="M33" s="100"/>
      <c r="N33" s="100"/>
      <c r="O33" s="51">
        <f t="shared" si="0"/>
        <v>192</v>
      </c>
      <c r="P33" s="58">
        <f t="shared" si="1"/>
        <v>68.571428571428569</v>
      </c>
      <c r="Q33" s="100">
        <v>40</v>
      </c>
      <c r="R33" s="100">
        <v>40</v>
      </c>
      <c r="S33" s="100">
        <v>20</v>
      </c>
      <c r="T33" s="100"/>
      <c r="U33" s="100">
        <v>40</v>
      </c>
      <c r="V33" s="100">
        <v>40</v>
      </c>
      <c r="W33" s="100"/>
      <c r="X33" s="100">
        <v>40</v>
      </c>
      <c r="Y33" s="100"/>
      <c r="Z33" s="100"/>
      <c r="AA33" s="51">
        <f t="shared" si="2"/>
        <v>220</v>
      </c>
      <c r="AB33" s="58">
        <f t="shared" si="3"/>
        <v>56.410256410256409</v>
      </c>
      <c r="AC33" s="102">
        <v>46</v>
      </c>
      <c r="AD33" s="58">
        <f t="shared" si="4"/>
        <v>51.111111111111107</v>
      </c>
      <c r="AE33" s="57">
        <f>CRS!I33</f>
        <v>58.621733821733827</v>
      </c>
      <c r="AF33" s="55">
        <f>CRS!J33</f>
        <v>79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SALINAS, ALEJANDRO JR. D. </v>
      </c>
      <c r="C34" s="56" t="str">
        <f>CRS!D34</f>
        <v>M</v>
      </c>
      <c r="D34" s="61" t="str">
        <f>CRS!E34</f>
        <v>BSIT-NET SEC TRACK-1</v>
      </c>
      <c r="E34" s="100">
        <v>20</v>
      </c>
      <c r="F34" s="100">
        <v>50</v>
      </c>
      <c r="G34" s="100">
        <v>12</v>
      </c>
      <c r="H34" s="100">
        <v>30</v>
      </c>
      <c r="I34" s="100">
        <v>50</v>
      </c>
      <c r="J34" s="100">
        <v>50</v>
      </c>
      <c r="K34" s="100"/>
      <c r="L34" s="100"/>
      <c r="M34" s="100"/>
      <c r="N34" s="100"/>
      <c r="O34" s="51">
        <f t="shared" si="0"/>
        <v>212</v>
      </c>
      <c r="P34" s="58">
        <f t="shared" si="1"/>
        <v>75.714285714285708</v>
      </c>
      <c r="Q34" s="100">
        <v>40</v>
      </c>
      <c r="R34" s="100"/>
      <c r="S34" s="100">
        <v>50</v>
      </c>
      <c r="T34" s="100"/>
      <c r="U34" s="100">
        <v>40</v>
      </c>
      <c r="V34" s="100">
        <v>40</v>
      </c>
      <c r="W34" s="100"/>
      <c r="X34" s="100">
        <v>50</v>
      </c>
      <c r="Y34" s="100"/>
      <c r="Z34" s="100"/>
      <c r="AA34" s="51">
        <f t="shared" si="2"/>
        <v>220</v>
      </c>
      <c r="AB34" s="58">
        <f t="shared" si="3"/>
        <v>56.410256410256409</v>
      </c>
      <c r="AC34" s="102">
        <v>56</v>
      </c>
      <c r="AD34" s="58">
        <f t="shared" si="4"/>
        <v>62.222222222222221</v>
      </c>
      <c r="AE34" s="57">
        <f>CRS!I34</f>
        <v>64.756654456654459</v>
      </c>
      <c r="AF34" s="55">
        <f>CRS!J34</f>
        <v>82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SITJAR, CARLO V. </v>
      </c>
      <c r="C35" s="56" t="str">
        <f>CRS!D35</f>
        <v>M</v>
      </c>
      <c r="D35" s="61" t="str">
        <f>CRS!E35</f>
        <v>BSIT-WEB TRACK-1</v>
      </c>
      <c r="E35" s="100">
        <v>5</v>
      </c>
      <c r="F35" s="100">
        <v>50</v>
      </c>
      <c r="G35" s="100">
        <v>14</v>
      </c>
      <c r="H35" s="100">
        <v>10</v>
      </c>
      <c r="I35" s="100">
        <v>50</v>
      </c>
      <c r="J35" s="100">
        <v>30</v>
      </c>
      <c r="K35" s="100">
        <v>2</v>
      </c>
      <c r="L35" s="100">
        <v>20</v>
      </c>
      <c r="M35" s="100"/>
      <c r="N35" s="100"/>
      <c r="O35" s="51">
        <f t="shared" si="0"/>
        <v>181</v>
      </c>
      <c r="P35" s="58">
        <f t="shared" si="1"/>
        <v>64.642857142857153</v>
      </c>
      <c r="Q35" s="100"/>
      <c r="R35" s="100"/>
      <c r="S35" s="100">
        <v>0</v>
      </c>
      <c r="T35" s="100"/>
      <c r="U35" s="100"/>
      <c r="V35" s="100">
        <v>40</v>
      </c>
      <c r="W35" s="100">
        <v>20</v>
      </c>
      <c r="X35" s="100">
        <v>40</v>
      </c>
      <c r="Y35" s="100"/>
      <c r="Z35" s="100"/>
      <c r="AA35" s="51">
        <f t="shared" si="2"/>
        <v>100</v>
      </c>
      <c r="AB35" s="58">
        <f t="shared" si="3"/>
        <v>25.641025641025639</v>
      </c>
      <c r="AC35" s="102">
        <v>36</v>
      </c>
      <c r="AD35" s="58">
        <f t="shared" si="4"/>
        <v>40</v>
      </c>
      <c r="AE35" s="57">
        <f>CRS!I35</f>
        <v>43.393681318681324</v>
      </c>
      <c r="AF35" s="55">
        <f>CRS!J35</f>
        <v>74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TACLIS, LEONARD H. </v>
      </c>
      <c r="C36" s="56" t="str">
        <f>CRS!D36</f>
        <v>M</v>
      </c>
      <c r="D36" s="61" t="str">
        <f>CRS!E36</f>
        <v>BSIT-WEB TRACK-1</v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UY, PAUL JORKHEIM R. </v>
      </c>
      <c r="C37" s="56" t="str">
        <f>CRS!D37</f>
        <v>M</v>
      </c>
      <c r="D37" s="61" t="str">
        <f>CRS!E37</f>
        <v>BSIT-NET SEC TRACK-1</v>
      </c>
      <c r="E37" s="100"/>
      <c r="F37" s="100"/>
      <c r="G37" s="100"/>
      <c r="H37" s="100">
        <v>30</v>
      </c>
      <c r="I37" s="100">
        <v>50</v>
      </c>
      <c r="J37" s="100">
        <v>30</v>
      </c>
      <c r="K37" s="100"/>
      <c r="L37" s="100">
        <v>20</v>
      </c>
      <c r="M37" s="100"/>
      <c r="N37" s="100"/>
      <c r="O37" s="51">
        <f t="shared" si="0"/>
        <v>130</v>
      </c>
      <c r="P37" s="58">
        <f t="shared" si="1"/>
        <v>46.428571428571431</v>
      </c>
      <c r="Q37" s="100"/>
      <c r="R37" s="100"/>
      <c r="S37" s="100"/>
      <c r="T37" s="100"/>
      <c r="U37" s="100"/>
      <c r="V37" s="100"/>
      <c r="W37" s="100"/>
      <c r="X37" s="100">
        <v>40</v>
      </c>
      <c r="Y37" s="100"/>
      <c r="Z37" s="100"/>
      <c r="AA37" s="51">
        <f t="shared" si="2"/>
        <v>40</v>
      </c>
      <c r="AB37" s="58">
        <f t="shared" si="3"/>
        <v>10.256410256410255</v>
      </c>
      <c r="AC37" s="102"/>
      <c r="AD37" s="58" t="str">
        <f t="shared" si="4"/>
        <v/>
      </c>
      <c r="AE37" s="57">
        <f>CRS!I37</f>
        <v>18.706043956043956</v>
      </c>
      <c r="AF37" s="55">
        <f>CRS!J37</f>
        <v>71</v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6" t="str">
        <f>A1</f>
        <v>CITCS 1I  CC22</v>
      </c>
      <c r="B42" s="387"/>
      <c r="C42" s="387"/>
      <c r="D42" s="387"/>
      <c r="E42" s="382" t="s">
        <v>122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5"/>
      <c r="AG42" s="46"/>
      <c r="AH42" s="46"/>
      <c r="AI42" s="46"/>
      <c r="AJ42" s="46"/>
      <c r="AK42" s="46"/>
    </row>
    <row r="43" spans="1:37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0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0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2" t="str">
        <f>A4</f>
        <v>S 11:30AM-2:30PM  S 3:30PM-7:30PM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0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1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20</v>
      </c>
      <c r="F46" s="48">
        <f t="shared" si="5"/>
        <v>50</v>
      </c>
      <c r="G46" s="48">
        <f t="shared" si="5"/>
        <v>30</v>
      </c>
      <c r="H46" s="48">
        <f t="shared" si="5"/>
        <v>50</v>
      </c>
      <c r="I46" s="48">
        <f t="shared" si="5"/>
        <v>50</v>
      </c>
      <c r="J46" s="48">
        <f t="shared" si="5"/>
        <v>50</v>
      </c>
      <c r="K46" s="48">
        <f t="shared" si="5"/>
        <v>10</v>
      </c>
      <c r="L46" s="48">
        <f t="shared" si="5"/>
        <v>20</v>
      </c>
      <c r="M46" s="48" t="str">
        <f t="shared" si="5"/>
        <v/>
      </c>
      <c r="N46" s="48" t="str">
        <f t="shared" si="5"/>
        <v/>
      </c>
      <c r="O46" s="390"/>
      <c r="P46" s="359"/>
      <c r="Q46" s="48">
        <f>IF(Q5="","",Q5)</f>
        <v>50</v>
      </c>
      <c r="R46" s="48">
        <f t="shared" ref="R46:Z46" si="6">IF(R5="","",R5)</f>
        <v>50</v>
      </c>
      <c r="S46" s="48">
        <f t="shared" si="6"/>
        <v>50</v>
      </c>
      <c r="T46" s="48">
        <f t="shared" si="6"/>
        <v>50</v>
      </c>
      <c r="U46" s="48">
        <f t="shared" si="6"/>
        <v>50</v>
      </c>
      <c r="V46" s="48">
        <f t="shared" si="6"/>
        <v>40</v>
      </c>
      <c r="W46" s="48">
        <f t="shared" si="6"/>
        <v>50</v>
      </c>
      <c r="X46" s="48">
        <f t="shared" si="6"/>
        <v>50</v>
      </c>
      <c r="Y46" s="48" t="str">
        <f t="shared" si="6"/>
        <v/>
      </c>
      <c r="Z46" s="48" t="str">
        <f t="shared" si="6"/>
        <v/>
      </c>
      <c r="AA46" s="391"/>
      <c r="AB46" s="360"/>
      <c r="AC46" s="48">
        <f t="shared" ref="AC46" si="7">IF(AC5="","",AC5)</f>
        <v>90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QUIZ01</v>
      </c>
      <c r="F47" s="376" t="str">
        <f t="shared" ref="F47:N47" si="8">IF(F6="","",F6)</f>
        <v>QUIZ02</v>
      </c>
      <c r="G47" s="376" t="str">
        <f t="shared" si="8"/>
        <v>QUIZ03</v>
      </c>
      <c r="H47" s="376" t="str">
        <f t="shared" si="8"/>
        <v>QUIZ04</v>
      </c>
      <c r="I47" s="376" t="str">
        <f t="shared" si="8"/>
        <v>QUIZ05</v>
      </c>
      <c r="J47" s="376" t="str">
        <f t="shared" si="8"/>
        <v>QUIZ06</v>
      </c>
      <c r="K47" s="376" t="str">
        <f t="shared" si="8"/>
        <v>QUIZ07</v>
      </c>
      <c r="L47" s="376" t="str">
        <f t="shared" si="8"/>
        <v>QUIZ08</v>
      </c>
      <c r="M47" s="376" t="str">
        <f t="shared" si="8"/>
        <v/>
      </c>
      <c r="N47" s="376" t="str">
        <f t="shared" si="8"/>
        <v/>
      </c>
      <c r="O47" s="406">
        <f>O6</f>
        <v>280</v>
      </c>
      <c r="P47" s="359"/>
      <c r="Q47" s="376" t="str">
        <f t="shared" ref="Q47:Z47" si="9">IF(Q6="","",Q6)</f>
        <v>LAB01</v>
      </c>
      <c r="R47" s="376" t="str">
        <f t="shared" si="9"/>
        <v>LAB02</v>
      </c>
      <c r="S47" s="376" t="str">
        <f t="shared" si="9"/>
        <v>LAB03</v>
      </c>
      <c r="T47" s="376" t="str">
        <f t="shared" si="9"/>
        <v>LAB04</v>
      </c>
      <c r="U47" s="376" t="str">
        <f t="shared" si="9"/>
        <v>LAB05</v>
      </c>
      <c r="V47" s="376" t="str">
        <f t="shared" si="9"/>
        <v>LAB06</v>
      </c>
      <c r="W47" s="376" t="str">
        <f t="shared" si="9"/>
        <v>LAB07</v>
      </c>
      <c r="X47" s="376" t="str">
        <f t="shared" si="9"/>
        <v>LAB08</v>
      </c>
      <c r="Y47" s="376" t="str">
        <f t="shared" si="9"/>
        <v/>
      </c>
      <c r="Z47" s="376" t="str">
        <f t="shared" si="9"/>
        <v/>
      </c>
      <c r="AA47" s="406">
        <f>AA6</f>
        <v>390</v>
      </c>
      <c r="AB47" s="360"/>
      <c r="AC47" s="335">
        <f>AC6</f>
        <v>0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phoneticPr fontId="80" type="noConversion"/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22" zoomScaleNormal="100" workbookViewId="0">
      <selection activeCell="Q9" sqref="Q9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8" t="str">
        <f>CRS!A1</f>
        <v>CITCS 1I  CC22</v>
      </c>
      <c r="B1" s="399"/>
      <c r="C1" s="399"/>
      <c r="D1" s="399"/>
      <c r="E1" s="382" t="s">
        <v>124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4"/>
      <c r="AG1" s="385"/>
      <c r="AH1" s="54"/>
      <c r="AI1" s="46"/>
      <c r="AJ1" s="46"/>
      <c r="AK1" s="46"/>
      <c r="AL1" s="46"/>
    </row>
    <row r="2" spans="1:38" ht="15" customHeight="1">
      <c r="A2" s="400"/>
      <c r="B2" s="401"/>
      <c r="C2" s="401"/>
      <c r="D2" s="401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0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0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2" t="str">
        <f>CRS!A4</f>
        <v>S 11:30AM-2:30PM  S 3:30PM-7:30PM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1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1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40</v>
      </c>
      <c r="F5" s="99">
        <v>40</v>
      </c>
      <c r="G5" s="99">
        <v>40</v>
      </c>
      <c r="H5" s="99">
        <v>50</v>
      </c>
      <c r="I5" s="99">
        <v>40</v>
      </c>
      <c r="J5" s="99">
        <v>40</v>
      </c>
      <c r="K5" s="99"/>
      <c r="L5" s="99"/>
      <c r="M5" s="99"/>
      <c r="N5" s="99"/>
      <c r="O5" s="391"/>
      <c r="P5" s="360"/>
      <c r="Q5" s="99">
        <v>70</v>
      </c>
      <c r="R5" s="99"/>
      <c r="S5" s="99"/>
      <c r="T5" s="99"/>
      <c r="U5" s="99"/>
      <c r="V5" s="99"/>
      <c r="W5" s="99"/>
      <c r="X5" s="99"/>
      <c r="Y5" s="99"/>
      <c r="Z5" s="99"/>
      <c r="AA5" s="391"/>
      <c r="AB5" s="360"/>
      <c r="AC5" s="101">
        <v>80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5" t="str">
        <f>CRS!A6</f>
        <v>Inst/Prof:Leonard Prim Francis G. Reyes</v>
      </c>
      <c r="B6" s="353"/>
      <c r="C6" s="354"/>
      <c r="D6" s="354"/>
      <c r="E6" s="362" t="s">
        <v>227</v>
      </c>
      <c r="F6" s="362" t="s">
        <v>228</v>
      </c>
      <c r="G6" s="362" t="s">
        <v>229</v>
      </c>
      <c r="H6" s="362" t="s">
        <v>230</v>
      </c>
      <c r="I6" s="362" t="s">
        <v>231</v>
      </c>
      <c r="J6" s="362" t="s">
        <v>232</v>
      </c>
      <c r="K6" s="362"/>
      <c r="L6" s="362"/>
      <c r="M6" s="362"/>
      <c r="N6" s="362"/>
      <c r="O6" s="395">
        <f>IF(SUM(E5:N5)=0,"",SUM(E5:N5))</f>
        <v>250</v>
      </c>
      <c r="P6" s="360"/>
      <c r="Q6" s="362" t="s">
        <v>243</v>
      </c>
      <c r="R6" s="362"/>
      <c r="S6" s="362"/>
      <c r="T6" s="362"/>
      <c r="U6" s="362"/>
      <c r="V6" s="362"/>
      <c r="W6" s="362"/>
      <c r="X6" s="362"/>
      <c r="Y6" s="362"/>
      <c r="Z6" s="362"/>
      <c r="AA6" s="392">
        <f>IF(SUM(Q5:Z5)=0,"",SUM(Q5:Z5))</f>
        <v>70</v>
      </c>
      <c r="AB6" s="360"/>
      <c r="AC6" s="349">
        <f>'INITIAL INPUT'!D22</f>
        <v>0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402"/>
      <c r="L7" s="402"/>
      <c r="M7" s="402"/>
      <c r="N7" s="402"/>
      <c r="O7" s="396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3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403"/>
      <c r="L8" s="403"/>
      <c r="M8" s="403"/>
      <c r="N8" s="403"/>
      <c r="O8" s="397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4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ABADEY, SHANE DESMOND B. </v>
      </c>
      <c r="C9" s="56" t="str">
        <f>CRS!D9</f>
        <v>M</v>
      </c>
      <c r="D9" s="61" t="str">
        <f>CRS!E9</f>
        <v>BSIT-NET SEC TRACK-1</v>
      </c>
      <c r="E9" s="100">
        <v>22</v>
      </c>
      <c r="F9" s="100">
        <v>23</v>
      </c>
      <c r="G9" s="100">
        <v>21</v>
      </c>
      <c r="H9" s="100">
        <v>20</v>
      </c>
      <c r="I9" s="100">
        <v>23</v>
      </c>
      <c r="J9" s="100">
        <v>22</v>
      </c>
      <c r="K9" s="100"/>
      <c r="L9" s="100"/>
      <c r="M9" s="100"/>
      <c r="N9" s="100"/>
      <c r="O9" s="51">
        <f>IF(SUM(E9:N9)=0,"",SUM(E9:N9))</f>
        <v>131</v>
      </c>
      <c r="P9" s="58">
        <f>IF(O9="","",O9/$O$6*100)</f>
        <v>52.400000000000006</v>
      </c>
      <c r="Q9" s="100">
        <v>70</v>
      </c>
      <c r="R9" s="100"/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70</v>
      </c>
      <c r="AB9" s="58">
        <f>IF(AA9="","",AA9/$AA$6*100)</f>
        <v>100</v>
      </c>
      <c r="AC9" s="102">
        <v>36</v>
      </c>
      <c r="AD9" s="58">
        <f>IF(AC9="","",AC9/$AC$5*100)</f>
        <v>45</v>
      </c>
      <c r="AE9" s="103">
        <f>CRS!O9</f>
        <v>65.591999999999999</v>
      </c>
      <c r="AF9" s="57">
        <f>CRS!P9</f>
        <v>70.178738095238089</v>
      </c>
      <c r="AG9" s="55">
        <f>CRS!Q9</f>
        <v>85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ALI HASABALLA, MOHAMMED J. </v>
      </c>
      <c r="C10" s="56" t="str">
        <f>CRS!D10</f>
        <v>M</v>
      </c>
      <c r="D10" s="61" t="str">
        <f>CRS!E10</f>
        <v>BSIT-NET SEC TRACK-2</v>
      </c>
      <c r="E10" s="100">
        <v>31</v>
      </c>
      <c r="F10" s="100">
        <v>22</v>
      </c>
      <c r="G10" s="100">
        <v>29</v>
      </c>
      <c r="H10" s="100">
        <v>45</v>
      </c>
      <c r="I10" s="100">
        <v>21</v>
      </c>
      <c r="J10" s="100">
        <v>0</v>
      </c>
      <c r="K10" s="100"/>
      <c r="L10" s="100"/>
      <c r="M10" s="100"/>
      <c r="N10" s="100"/>
      <c r="O10" s="51">
        <f t="shared" ref="O10:O40" si="0">IF(SUM(E10:N10)=0,"",SUM(E10:N10))</f>
        <v>148</v>
      </c>
      <c r="P10" s="58">
        <f t="shared" ref="P10:P40" si="1">IF(O10="","",O10/$O$6*100)</f>
        <v>59.199999999999996</v>
      </c>
      <c r="Q10" s="100">
        <v>70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70</v>
      </c>
      <c r="AB10" s="58">
        <f t="shared" ref="AB10:AB40" si="3">IF(AA10="","",AA10/$AA$6*100)</f>
        <v>100</v>
      </c>
      <c r="AC10" s="102">
        <v>36</v>
      </c>
      <c r="AD10" s="58">
        <f t="shared" ref="AD10:AD40" si="4">IF(AC10="","",AC10/$AC$5*100)</f>
        <v>45</v>
      </c>
      <c r="AE10" s="103">
        <f>CRS!O10</f>
        <v>67.835999999999999</v>
      </c>
      <c r="AF10" s="57">
        <f>CRS!P10</f>
        <v>52.035353479853484</v>
      </c>
      <c r="AG10" s="55">
        <f>CRS!Q10</f>
        <v>76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AL-WAHASHI, WALEED KHALED A. </v>
      </c>
      <c r="C11" s="56" t="str">
        <f>CRS!D11</f>
        <v>M</v>
      </c>
      <c r="D11" s="61" t="str">
        <f>CRS!E11</f>
        <v>BSIT-NET SEC TRACK-2</v>
      </c>
      <c r="E11" s="100">
        <v>30</v>
      </c>
      <c r="F11" s="100">
        <v>36</v>
      </c>
      <c r="G11" s="100">
        <v>31</v>
      </c>
      <c r="H11" s="100">
        <v>45</v>
      </c>
      <c r="I11" s="100">
        <v>11</v>
      </c>
      <c r="J11" s="100">
        <v>0</v>
      </c>
      <c r="K11" s="100"/>
      <c r="L11" s="100"/>
      <c r="M11" s="100"/>
      <c r="N11" s="100"/>
      <c r="O11" s="51">
        <f t="shared" si="0"/>
        <v>153</v>
      </c>
      <c r="P11" s="58">
        <f t="shared" si="1"/>
        <v>61.199999999999996</v>
      </c>
      <c r="Q11" s="100">
        <v>70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51">
        <f t="shared" si="2"/>
        <v>70</v>
      </c>
      <c r="AB11" s="58">
        <f t="shared" si="3"/>
        <v>100</v>
      </c>
      <c r="AC11" s="102"/>
      <c r="AD11" s="58" t="str">
        <f t="shared" si="4"/>
        <v/>
      </c>
      <c r="AE11" s="103">
        <f>CRS!O11</f>
        <v>53.195999999999998</v>
      </c>
      <c r="AF11" s="57">
        <f>CRS!P11</f>
        <v>52.480310744810744</v>
      </c>
      <c r="AG11" s="55">
        <f>CRS!Q11</f>
        <v>76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ANGIWAN, ORCHIDH L. </v>
      </c>
      <c r="C12" s="56" t="str">
        <f>CRS!D12</f>
        <v>F</v>
      </c>
      <c r="D12" s="61" t="str">
        <f>CRS!E12</f>
        <v>BSIT-NET SEC TRACK-1</v>
      </c>
      <c r="E12" s="100">
        <v>20</v>
      </c>
      <c r="F12" s="100">
        <v>12</v>
      </c>
      <c r="G12" s="100">
        <v>26</v>
      </c>
      <c r="H12" s="100">
        <v>33</v>
      </c>
      <c r="I12" s="100">
        <v>14</v>
      </c>
      <c r="J12" s="100">
        <v>24</v>
      </c>
      <c r="K12" s="100"/>
      <c r="L12" s="100"/>
      <c r="M12" s="100"/>
      <c r="N12" s="100"/>
      <c r="O12" s="51">
        <f t="shared" si="0"/>
        <v>129</v>
      </c>
      <c r="P12" s="58">
        <f t="shared" si="1"/>
        <v>51.6</v>
      </c>
      <c r="Q12" s="100">
        <v>70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51">
        <f t="shared" si="2"/>
        <v>70</v>
      </c>
      <c r="AB12" s="58">
        <f t="shared" si="3"/>
        <v>100</v>
      </c>
      <c r="AC12" s="102">
        <v>61</v>
      </c>
      <c r="AD12" s="58">
        <f t="shared" si="4"/>
        <v>76.25</v>
      </c>
      <c r="AE12" s="103">
        <f>CRS!O12</f>
        <v>75.953000000000003</v>
      </c>
      <c r="AF12" s="57">
        <f>CRS!P12</f>
        <v>69.0507673992674</v>
      </c>
      <c r="AG12" s="55">
        <f>CRS!Q12</f>
        <v>85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BATAO-EY, BENJAMIN JR. D. </v>
      </c>
      <c r="C13" s="56" t="str">
        <f>CRS!D13</f>
        <v>M</v>
      </c>
      <c r="D13" s="61" t="str">
        <f>CRS!E13</f>
        <v>BSIT-WEB TRACK-1</v>
      </c>
      <c r="E13" s="100">
        <v>29</v>
      </c>
      <c r="F13" s="100">
        <v>33</v>
      </c>
      <c r="G13" s="100">
        <v>35</v>
      </c>
      <c r="H13" s="100">
        <v>35</v>
      </c>
      <c r="I13" s="100">
        <v>22</v>
      </c>
      <c r="J13" s="100">
        <v>36</v>
      </c>
      <c r="K13" s="100"/>
      <c r="L13" s="100"/>
      <c r="M13" s="100"/>
      <c r="N13" s="100"/>
      <c r="O13" s="51">
        <f t="shared" si="0"/>
        <v>190</v>
      </c>
      <c r="P13" s="58">
        <f t="shared" si="1"/>
        <v>76</v>
      </c>
      <c r="Q13" s="100">
        <v>70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51">
        <f t="shared" si="2"/>
        <v>70</v>
      </c>
      <c r="AB13" s="58">
        <f t="shared" si="3"/>
        <v>100</v>
      </c>
      <c r="AC13" s="102">
        <v>28</v>
      </c>
      <c r="AD13" s="58">
        <f t="shared" si="4"/>
        <v>35</v>
      </c>
      <c r="AE13" s="103">
        <f>CRS!O13</f>
        <v>69.98</v>
      </c>
      <c r="AF13" s="57">
        <f>CRS!P13</f>
        <v>70.258772893772885</v>
      </c>
      <c r="AG13" s="55">
        <f>CRS!Q13</f>
        <v>85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CARIÑO, LEE JONES S. </v>
      </c>
      <c r="C14" s="56" t="str">
        <f>CRS!D14</f>
        <v>F</v>
      </c>
      <c r="D14" s="61" t="str">
        <f>CRS!E14</f>
        <v>BSIT-NET SEC TRACK-1</v>
      </c>
      <c r="E14" s="100">
        <v>27</v>
      </c>
      <c r="F14" s="100">
        <v>18</v>
      </c>
      <c r="G14" s="100">
        <v>22</v>
      </c>
      <c r="H14" s="100">
        <v>25</v>
      </c>
      <c r="I14" s="100">
        <v>15</v>
      </c>
      <c r="J14" s="100">
        <v>21</v>
      </c>
      <c r="K14" s="100"/>
      <c r="L14" s="100"/>
      <c r="M14" s="100"/>
      <c r="N14" s="100"/>
      <c r="O14" s="51">
        <f t="shared" si="0"/>
        <v>128</v>
      </c>
      <c r="P14" s="58">
        <f t="shared" si="1"/>
        <v>51.2</v>
      </c>
      <c r="Q14" s="100">
        <v>70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70</v>
      </c>
      <c r="AB14" s="58">
        <f t="shared" si="3"/>
        <v>100</v>
      </c>
      <c r="AC14" s="102">
        <v>28</v>
      </c>
      <c r="AD14" s="58">
        <f t="shared" si="4"/>
        <v>35</v>
      </c>
      <c r="AE14" s="103">
        <f>CRS!O14</f>
        <v>61.795999999999999</v>
      </c>
      <c r="AF14" s="57">
        <f>CRS!P14</f>
        <v>64.27042063492064</v>
      </c>
      <c r="AG14" s="55">
        <f>CRS!Q14</f>
        <v>82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CASIMERO, SHORIN SAM D. </v>
      </c>
      <c r="C15" s="56" t="str">
        <f>CRS!D15</f>
        <v>M</v>
      </c>
      <c r="D15" s="61" t="str">
        <f>CRS!E15</f>
        <v>BSIT-NET SEC TRACK-1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CAWAS, ANGELO ROAH M. </v>
      </c>
      <c r="C16" s="56" t="str">
        <f>CRS!D16</f>
        <v>M</v>
      </c>
      <c r="D16" s="61" t="str">
        <f>CRS!E16</f>
        <v>BSIT-NET SEC TRACK-1</v>
      </c>
      <c r="E16" s="100">
        <v>24</v>
      </c>
      <c r="F16" s="100">
        <v>24</v>
      </c>
      <c r="G16" s="100">
        <v>31</v>
      </c>
      <c r="H16" s="100">
        <v>36</v>
      </c>
      <c r="I16" s="100">
        <v>16</v>
      </c>
      <c r="J16" s="100">
        <v>16</v>
      </c>
      <c r="K16" s="100"/>
      <c r="L16" s="100"/>
      <c r="M16" s="100"/>
      <c r="N16" s="100"/>
      <c r="O16" s="51">
        <f t="shared" si="0"/>
        <v>147</v>
      </c>
      <c r="P16" s="58">
        <f t="shared" si="1"/>
        <v>58.8</v>
      </c>
      <c r="Q16" s="100">
        <v>70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51">
        <f t="shared" si="2"/>
        <v>70</v>
      </c>
      <c r="AB16" s="58">
        <f t="shared" si="3"/>
        <v>100</v>
      </c>
      <c r="AC16" s="102">
        <v>15</v>
      </c>
      <c r="AD16" s="58">
        <f t="shared" si="4"/>
        <v>18.75</v>
      </c>
      <c r="AE16" s="103">
        <f>CRS!O16</f>
        <v>58.778999999999996</v>
      </c>
      <c r="AF16" s="57">
        <f>CRS!P16</f>
        <v>59.989225274725271</v>
      </c>
      <c r="AG16" s="55">
        <f>CRS!Q16</f>
        <v>80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DENIS, GAMMY L. </v>
      </c>
      <c r="C17" s="56" t="str">
        <f>CRS!D17</f>
        <v>M</v>
      </c>
      <c r="D17" s="61" t="str">
        <f>CRS!E17</f>
        <v>BSIT-WEB TRACK-1</v>
      </c>
      <c r="E17" s="100">
        <v>26</v>
      </c>
      <c r="F17" s="100">
        <v>28</v>
      </c>
      <c r="G17" s="100">
        <v>28</v>
      </c>
      <c r="H17" s="100">
        <v>28</v>
      </c>
      <c r="I17" s="100">
        <v>17</v>
      </c>
      <c r="J17" s="100">
        <v>15</v>
      </c>
      <c r="K17" s="100"/>
      <c r="L17" s="100"/>
      <c r="M17" s="100"/>
      <c r="N17" s="100"/>
      <c r="O17" s="51">
        <f t="shared" si="0"/>
        <v>142</v>
      </c>
      <c r="P17" s="58">
        <f t="shared" si="1"/>
        <v>56.8</v>
      </c>
      <c r="Q17" s="100">
        <v>70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51">
        <f t="shared" si="2"/>
        <v>70</v>
      </c>
      <c r="AB17" s="58">
        <f t="shared" si="3"/>
        <v>100</v>
      </c>
      <c r="AC17" s="102">
        <v>28</v>
      </c>
      <c r="AD17" s="58">
        <f t="shared" si="4"/>
        <v>35</v>
      </c>
      <c r="AE17" s="103">
        <f>CRS!O17</f>
        <v>63.643999999999998</v>
      </c>
      <c r="AF17" s="57">
        <f>CRS!P17</f>
        <v>66.333752136752139</v>
      </c>
      <c r="AG17" s="55">
        <f>CRS!Q17</f>
        <v>83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ESMALLA, KHYCIA MAE L. </v>
      </c>
      <c r="C18" s="56" t="str">
        <f>CRS!D18</f>
        <v>F</v>
      </c>
      <c r="D18" s="61" t="str">
        <f>CRS!E18</f>
        <v>BSIT-WEB TRACK-2</v>
      </c>
      <c r="E18" s="100">
        <v>30</v>
      </c>
      <c r="F18" s="100">
        <v>26</v>
      </c>
      <c r="G18" s="100">
        <v>7</v>
      </c>
      <c r="H18" s="100"/>
      <c r="I18" s="100">
        <v>22</v>
      </c>
      <c r="J18" s="100">
        <v>0</v>
      </c>
      <c r="K18" s="100"/>
      <c r="L18" s="100"/>
      <c r="M18" s="100"/>
      <c r="N18" s="100"/>
      <c r="O18" s="51">
        <f t="shared" si="0"/>
        <v>85</v>
      </c>
      <c r="P18" s="58">
        <f t="shared" si="1"/>
        <v>34</v>
      </c>
      <c r="Q18" s="100">
        <v>70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51">
        <f t="shared" si="2"/>
        <v>70</v>
      </c>
      <c r="AB18" s="58">
        <f t="shared" si="3"/>
        <v>100</v>
      </c>
      <c r="AC18" s="102">
        <v>40</v>
      </c>
      <c r="AD18" s="58">
        <f t="shared" si="4"/>
        <v>50</v>
      </c>
      <c r="AE18" s="103">
        <f>CRS!O18</f>
        <v>61.22</v>
      </c>
      <c r="AF18" s="57">
        <f>CRS!P18</f>
        <v>60.532878510378509</v>
      </c>
      <c r="AG18" s="55">
        <f>CRS!Q18</f>
        <v>80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FERNANDEZ, JOSHUA NICKO M. </v>
      </c>
      <c r="C19" s="56" t="str">
        <f>CRS!D19</f>
        <v>M</v>
      </c>
      <c r="D19" s="61" t="str">
        <f>CRS!E19</f>
        <v>BSIT-NET SEC TRACK-1</v>
      </c>
      <c r="E19" s="100">
        <v>22</v>
      </c>
      <c r="F19" s="100">
        <v>32</v>
      </c>
      <c r="G19" s="100">
        <v>30</v>
      </c>
      <c r="H19" s="100">
        <v>40</v>
      </c>
      <c r="I19" s="100">
        <v>32</v>
      </c>
      <c r="J19" s="100">
        <v>30</v>
      </c>
      <c r="K19" s="100"/>
      <c r="L19" s="100"/>
      <c r="M19" s="100"/>
      <c r="N19" s="100"/>
      <c r="O19" s="51">
        <f t="shared" si="0"/>
        <v>186</v>
      </c>
      <c r="P19" s="58">
        <f t="shared" si="1"/>
        <v>74.400000000000006</v>
      </c>
      <c r="Q19" s="100">
        <v>70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51">
        <f t="shared" si="2"/>
        <v>70</v>
      </c>
      <c r="AB19" s="58">
        <f t="shared" si="3"/>
        <v>100</v>
      </c>
      <c r="AC19" s="102">
        <v>12</v>
      </c>
      <c r="AD19" s="58">
        <f t="shared" si="4"/>
        <v>15</v>
      </c>
      <c r="AE19" s="103">
        <f>CRS!O19</f>
        <v>62.652000000000008</v>
      </c>
      <c r="AF19" s="57">
        <f>CRS!P19</f>
        <v>56.652388888888893</v>
      </c>
      <c r="AG19" s="55">
        <f>CRS!Q19</f>
        <v>78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GAMSAWEN, MANAYAM MAE M. </v>
      </c>
      <c r="C20" s="56" t="str">
        <f>CRS!D20</f>
        <v>F</v>
      </c>
      <c r="D20" s="61" t="str">
        <f>CRS!E20</f>
        <v>BSIT-WEB TRACK-2</v>
      </c>
      <c r="E20" s="100">
        <v>7</v>
      </c>
      <c r="F20" s="100">
        <v>28</v>
      </c>
      <c r="G20" s="100">
        <v>31</v>
      </c>
      <c r="H20" s="100">
        <v>35</v>
      </c>
      <c r="I20" s="100">
        <v>0</v>
      </c>
      <c r="J20" s="100"/>
      <c r="K20" s="100"/>
      <c r="L20" s="100"/>
      <c r="M20" s="100"/>
      <c r="N20" s="100"/>
      <c r="O20" s="51">
        <f t="shared" si="0"/>
        <v>101</v>
      </c>
      <c r="P20" s="58">
        <f t="shared" si="1"/>
        <v>40.400000000000006</v>
      </c>
      <c r="Q20" s="100">
        <v>70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51">
        <f t="shared" si="2"/>
        <v>70</v>
      </c>
      <c r="AB20" s="58">
        <f t="shared" si="3"/>
        <v>100</v>
      </c>
      <c r="AC20" s="102">
        <v>28</v>
      </c>
      <c r="AD20" s="58">
        <f t="shared" si="4"/>
        <v>35</v>
      </c>
      <c r="AE20" s="103">
        <f>CRS!O20</f>
        <v>58.231999999999999</v>
      </c>
      <c r="AF20" s="57">
        <f>CRS!P20</f>
        <v>56.477691086691088</v>
      </c>
      <c r="AG20" s="55">
        <f>CRS!Q20</f>
        <v>78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GAPONGLI, SIDKANNO B. </v>
      </c>
      <c r="C21" s="56" t="str">
        <f>CRS!D21</f>
        <v>M</v>
      </c>
      <c r="D21" s="61" t="str">
        <f>CRS!E21</f>
        <v>BSIT-NET SEC TRACK-1</v>
      </c>
      <c r="E21" s="100">
        <v>23</v>
      </c>
      <c r="F21" s="100">
        <v>15</v>
      </c>
      <c r="G21" s="100">
        <v>29</v>
      </c>
      <c r="H21" s="100">
        <v>36</v>
      </c>
      <c r="I21" s="100">
        <v>13</v>
      </c>
      <c r="J21" s="100">
        <v>0</v>
      </c>
      <c r="K21" s="100"/>
      <c r="L21" s="100"/>
      <c r="M21" s="100"/>
      <c r="N21" s="100"/>
      <c r="O21" s="51">
        <f t="shared" si="0"/>
        <v>116</v>
      </c>
      <c r="P21" s="58">
        <f t="shared" si="1"/>
        <v>46.400000000000006</v>
      </c>
      <c r="Q21" s="100">
        <v>70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51">
        <f t="shared" si="2"/>
        <v>70</v>
      </c>
      <c r="AB21" s="58">
        <f t="shared" si="3"/>
        <v>100</v>
      </c>
      <c r="AC21" s="102">
        <v>29</v>
      </c>
      <c r="AD21" s="58">
        <f t="shared" si="4"/>
        <v>36.25</v>
      </c>
      <c r="AE21" s="103">
        <f>CRS!O21</f>
        <v>60.637000000000008</v>
      </c>
      <c r="AF21" s="57">
        <f>CRS!P21</f>
        <v>64.044492063492072</v>
      </c>
      <c r="AG21" s="55">
        <f>CRS!Q21</f>
        <v>82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GAROY, WINDEL S. </v>
      </c>
      <c r="C22" s="56" t="str">
        <f>CRS!D22</f>
        <v>M</v>
      </c>
      <c r="D22" s="61" t="str">
        <f>CRS!E22</f>
        <v>BSIT-NET SEC TRACK-1</v>
      </c>
      <c r="E22" s="100">
        <v>25</v>
      </c>
      <c r="F22" s="100">
        <v>26</v>
      </c>
      <c r="G22" s="100">
        <v>9</v>
      </c>
      <c r="H22" s="100">
        <v>12</v>
      </c>
      <c r="I22" s="100">
        <v>21</v>
      </c>
      <c r="J22" s="100">
        <v>14</v>
      </c>
      <c r="K22" s="100"/>
      <c r="L22" s="100"/>
      <c r="M22" s="100"/>
      <c r="N22" s="100"/>
      <c r="O22" s="51">
        <f t="shared" si="0"/>
        <v>107</v>
      </c>
      <c r="P22" s="58">
        <f t="shared" si="1"/>
        <v>42.8</v>
      </c>
      <c r="Q22" s="100">
        <v>70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51">
        <f t="shared" si="2"/>
        <v>70</v>
      </c>
      <c r="AB22" s="58">
        <f t="shared" si="3"/>
        <v>100</v>
      </c>
      <c r="AC22" s="102">
        <v>24</v>
      </c>
      <c r="AD22" s="58">
        <f t="shared" si="4"/>
        <v>30</v>
      </c>
      <c r="AE22" s="103">
        <f>CRS!O22</f>
        <v>57.324000000000005</v>
      </c>
      <c r="AF22" s="57">
        <f>CRS!P22</f>
        <v>58.039258852258854</v>
      </c>
      <c r="AG22" s="55">
        <f>CRS!Q22</f>
        <v>79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GAYMAN, HARLAN B. </v>
      </c>
      <c r="C23" s="56" t="str">
        <f>CRS!D23</f>
        <v>M</v>
      </c>
      <c r="D23" s="61" t="str">
        <f>CRS!E23</f>
        <v>BSIT-NET SEC TRACK-1</v>
      </c>
      <c r="E23" s="100">
        <v>24</v>
      </c>
      <c r="F23" s="100">
        <v>23</v>
      </c>
      <c r="G23" s="100">
        <v>15</v>
      </c>
      <c r="H23" s="100">
        <v>32</v>
      </c>
      <c r="I23" s="100">
        <v>25</v>
      </c>
      <c r="J23" s="100">
        <v>15</v>
      </c>
      <c r="K23" s="100"/>
      <c r="L23" s="100"/>
      <c r="M23" s="100"/>
      <c r="N23" s="100"/>
      <c r="O23" s="51">
        <f t="shared" si="0"/>
        <v>134</v>
      </c>
      <c r="P23" s="58">
        <f t="shared" si="1"/>
        <v>53.6</v>
      </c>
      <c r="Q23" s="100">
        <v>70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51">
        <f t="shared" si="2"/>
        <v>70</v>
      </c>
      <c r="AB23" s="58">
        <f t="shared" si="3"/>
        <v>100</v>
      </c>
      <c r="AC23" s="102">
        <v>23</v>
      </c>
      <c r="AD23" s="58">
        <f t="shared" si="4"/>
        <v>28.749999999999996</v>
      </c>
      <c r="AE23" s="103">
        <f>CRS!O23</f>
        <v>60.463000000000001</v>
      </c>
      <c r="AF23" s="57">
        <f>CRS!P23</f>
        <v>60.439924908424913</v>
      </c>
      <c r="AG23" s="55">
        <f>CRS!Q23</f>
        <v>80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GONZALES, KING RENZO L. </v>
      </c>
      <c r="C24" s="56" t="str">
        <f>CRS!D24</f>
        <v>M</v>
      </c>
      <c r="D24" s="61" t="str">
        <f>CRS!E24</f>
        <v>BSIT-NET SEC TRACK-1</v>
      </c>
      <c r="E24" s="100">
        <v>25</v>
      </c>
      <c r="F24" s="100">
        <v>0</v>
      </c>
      <c r="G24" s="100">
        <v>33</v>
      </c>
      <c r="H24" s="100">
        <v>42</v>
      </c>
      <c r="I24" s="100">
        <v>33</v>
      </c>
      <c r="J24" s="100">
        <v>21</v>
      </c>
      <c r="K24" s="100"/>
      <c r="L24" s="100"/>
      <c r="M24" s="100"/>
      <c r="N24" s="100"/>
      <c r="O24" s="51">
        <f t="shared" si="0"/>
        <v>154</v>
      </c>
      <c r="P24" s="58">
        <f t="shared" si="1"/>
        <v>61.6</v>
      </c>
      <c r="Q24" s="100">
        <v>70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51">
        <f t="shared" si="2"/>
        <v>70</v>
      </c>
      <c r="AB24" s="58">
        <f t="shared" si="3"/>
        <v>100</v>
      </c>
      <c r="AC24" s="102"/>
      <c r="AD24" s="58" t="str">
        <f t="shared" si="4"/>
        <v/>
      </c>
      <c r="AE24" s="103">
        <f>CRS!O24</f>
        <v>53.328000000000003</v>
      </c>
      <c r="AF24" s="57">
        <f>CRS!P24</f>
        <v>50.266243589743596</v>
      </c>
      <c r="AG24" s="55">
        <f>CRS!Q24</f>
        <v>75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GUIMBUNGAN, REMEGIO JR. T. </v>
      </c>
      <c r="C25" s="56" t="str">
        <f>CRS!D25</f>
        <v>M</v>
      </c>
      <c r="D25" s="61" t="str">
        <f>CRS!E25</f>
        <v>BSIT-NET SEC TRACK-1</v>
      </c>
      <c r="E25" s="100">
        <v>28</v>
      </c>
      <c r="F25" s="100">
        <v>26</v>
      </c>
      <c r="G25" s="100">
        <v>24</v>
      </c>
      <c r="H25" s="100">
        <v>29</v>
      </c>
      <c r="I25" s="100">
        <v>22</v>
      </c>
      <c r="J25" s="100">
        <v>0</v>
      </c>
      <c r="K25" s="100"/>
      <c r="L25" s="100"/>
      <c r="M25" s="100"/>
      <c r="N25" s="100"/>
      <c r="O25" s="51">
        <f t="shared" si="0"/>
        <v>129</v>
      </c>
      <c r="P25" s="58">
        <f t="shared" si="1"/>
        <v>51.6</v>
      </c>
      <c r="Q25" s="100">
        <v>70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51">
        <f t="shared" si="2"/>
        <v>70</v>
      </c>
      <c r="AB25" s="58">
        <f t="shared" si="3"/>
        <v>100</v>
      </c>
      <c r="AC25" s="102"/>
      <c r="AD25" s="58" t="str">
        <f t="shared" si="4"/>
        <v/>
      </c>
      <c r="AE25" s="103">
        <f>CRS!O25</f>
        <v>50.028000000000006</v>
      </c>
      <c r="AF25" s="57">
        <f>CRS!P25</f>
        <v>56.606460317460318</v>
      </c>
      <c r="AG25" s="55">
        <f>CRS!Q25</f>
        <v>78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GUNDRAN, ONEL OSBERT M. </v>
      </c>
      <c r="C26" s="56" t="str">
        <f>CRS!D26</f>
        <v>M</v>
      </c>
      <c r="D26" s="61" t="str">
        <f>CRS!E26</f>
        <v>BSIT-WEB TRACK-1</v>
      </c>
      <c r="E26" s="100">
        <v>10</v>
      </c>
      <c r="F26" s="100">
        <v>16</v>
      </c>
      <c r="G26" s="100">
        <v>9</v>
      </c>
      <c r="H26" s="100">
        <v>11</v>
      </c>
      <c r="I26" s="100">
        <v>9</v>
      </c>
      <c r="J26" s="100">
        <v>11</v>
      </c>
      <c r="K26" s="100"/>
      <c r="L26" s="100"/>
      <c r="M26" s="100"/>
      <c r="N26" s="100"/>
      <c r="O26" s="51">
        <f t="shared" si="0"/>
        <v>66</v>
      </c>
      <c r="P26" s="58">
        <f t="shared" si="1"/>
        <v>26.400000000000002</v>
      </c>
      <c r="Q26" s="100">
        <v>70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51">
        <f t="shared" si="2"/>
        <v>70</v>
      </c>
      <c r="AB26" s="58">
        <f t="shared" si="3"/>
        <v>100</v>
      </c>
      <c r="AC26" s="102">
        <v>12</v>
      </c>
      <c r="AD26" s="58">
        <f t="shared" si="4"/>
        <v>15</v>
      </c>
      <c r="AE26" s="103">
        <f>CRS!O26</f>
        <v>46.812000000000005</v>
      </c>
      <c r="AF26" s="57">
        <f>CRS!P26</f>
        <v>52.355542124542126</v>
      </c>
      <c r="AG26" s="55">
        <f>CRS!Q26</f>
        <v>76</v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LINO, KOBE JOHN D. </v>
      </c>
      <c r="C27" s="56" t="str">
        <f>CRS!D27</f>
        <v>M</v>
      </c>
      <c r="D27" s="61" t="str">
        <f>CRS!E27</f>
        <v>BSIT-WEB TRACK-1</v>
      </c>
      <c r="E27" s="100">
        <v>22</v>
      </c>
      <c r="F27" s="100">
        <v>12</v>
      </c>
      <c r="G27" s="100">
        <v>30</v>
      </c>
      <c r="H27" s="100">
        <v>27</v>
      </c>
      <c r="I27" s="100">
        <v>16</v>
      </c>
      <c r="J27" s="100">
        <v>7</v>
      </c>
      <c r="K27" s="100"/>
      <c r="L27" s="100"/>
      <c r="M27" s="100"/>
      <c r="N27" s="100"/>
      <c r="O27" s="51">
        <f t="shared" si="0"/>
        <v>114</v>
      </c>
      <c r="P27" s="58">
        <f t="shared" si="1"/>
        <v>45.6</v>
      </c>
      <c r="Q27" s="100">
        <v>70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51">
        <f t="shared" si="2"/>
        <v>70</v>
      </c>
      <c r="AB27" s="58">
        <f t="shared" si="3"/>
        <v>100</v>
      </c>
      <c r="AC27" s="102">
        <v>34</v>
      </c>
      <c r="AD27" s="58">
        <f t="shared" si="4"/>
        <v>42.5</v>
      </c>
      <c r="AE27" s="103">
        <f>CRS!O27</f>
        <v>62.498000000000005</v>
      </c>
      <c r="AF27" s="57">
        <f>CRS!P27</f>
        <v>54.222656898656901</v>
      </c>
      <c r="AG27" s="55">
        <f>CRS!Q27</f>
        <v>77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MANGINGA, KAYCEE O. </v>
      </c>
      <c r="C28" s="56" t="str">
        <f>CRS!D28</f>
        <v>F</v>
      </c>
      <c r="D28" s="61" t="str">
        <f>CRS!E28</f>
        <v>BSIT-NET SEC TRACK-1</v>
      </c>
      <c r="E28" s="100">
        <v>29</v>
      </c>
      <c r="F28" s="100">
        <v>33</v>
      </c>
      <c r="G28" s="100">
        <v>33</v>
      </c>
      <c r="H28" s="100">
        <v>39</v>
      </c>
      <c r="I28" s="100">
        <v>25</v>
      </c>
      <c r="J28" s="100">
        <v>11</v>
      </c>
      <c r="K28" s="100"/>
      <c r="L28" s="100"/>
      <c r="M28" s="100"/>
      <c r="N28" s="100"/>
      <c r="O28" s="51">
        <f t="shared" si="0"/>
        <v>170</v>
      </c>
      <c r="P28" s="58">
        <f t="shared" si="1"/>
        <v>68</v>
      </c>
      <c r="Q28" s="100">
        <v>70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51">
        <f t="shared" si="2"/>
        <v>70</v>
      </c>
      <c r="AB28" s="58">
        <f t="shared" si="3"/>
        <v>100</v>
      </c>
      <c r="AC28" s="102">
        <v>21</v>
      </c>
      <c r="AD28" s="58">
        <f t="shared" si="4"/>
        <v>26.25</v>
      </c>
      <c r="AE28" s="103">
        <f>CRS!O28</f>
        <v>64.364999999999995</v>
      </c>
      <c r="AF28" s="57">
        <f>CRS!P28</f>
        <v>64.858293650793655</v>
      </c>
      <c r="AG28" s="55">
        <f>CRS!Q28</f>
        <v>82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MANZANO, ROUELLA ANN R. </v>
      </c>
      <c r="C29" s="56" t="str">
        <f>CRS!D29</f>
        <v>F</v>
      </c>
      <c r="D29" s="61" t="str">
        <f>CRS!E29</f>
        <v>BSIT-WEB TRACK-2</v>
      </c>
      <c r="E29" s="100">
        <v>28</v>
      </c>
      <c r="F29" s="100">
        <v>9</v>
      </c>
      <c r="G29" s="100">
        <v>10</v>
      </c>
      <c r="H29" s="100">
        <v>15</v>
      </c>
      <c r="I29" s="100">
        <v>7</v>
      </c>
      <c r="J29" s="100">
        <v>12</v>
      </c>
      <c r="K29" s="100"/>
      <c r="L29" s="100"/>
      <c r="M29" s="100"/>
      <c r="N29" s="100"/>
      <c r="O29" s="51">
        <f t="shared" si="0"/>
        <v>81</v>
      </c>
      <c r="P29" s="58">
        <f t="shared" si="1"/>
        <v>32.4</v>
      </c>
      <c r="Q29" s="100">
        <v>70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51">
        <f t="shared" si="2"/>
        <v>70</v>
      </c>
      <c r="AB29" s="58">
        <f t="shared" si="3"/>
        <v>100</v>
      </c>
      <c r="AC29" s="102">
        <v>28</v>
      </c>
      <c r="AD29" s="58">
        <f t="shared" si="4"/>
        <v>35</v>
      </c>
      <c r="AE29" s="103">
        <f>CRS!O29</f>
        <v>55.591999999999999</v>
      </c>
      <c r="AF29" s="57">
        <f>CRS!P29</f>
        <v>57.540459706959709</v>
      </c>
      <c r="AG29" s="55">
        <f>CRS!Q29</f>
        <v>79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NATNAT, IVAN LOUISE A. </v>
      </c>
      <c r="C30" s="56" t="str">
        <f>CRS!D30</f>
        <v>M</v>
      </c>
      <c r="D30" s="61" t="str">
        <f>CRS!E30</f>
        <v>BSIT-WEB TRACK-1</v>
      </c>
      <c r="E30" s="100">
        <v>25</v>
      </c>
      <c r="F30" s="100">
        <v>29</v>
      </c>
      <c r="G30" s="100">
        <v>26</v>
      </c>
      <c r="H30" s="100">
        <v>23</v>
      </c>
      <c r="I30" s="100">
        <v>21</v>
      </c>
      <c r="J30" s="100">
        <v>21</v>
      </c>
      <c r="K30" s="100"/>
      <c r="L30" s="100"/>
      <c r="M30" s="100"/>
      <c r="N30" s="100"/>
      <c r="O30" s="51">
        <f t="shared" si="0"/>
        <v>145</v>
      </c>
      <c r="P30" s="58">
        <f t="shared" si="1"/>
        <v>57.999999999999993</v>
      </c>
      <c r="Q30" s="100">
        <v>70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51">
        <f t="shared" si="2"/>
        <v>70</v>
      </c>
      <c r="AB30" s="58">
        <f t="shared" si="3"/>
        <v>100</v>
      </c>
      <c r="AC30" s="102">
        <v>23</v>
      </c>
      <c r="AD30" s="58">
        <f t="shared" si="4"/>
        <v>28.749999999999996</v>
      </c>
      <c r="AE30" s="103">
        <f>CRS!O30</f>
        <v>61.914999999999999</v>
      </c>
      <c r="AF30" s="57">
        <f>CRS!P30</f>
        <v>54.674731379731384</v>
      </c>
      <c r="AG30" s="55">
        <f>CRS!Q30</f>
        <v>77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ORLIDO, RC KYFFYN G. </v>
      </c>
      <c r="C31" s="56" t="str">
        <f>CRS!D31</f>
        <v>M</v>
      </c>
      <c r="D31" s="61" t="str">
        <f>CRS!E31</f>
        <v>BSIT-NET SEC TRACK-1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PALARUAN, WYNDEL D. </v>
      </c>
      <c r="C32" s="56" t="str">
        <f>CRS!D32</f>
        <v>M</v>
      </c>
      <c r="D32" s="61" t="str">
        <f>CRS!E32</f>
        <v>BSIT-NET SEC TRACK-1</v>
      </c>
      <c r="E32" s="100">
        <v>25</v>
      </c>
      <c r="F32" s="100">
        <v>31</v>
      </c>
      <c r="G32" s="100">
        <v>17</v>
      </c>
      <c r="H32" s="100">
        <v>30</v>
      </c>
      <c r="I32" s="100">
        <v>19</v>
      </c>
      <c r="J32" s="100">
        <v>12</v>
      </c>
      <c r="K32" s="100"/>
      <c r="L32" s="100"/>
      <c r="M32" s="100"/>
      <c r="N32" s="100"/>
      <c r="O32" s="51">
        <f t="shared" si="0"/>
        <v>134</v>
      </c>
      <c r="P32" s="58">
        <f t="shared" si="1"/>
        <v>53.6</v>
      </c>
      <c r="Q32" s="100">
        <v>70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51">
        <f t="shared" si="2"/>
        <v>70</v>
      </c>
      <c r="AB32" s="58">
        <f t="shared" si="3"/>
        <v>100</v>
      </c>
      <c r="AC32" s="102">
        <v>24</v>
      </c>
      <c r="AD32" s="58">
        <f t="shared" si="4"/>
        <v>30</v>
      </c>
      <c r="AE32" s="103">
        <f>CRS!O32</f>
        <v>60.888000000000005</v>
      </c>
      <c r="AF32" s="57">
        <f>CRS!P32</f>
        <v>63.916176434676444</v>
      </c>
      <c r="AG32" s="55">
        <f>CRS!Q32</f>
        <v>82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REYES, JOHN JAVE S. </v>
      </c>
      <c r="C33" s="56" t="str">
        <f>CRS!D33</f>
        <v>M</v>
      </c>
      <c r="D33" s="61" t="str">
        <f>CRS!E33</f>
        <v>BSIT-WEB TRACK-1</v>
      </c>
      <c r="E33" s="100">
        <v>19</v>
      </c>
      <c r="F33" s="100">
        <v>30</v>
      </c>
      <c r="G33" s="100">
        <v>23</v>
      </c>
      <c r="H33" s="100">
        <v>4</v>
      </c>
      <c r="I33" s="100">
        <v>20</v>
      </c>
      <c r="J33" s="100">
        <v>0</v>
      </c>
      <c r="K33" s="100"/>
      <c r="L33" s="100"/>
      <c r="M33" s="100"/>
      <c r="N33" s="100"/>
      <c r="O33" s="51">
        <f t="shared" si="0"/>
        <v>96</v>
      </c>
      <c r="P33" s="58">
        <f t="shared" si="1"/>
        <v>38.4</v>
      </c>
      <c r="Q33" s="100">
        <v>70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51">
        <f t="shared" si="2"/>
        <v>70</v>
      </c>
      <c r="AB33" s="58">
        <f t="shared" si="3"/>
        <v>100</v>
      </c>
      <c r="AC33" s="102">
        <v>21</v>
      </c>
      <c r="AD33" s="58">
        <f t="shared" si="4"/>
        <v>26.25</v>
      </c>
      <c r="AE33" s="103">
        <f>CRS!O33</f>
        <v>54.596999999999994</v>
      </c>
      <c r="AF33" s="57">
        <f>CRS!P33</f>
        <v>56.60936691086691</v>
      </c>
      <c r="AG33" s="55">
        <f>CRS!Q33</f>
        <v>78</v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SALINAS, ALEJANDRO JR. D. </v>
      </c>
      <c r="C34" s="56" t="str">
        <f>CRS!D34</f>
        <v>M</v>
      </c>
      <c r="D34" s="61" t="str">
        <f>CRS!E34</f>
        <v>BSIT-NET SEC TRACK-1</v>
      </c>
      <c r="E34" s="100">
        <v>31</v>
      </c>
      <c r="F34" s="100">
        <v>34</v>
      </c>
      <c r="G34" s="100">
        <v>33</v>
      </c>
      <c r="H34" s="100">
        <v>38</v>
      </c>
      <c r="I34" s="100">
        <v>23</v>
      </c>
      <c r="J34" s="100">
        <v>31</v>
      </c>
      <c r="K34" s="100"/>
      <c r="L34" s="100"/>
      <c r="M34" s="100"/>
      <c r="N34" s="100"/>
      <c r="O34" s="51">
        <f t="shared" si="0"/>
        <v>190</v>
      </c>
      <c r="P34" s="58">
        <f t="shared" si="1"/>
        <v>76</v>
      </c>
      <c r="Q34" s="100">
        <v>70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51">
        <f t="shared" si="2"/>
        <v>70</v>
      </c>
      <c r="AB34" s="58">
        <f t="shared" si="3"/>
        <v>100</v>
      </c>
      <c r="AC34" s="102">
        <v>37</v>
      </c>
      <c r="AD34" s="58">
        <f t="shared" si="4"/>
        <v>46.25</v>
      </c>
      <c r="AE34" s="103">
        <f>CRS!O34</f>
        <v>73.805000000000007</v>
      </c>
      <c r="AF34" s="57">
        <f>CRS!P34</f>
        <v>69.28082722832724</v>
      </c>
      <c r="AG34" s="55">
        <f>CRS!Q34</f>
        <v>85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SITJAR, CARLO V. </v>
      </c>
      <c r="C35" s="56" t="str">
        <f>CRS!D35</f>
        <v>M</v>
      </c>
      <c r="D35" s="61" t="str">
        <f>CRS!E35</f>
        <v>BSIT-WEB TRACK-1</v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TACLIS, LEONARD H. </v>
      </c>
      <c r="C36" s="56" t="str">
        <f>CRS!D36</f>
        <v>M</v>
      </c>
      <c r="D36" s="61" t="str">
        <f>CRS!E36</f>
        <v>BSIT-WEB TRACK-1</v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UY, PAUL JORKHEIM R. </v>
      </c>
      <c r="C37" s="56" t="str">
        <f>CRS!D37</f>
        <v>M</v>
      </c>
      <c r="D37" s="61" t="str">
        <f>CRS!E37</f>
        <v>BSIT-NET SEC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6" t="str">
        <f>A1</f>
        <v>CITCS 1I  CC22</v>
      </c>
      <c r="B42" s="387"/>
      <c r="C42" s="387"/>
      <c r="D42" s="387"/>
      <c r="E42" s="382" t="s">
        <v>124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4"/>
      <c r="AG42" s="385"/>
      <c r="AH42" s="46"/>
      <c r="AI42" s="46"/>
      <c r="AJ42" s="46"/>
      <c r="AK42" s="46"/>
      <c r="AL42" s="46"/>
    </row>
    <row r="43" spans="1:38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0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0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2" t="str">
        <f>A4</f>
        <v>S 11:30AM-2:30PM  S 3:30PM-7:30PM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0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1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50</v>
      </c>
      <c r="I46" s="48">
        <f t="shared" si="5"/>
        <v>40</v>
      </c>
      <c r="J46" s="48">
        <f t="shared" si="5"/>
        <v>40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0"/>
      <c r="P46" s="359"/>
      <c r="Q46" s="48">
        <f>IF(Q5="","",Q5)</f>
        <v>70</v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1"/>
      <c r="AB46" s="360"/>
      <c r="AC46" s="48">
        <f t="shared" ref="AC46" si="7">IF(AC5="","",AC5)</f>
        <v>80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QUIZ01</v>
      </c>
      <c r="F47" s="376" t="str">
        <f t="shared" si="5"/>
        <v>QUIZ02</v>
      </c>
      <c r="G47" s="376" t="str">
        <f t="shared" si="5"/>
        <v>QUIZ03</v>
      </c>
      <c r="H47" s="376" t="str">
        <f t="shared" si="5"/>
        <v>QUIZ04</v>
      </c>
      <c r="I47" s="376" t="str">
        <f t="shared" si="5"/>
        <v>QUIZ05</v>
      </c>
      <c r="J47" s="376" t="str">
        <f t="shared" si="5"/>
        <v>QUIZ06</v>
      </c>
      <c r="K47" s="376" t="str">
        <f t="shared" si="5"/>
        <v/>
      </c>
      <c r="L47" s="376" t="str">
        <f t="shared" si="5"/>
        <v/>
      </c>
      <c r="M47" s="376" t="str">
        <f t="shared" si="5"/>
        <v/>
      </c>
      <c r="N47" s="376" t="str">
        <f t="shared" si="5"/>
        <v/>
      </c>
      <c r="O47" s="406">
        <f>O6</f>
        <v>250</v>
      </c>
      <c r="P47" s="359"/>
      <c r="Q47" s="376" t="str">
        <f t="shared" ref="Q47:Z47" si="8">IF(Q6="","",Q6)</f>
        <v>LABX</v>
      </c>
      <c r="R47" s="376" t="str">
        <f t="shared" si="8"/>
        <v/>
      </c>
      <c r="S47" s="376" t="str">
        <f t="shared" si="8"/>
        <v/>
      </c>
      <c r="T47" s="376" t="str">
        <f t="shared" si="8"/>
        <v/>
      </c>
      <c r="U47" s="376" t="str">
        <f t="shared" si="8"/>
        <v/>
      </c>
      <c r="V47" s="376" t="str">
        <f t="shared" si="8"/>
        <v/>
      </c>
      <c r="W47" s="376" t="str">
        <f t="shared" si="8"/>
        <v/>
      </c>
      <c r="X47" s="376" t="str">
        <f t="shared" si="8"/>
        <v/>
      </c>
      <c r="Y47" s="376" t="str">
        <f t="shared" si="8"/>
        <v/>
      </c>
      <c r="Z47" s="376" t="str">
        <f t="shared" si="8"/>
        <v/>
      </c>
      <c r="AA47" s="406">
        <f>AA6</f>
        <v>70</v>
      </c>
      <c r="AB47" s="360"/>
      <c r="AC47" s="335">
        <f>AC6</f>
        <v>0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1I</v>
      </c>
      <c r="C11" s="422" t="str">
        <f>'INITIAL INPUT'!G12</f>
        <v>CC22</v>
      </c>
      <c r="D11" s="423"/>
      <c r="E11" s="423"/>
      <c r="F11" s="154"/>
      <c r="G11" s="424" t="str">
        <f>CRS!A4</f>
        <v>S 11:30AM-2:30PM  S 3:30PM-7:30PM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3rd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18-8606-310</v>
      </c>
      <c r="C15" s="130" t="str">
        <f>IF(NAMES!C2="","",NAMES!C2)</f>
        <v xml:space="preserve">ABADEY, SHANE DESMOND B. </v>
      </c>
      <c r="D15" s="131"/>
      <c r="E15" s="132" t="str">
        <f>IF(NAMES!D2="","",NAMES!D2)</f>
        <v>M</v>
      </c>
      <c r="F15" s="133"/>
      <c r="G15" s="134" t="str">
        <f>IF(NAMES!E2="","",NAMES!E2)</f>
        <v>BSIT-NET SEC TRACK-1</v>
      </c>
      <c r="H15" s="124"/>
      <c r="I15" s="135">
        <f>IF(CRS!J9="","",CRS!J9)</f>
        <v>87</v>
      </c>
      <c r="J15" s="136"/>
      <c r="K15" s="135">
        <f>IF(CRS!X9="","",CRS!X9)</f>
        <v>85</v>
      </c>
      <c r="L15" s="137"/>
      <c r="M15" s="135">
        <f>IF(CRS!X9="","",CRS!X9)</f>
        <v>85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16-3532-714</v>
      </c>
      <c r="C16" s="130" t="str">
        <f>IF(NAMES!C3="","",NAMES!C3)</f>
        <v xml:space="preserve">ALI HASABALLA, MOHAMMED J. </v>
      </c>
      <c r="D16" s="131"/>
      <c r="E16" s="132" t="str">
        <f>IF(NAMES!D3="","",NAMES!D3)</f>
        <v>M</v>
      </c>
      <c r="F16" s="133"/>
      <c r="G16" s="134" t="str">
        <f>IF(NAMES!E3="","",NAMES!E3)</f>
        <v>BSIT-NET SEC TRACK-2</v>
      </c>
      <c r="H16" s="124"/>
      <c r="I16" s="135">
        <f>IF(CRS!J10="","",CRS!J10)</f>
        <v>73</v>
      </c>
      <c r="J16" s="136"/>
      <c r="K16" s="135">
        <f>IF(CRS!X10="","",CRS!X10)</f>
        <v>76</v>
      </c>
      <c r="L16" s="137"/>
      <c r="M16" s="135">
        <f>IF(CRS!X10="","",CRS!X10)</f>
        <v>76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17-5441-119</v>
      </c>
      <c r="C17" s="130" t="str">
        <f>IF(NAMES!C4="","",NAMES!C4)</f>
        <v xml:space="preserve">AL-WAHASHI, WALEED KHALED A. </v>
      </c>
      <c r="D17" s="131"/>
      <c r="E17" s="132" t="str">
        <f>IF(NAMES!D4="","",NAMES!D4)</f>
        <v>M</v>
      </c>
      <c r="F17" s="133"/>
      <c r="G17" s="134" t="str">
        <f>IF(NAMES!E4="","",NAMES!E4)</f>
        <v>BSIT-NET SEC TRACK-2</v>
      </c>
      <c r="H17" s="124"/>
      <c r="I17" s="135">
        <f>IF(CRS!J11="","",CRS!J11)</f>
        <v>76</v>
      </c>
      <c r="J17" s="136"/>
      <c r="K17" s="135">
        <f>IF(CRS!X11="","",CRS!X11)</f>
        <v>76</v>
      </c>
      <c r="L17" s="137"/>
      <c r="M17" s="135">
        <f>IF(CRS!X11="","",CRS!X11)</f>
        <v>76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16-5881-571</v>
      </c>
      <c r="C18" s="130" t="str">
        <f>IF(NAMES!C5="","",NAMES!C5)</f>
        <v xml:space="preserve">ANGIWAN, ORCHIDH L. </v>
      </c>
      <c r="D18" s="131"/>
      <c r="E18" s="132" t="str">
        <f>IF(NAMES!D5="","",NAMES!D5)</f>
        <v>F</v>
      </c>
      <c r="F18" s="133"/>
      <c r="G18" s="134" t="str">
        <f>IF(NAMES!E5="","",NAMES!E5)</f>
        <v>BSIT-NET SEC TRACK-1</v>
      </c>
      <c r="H18" s="124"/>
      <c r="I18" s="135">
        <f>IF(CRS!J12="","",CRS!J12)</f>
        <v>81</v>
      </c>
      <c r="J18" s="136"/>
      <c r="K18" s="135">
        <f>IF(CRS!X12="","",CRS!X12)</f>
        <v>85</v>
      </c>
      <c r="L18" s="137"/>
      <c r="M18" s="135">
        <f>IF(CRS!X12="","",CRS!X12)</f>
        <v>85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18-0332-120</v>
      </c>
      <c r="C19" s="130" t="str">
        <f>IF(NAMES!C6="","",NAMES!C6)</f>
        <v xml:space="preserve">BATAO-EY, BENJAMIN JR. D.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TRACK-1</v>
      </c>
      <c r="H19" s="124"/>
      <c r="I19" s="135">
        <f>IF(CRS!J13="","",CRS!J13)</f>
        <v>85</v>
      </c>
      <c r="J19" s="136"/>
      <c r="K19" s="135">
        <f>IF(CRS!X13="","",CRS!X13)</f>
        <v>85</v>
      </c>
      <c r="L19" s="137"/>
      <c r="M19" s="135">
        <f>IF(CRS!X13="","",CRS!X13)</f>
        <v>85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18-4984-870</v>
      </c>
      <c r="C20" s="130" t="str">
        <f>IF(NAMES!C7="","",NAMES!C7)</f>
        <v xml:space="preserve">CARIÑO, LEE JONES S. </v>
      </c>
      <c r="D20" s="131"/>
      <c r="E20" s="132" t="str">
        <f>IF(NAMES!D7="","",NAMES!D7)</f>
        <v>F</v>
      </c>
      <c r="F20" s="133"/>
      <c r="G20" s="134" t="str">
        <f>IF(NAMES!E7="","",NAMES!E7)</f>
        <v>BSIT-NET SEC TRACK-1</v>
      </c>
      <c r="H20" s="124"/>
      <c r="I20" s="135">
        <f>IF(CRS!J14="","",CRS!J14)</f>
        <v>83</v>
      </c>
      <c r="J20" s="136"/>
      <c r="K20" s="135">
        <f>IF(CRS!X14="","",CRS!X14)</f>
        <v>82</v>
      </c>
      <c r="L20" s="137"/>
      <c r="M20" s="135">
        <f>IF(CRS!X14="","",CRS!X14)</f>
        <v>82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18-1345-586</v>
      </c>
      <c r="C21" s="130" t="str">
        <f>IF(NAMES!C8="","",NAMES!C8)</f>
        <v xml:space="preserve">CASIMERO, SHORIN SAM D. </v>
      </c>
      <c r="D21" s="131"/>
      <c r="E21" s="132" t="str">
        <f>IF(NAMES!D8="","",NAMES!D8)</f>
        <v>M</v>
      </c>
      <c r="F21" s="133"/>
      <c r="G21" s="134" t="str">
        <f>IF(NAMES!E8="","",NAMES!E8)</f>
        <v>BSIT-NET SEC TRACK-1</v>
      </c>
      <c r="H21" s="124"/>
      <c r="I21" s="135" t="str">
        <f>IF(CRS!J15="","",CRS!J15)</f>
        <v/>
      </c>
      <c r="J21" s="136"/>
      <c r="K21" s="135" t="str">
        <f>IF(CRS!X15="","",CRS!X15)</f>
        <v>UD</v>
      </c>
      <c r="L21" s="137"/>
      <c r="M21" s="135" t="str">
        <f>IF(CRS!X15="","",CRS!X15)</f>
        <v>UD</v>
      </c>
      <c r="N21" s="138"/>
      <c r="O21" s="414" t="str">
        <f>IF(CRS!Y15="","",CRS!Y15)</f>
        <v>UD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18-6298-101</v>
      </c>
      <c r="C22" s="130" t="str">
        <f>IF(NAMES!C9="","",NAMES!C9)</f>
        <v xml:space="preserve">CAWAS, ANGELO ROAH M. </v>
      </c>
      <c r="D22" s="131"/>
      <c r="E22" s="132" t="str">
        <f>IF(NAMES!D9="","",NAMES!D9)</f>
        <v>M</v>
      </c>
      <c r="F22" s="133"/>
      <c r="G22" s="134" t="str">
        <f>IF(NAMES!E9="","",NAMES!E9)</f>
        <v>BSIT-NET SEC TRACK-1</v>
      </c>
      <c r="H22" s="124"/>
      <c r="I22" s="135">
        <f>IF(CRS!J16="","",CRS!J16)</f>
        <v>81</v>
      </c>
      <c r="J22" s="136"/>
      <c r="K22" s="135">
        <f>IF(CRS!X16="","",CRS!X16)</f>
        <v>80</v>
      </c>
      <c r="L22" s="137"/>
      <c r="M22" s="135">
        <f>IF(CRS!X16="","",CRS!X16)</f>
        <v>80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18-0481-793</v>
      </c>
      <c r="C23" s="130" t="str">
        <f>IF(NAMES!C10="","",NAMES!C10)</f>
        <v xml:space="preserve">DENIS, GAMMY L.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TRACK-1</v>
      </c>
      <c r="H23" s="124"/>
      <c r="I23" s="135">
        <f>IF(CRS!J17="","",CRS!J17)</f>
        <v>85</v>
      </c>
      <c r="J23" s="136"/>
      <c r="K23" s="135">
        <f>IF(CRS!X17="","",CRS!X17)</f>
        <v>83</v>
      </c>
      <c r="L23" s="137"/>
      <c r="M23" s="135">
        <f>IF(CRS!X17="","",CRS!X17)</f>
        <v>83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17-5430-151</v>
      </c>
      <c r="C24" s="130" t="str">
        <f>IF(NAMES!C11="","",NAMES!C11)</f>
        <v xml:space="preserve">ESMALLA, KHYCIA MAE L. </v>
      </c>
      <c r="D24" s="131"/>
      <c r="E24" s="132" t="str">
        <f>IF(NAMES!D11="","",NAMES!D11)</f>
        <v>F</v>
      </c>
      <c r="F24" s="133"/>
      <c r="G24" s="134" t="str">
        <f>IF(NAMES!E11="","",NAMES!E11)</f>
        <v>BSIT-WEB TRACK-2</v>
      </c>
      <c r="H24" s="124"/>
      <c r="I24" s="135">
        <f>IF(CRS!J18="","",CRS!J18)</f>
        <v>80</v>
      </c>
      <c r="J24" s="136"/>
      <c r="K24" s="135">
        <f>IF(CRS!X18="","",CRS!X18)</f>
        <v>80</v>
      </c>
      <c r="L24" s="137"/>
      <c r="M24" s="135">
        <f>IF(CRS!X18="","",CRS!X18)</f>
        <v>80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18-1223-189</v>
      </c>
      <c r="C25" s="130" t="str">
        <f>IF(NAMES!C12="","",NAMES!C12)</f>
        <v xml:space="preserve">FERNANDEZ, JOSHUA NICKO M. </v>
      </c>
      <c r="D25" s="131"/>
      <c r="E25" s="132" t="str">
        <f>IF(NAMES!D12="","",NAMES!D12)</f>
        <v>M</v>
      </c>
      <c r="F25" s="133"/>
      <c r="G25" s="134" t="str">
        <f>IF(NAMES!E12="","",NAMES!E12)</f>
        <v>BSIT-NET SEC TRACK-1</v>
      </c>
      <c r="H25" s="124"/>
      <c r="I25" s="135">
        <f>IF(CRS!J19="","",CRS!J19)</f>
        <v>75</v>
      </c>
      <c r="J25" s="136"/>
      <c r="K25" s="135">
        <f>IF(CRS!X19="","",CRS!X19)</f>
        <v>78</v>
      </c>
      <c r="L25" s="137"/>
      <c r="M25" s="135">
        <f>IF(CRS!X19="","",CRS!X19)</f>
        <v>78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16-5764-566</v>
      </c>
      <c r="C26" s="130" t="str">
        <f>IF(NAMES!C13="","",NAMES!C13)</f>
        <v xml:space="preserve">GAMSAWEN, MANAYAM MAE M. </v>
      </c>
      <c r="D26" s="131"/>
      <c r="E26" s="132" t="str">
        <f>IF(NAMES!D13="","",NAMES!D13)</f>
        <v>F</v>
      </c>
      <c r="F26" s="133"/>
      <c r="G26" s="134" t="str">
        <f>IF(NAMES!E13="","",NAMES!E13)</f>
        <v>BSIT-WEB TRACK-2</v>
      </c>
      <c r="H26" s="124"/>
      <c r="I26" s="135">
        <f>IF(CRS!J20="","",CRS!J20)</f>
        <v>77</v>
      </c>
      <c r="J26" s="136"/>
      <c r="K26" s="135">
        <f>IF(CRS!X20="","",CRS!X20)</f>
        <v>78</v>
      </c>
      <c r="L26" s="137"/>
      <c r="M26" s="135">
        <f>IF(CRS!X20="","",CRS!X20)</f>
        <v>78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18-4353-460</v>
      </c>
      <c r="C27" s="130" t="str">
        <f>IF(NAMES!C14="","",NAMES!C14)</f>
        <v xml:space="preserve">GAPONGLI, SIDKANNO B. </v>
      </c>
      <c r="D27" s="131"/>
      <c r="E27" s="132" t="str">
        <f>IF(NAMES!D14="","",NAMES!D14)</f>
        <v>M</v>
      </c>
      <c r="F27" s="133"/>
      <c r="G27" s="134" t="str">
        <f>IF(NAMES!E14="","",NAMES!E14)</f>
        <v>BSIT-NET SEC TRACK-1</v>
      </c>
      <c r="H27" s="124"/>
      <c r="I27" s="135">
        <f>IF(CRS!J21="","",CRS!J21)</f>
        <v>84</v>
      </c>
      <c r="J27" s="136"/>
      <c r="K27" s="135">
        <f>IF(CRS!X21="","",CRS!X21)</f>
        <v>82</v>
      </c>
      <c r="L27" s="137"/>
      <c r="M27" s="135">
        <f>IF(CRS!X21="","",CRS!X21)</f>
        <v>82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18-8584-777</v>
      </c>
      <c r="C28" s="130" t="str">
        <f>IF(NAMES!C15="","",NAMES!C15)</f>
        <v xml:space="preserve">GAROY, WINDEL S. </v>
      </c>
      <c r="D28" s="131"/>
      <c r="E28" s="132" t="str">
        <f>IF(NAMES!D15="","",NAMES!D15)</f>
        <v>M</v>
      </c>
      <c r="F28" s="133"/>
      <c r="G28" s="134" t="str">
        <f>IF(NAMES!E15="","",NAMES!E15)</f>
        <v>BSIT-NET SEC TRACK-1</v>
      </c>
      <c r="H28" s="124"/>
      <c r="I28" s="135">
        <f>IF(CRS!J22="","",CRS!J22)</f>
        <v>79</v>
      </c>
      <c r="J28" s="136"/>
      <c r="K28" s="135">
        <f>IF(CRS!X22="","",CRS!X22)</f>
        <v>79</v>
      </c>
      <c r="L28" s="137"/>
      <c r="M28" s="135">
        <f>IF(CRS!X22="","",CRS!X22)</f>
        <v>79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18-4354-705</v>
      </c>
      <c r="C29" s="130" t="str">
        <f>IF(NAMES!C16="","",NAMES!C16)</f>
        <v xml:space="preserve">GAYMAN, HARLAN B. </v>
      </c>
      <c r="D29" s="131"/>
      <c r="E29" s="132" t="str">
        <f>IF(NAMES!D16="","",NAMES!D16)</f>
        <v>M</v>
      </c>
      <c r="F29" s="133"/>
      <c r="G29" s="134" t="str">
        <f>IF(NAMES!E16="","",NAMES!E16)</f>
        <v>BSIT-NET SEC TRACK-1</v>
      </c>
      <c r="H29" s="124"/>
      <c r="I29" s="135">
        <f>IF(CRS!J23="","",CRS!J23)</f>
        <v>80</v>
      </c>
      <c r="J29" s="136"/>
      <c r="K29" s="135">
        <f>IF(CRS!X23="","",CRS!X23)</f>
        <v>80</v>
      </c>
      <c r="L29" s="137"/>
      <c r="M29" s="135">
        <f>IF(CRS!X23="","",CRS!X23)</f>
        <v>80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18-0532-961</v>
      </c>
      <c r="C30" s="130" t="str">
        <f>IF(NAMES!C17="","",NAMES!C17)</f>
        <v xml:space="preserve">GONZALES, KING RENZO L. </v>
      </c>
      <c r="D30" s="131"/>
      <c r="E30" s="132" t="str">
        <f>IF(NAMES!D17="","",NAMES!D17)</f>
        <v>M</v>
      </c>
      <c r="F30" s="133"/>
      <c r="G30" s="134" t="str">
        <f>IF(NAMES!E17="","",NAMES!E17)</f>
        <v>BSIT-NET SEC TRACK-1</v>
      </c>
      <c r="H30" s="124"/>
      <c r="I30" s="135">
        <f>IF(CRS!J24="","",CRS!J24)</f>
        <v>74</v>
      </c>
      <c r="J30" s="136"/>
      <c r="K30" s="135" t="str">
        <f>IF(CRS!X24="","",CRS!X24)</f>
        <v>INC</v>
      </c>
      <c r="L30" s="137"/>
      <c r="M30" s="135" t="str">
        <f>IF(CRS!X24="","",CRS!X24)</f>
        <v>INC</v>
      </c>
      <c r="N30" s="138"/>
      <c r="O30" s="414" t="str">
        <f>IF(CRS!Y24="","",CRS!Y24)</f>
        <v>NFE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18-0510-157</v>
      </c>
      <c r="C31" s="130" t="str">
        <f>IF(NAMES!C18="","",NAMES!C18)</f>
        <v xml:space="preserve">GUIMBUNGAN, REMEGIO JR. T. </v>
      </c>
      <c r="D31" s="131"/>
      <c r="E31" s="132" t="str">
        <f>IF(NAMES!D18="","",NAMES!D18)</f>
        <v>M</v>
      </c>
      <c r="F31" s="133"/>
      <c r="G31" s="134" t="str">
        <f>IF(NAMES!E18="","",NAMES!E18)</f>
        <v>BSIT-NET SEC TRACK-1</v>
      </c>
      <c r="H31" s="124"/>
      <c r="I31" s="135">
        <f>IF(CRS!J25="","",CRS!J25)</f>
        <v>82</v>
      </c>
      <c r="J31" s="136"/>
      <c r="K31" s="135" t="str">
        <f>IF(CRS!X25="","",CRS!X25)</f>
        <v>INC</v>
      </c>
      <c r="L31" s="137"/>
      <c r="M31" s="135" t="str">
        <f>IF(CRS!X25="","",CRS!X25)</f>
        <v>INC</v>
      </c>
      <c r="N31" s="138"/>
      <c r="O31" s="414" t="str">
        <f>IF(CRS!Y25="","",CRS!Y25)</f>
        <v>NFE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18-4802-104</v>
      </c>
      <c r="C32" s="130" t="str">
        <f>IF(NAMES!C19="","",NAMES!C19)</f>
        <v xml:space="preserve">GUNDRAN, ONEL OSBERT M. </v>
      </c>
      <c r="D32" s="131"/>
      <c r="E32" s="132" t="str">
        <f>IF(NAMES!D19="","",NAMES!D19)</f>
        <v>M</v>
      </c>
      <c r="F32" s="133"/>
      <c r="G32" s="134" t="str">
        <f>IF(NAMES!E19="","",NAMES!E19)</f>
        <v>BSIT-WEB TRACK-1</v>
      </c>
      <c r="H32" s="124"/>
      <c r="I32" s="135">
        <f>IF(CRS!J26="","",CRS!J26)</f>
        <v>79</v>
      </c>
      <c r="J32" s="136"/>
      <c r="K32" s="135">
        <f>IF(CRS!X26="","",CRS!X26)</f>
        <v>76</v>
      </c>
      <c r="L32" s="137"/>
      <c r="M32" s="135">
        <f>IF(CRS!X26="","",CRS!X26)</f>
        <v>76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18-4350-931</v>
      </c>
      <c r="C33" s="130" t="str">
        <f>IF(NAMES!C20="","",NAMES!C20)</f>
        <v xml:space="preserve">LINO, KOBE JOHN D. </v>
      </c>
      <c r="D33" s="131"/>
      <c r="E33" s="132" t="str">
        <f>IF(NAMES!D20="","",NAMES!D20)</f>
        <v>M</v>
      </c>
      <c r="F33" s="133"/>
      <c r="G33" s="134" t="str">
        <f>IF(NAMES!E20="","",NAMES!E20)</f>
        <v>BSIT-WEB TRACK-1</v>
      </c>
      <c r="H33" s="124"/>
      <c r="I33" s="135">
        <f>IF(CRS!J27="","",CRS!J27)</f>
        <v>74</v>
      </c>
      <c r="J33" s="136"/>
      <c r="K33" s="135">
        <f>IF(CRS!X27="","",CRS!X27)</f>
        <v>77</v>
      </c>
      <c r="L33" s="137"/>
      <c r="M33" s="135">
        <f>IF(CRS!X27="","",CRS!X27)</f>
        <v>77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18-4806-107</v>
      </c>
      <c r="C34" s="130" t="str">
        <f>IF(NAMES!C21="","",NAMES!C21)</f>
        <v xml:space="preserve">MANGINGA, KAYCEE O. </v>
      </c>
      <c r="D34" s="131"/>
      <c r="E34" s="132" t="str">
        <f>IF(NAMES!D21="","",NAMES!D21)</f>
        <v>F</v>
      </c>
      <c r="F34" s="133"/>
      <c r="G34" s="134" t="str">
        <f>IF(NAMES!E21="","",NAMES!E21)</f>
        <v>BSIT-NET SEC TRACK-1</v>
      </c>
      <c r="H34" s="124"/>
      <c r="I34" s="135">
        <f>IF(CRS!J28="","",CRS!J28)</f>
        <v>83</v>
      </c>
      <c r="J34" s="136"/>
      <c r="K34" s="135">
        <f>IF(CRS!X28="","",CRS!X28)</f>
        <v>82</v>
      </c>
      <c r="L34" s="137"/>
      <c r="M34" s="135">
        <f>IF(CRS!X28="","",CRS!X28)</f>
        <v>82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15-3257-645</v>
      </c>
      <c r="C35" s="130" t="str">
        <f>IF(NAMES!C22="","",NAMES!C22)</f>
        <v xml:space="preserve">MANZANO, ROUELLA ANN R. </v>
      </c>
      <c r="D35" s="131"/>
      <c r="E35" s="132" t="str">
        <f>IF(NAMES!D22="","",NAMES!D22)</f>
        <v>F</v>
      </c>
      <c r="F35" s="133"/>
      <c r="G35" s="134" t="str">
        <f>IF(NAMES!E22="","",NAMES!E22)</f>
        <v>BSIT-WEB TRACK-2</v>
      </c>
      <c r="H35" s="124"/>
      <c r="I35" s="135">
        <f>IF(CRS!J29="","",CRS!J29)</f>
        <v>80</v>
      </c>
      <c r="J35" s="136"/>
      <c r="K35" s="135">
        <f>IF(CRS!X29="","",CRS!X29)</f>
        <v>79</v>
      </c>
      <c r="L35" s="137"/>
      <c r="M35" s="135">
        <f>IF(CRS!X29="","",CRS!X29)</f>
        <v>79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18-5219-685</v>
      </c>
      <c r="C36" s="130" t="str">
        <f>IF(NAMES!C23="","",NAMES!C23)</f>
        <v xml:space="preserve">NATNAT, IVAN LOUISE A.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>
        <f>IF(CRS!J30="","",CRS!J30)</f>
        <v>74</v>
      </c>
      <c r="J36" s="136"/>
      <c r="K36" s="135">
        <f>IF(CRS!X30="","",CRS!X30)</f>
        <v>77</v>
      </c>
      <c r="L36" s="137"/>
      <c r="M36" s="135">
        <f>IF(CRS!X30="","",CRS!X30)</f>
        <v>77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17-5502-563</v>
      </c>
      <c r="C37" s="130" t="str">
        <f>IF(NAMES!C24="","",NAMES!C24)</f>
        <v xml:space="preserve">ORLIDO, RC KYFFYN G. </v>
      </c>
      <c r="D37" s="131"/>
      <c r="E37" s="132" t="str">
        <f>IF(NAMES!D24="","",NAMES!D24)</f>
        <v>M</v>
      </c>
      <c r="F37" s="133"/>
      <c r="G37" s="134" t="str">
        <f>IF(NAMES!E24="","",NAMES!E24)</f>
        <v>BSIT-NET SEC TRACK-1</v>
      </c>
      <c r="H37" s="124"/>
      <c r="I37" s="135">
        <f>IF(CRS!J31="","",CRS!J31)</f>
        <v>71</v>
      </c>
      <c r="J37" s="136"/>
      <c r="K37" s="135" t="str">
        <f>IF(CRS!X31="","",CRS!X31)</f>
        <v>UD</v>
      </c>
      <c r="L37" s="137"/>
      <c r="M37" s="135" t="str">
        <f>IF(CRS!X31="","",CRS!X31)</f>
        <v>UD</v>
      </c>
      <c r="N37" s="138"/>
      <c r="O37" s="414" t="str">
        <f>IF(CRS!Y31="","",CRS!Y31)</f>
        <v>UD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18-4877-613</v>
      </c>
      <c r="C38" s="130" t="str">
        <f>IF(NAMES!C25="","",NAMES!C25)</f>
        <v xml:space="preserve">PALARUAN, WYNDEL D. </v>
      </c>
      <c r="D38" s="131"/>
      <c r="E38" s="132" t="str">
        <f>IF(NAMES!D25="","",NAMES!D25)</f>
        <v>M</v>
      </c>
      <c r="F38" s="133"/>
      <c r="G38" s="134" t="str">
        <f>IF(NAMES!E25="","",NAMES!E25)</f>
        <v>BSIT-NET SEC TRACK-1</v>
      </c>
      <c r="H38" s="124"/>
      <c r="I38" s="135">
        <f>IF(CRS!J32="","",CRS!J32)</f>
        <v>83</v>
      </c>
      <c r="J38" s="136"/>
      <c r="K38" s="135">
        <f>IF(CRS!X32="","",CRS!X32)</f>
        <v>82</v>
      </c>
      <c r="L38" s="137"/>
      <c r="M38" s="135">
        <f>IF(CRS!X32="","",CRS!X32)</f>
        <v>82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18-1113-173</v>
      </c>
      <c r="C39" s="130" t="str">
        <f>IF(NAMES!C26="","",NAMES!C26)</f>
        <v xml:space="preserve">REYES, JOHN JAVE S. </v>
      </c>
      <c r="D39" s="131"/>
      <c r="E39" s="132" t="str">
        <f>IF(NAMES!D26="","",NAMES!D26)</f>
        <v>M</v>
      </c>
      <c r="F39" s="133"/>
      <c r="G39" s="134" t="str">
        <f>IF(NAMES!E26="","",NAMES!E26)</f>
        <v>BSIT-WEB TRACK-1</v>
      </c>
      <c r="H39" s="124"/>
      <c r="I39" s="135">
        <f>IF(CRS!J33="","",CRS!J33)</f>
        <v>79</v>
      </c>
      <c r="J39" s="136"/>
      <c r="K39" s="135">
        <f>IF(CRS!X33="","",CRS!X33)</f>
        <v>78</v>
      </c>
      <c r="L39" s="137"/>
      <c r="M39" s="135">
        <f>IF(CRS!X33="","",CRS!X33)</f>
        <v>78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18-5604-322</v>
      </c>
      <c r="C40" s="130" t="str">
        <f>IF(NAMES!C27="","",NAMES!C27)</f>
        <v xml:space="preserve">SALINAS, ALEJANDRO JR. D. </v>
      </c>
      <c r="D40" s="131"/>
      <c r="E40" s="132" t="str">
        <f>IF(NAMES!D27="","",NAMES!D27)</f>
        <v>M</v>
      </c>
      <c r="F40" s="133"/>
      <c r="G40" s="134" t="str">
        <f>IF(NAMES!E27="","",NAMES!E27)</f>
        <v>BSIT-NET SEC TRACK-1</v>
      </c>
      <c r="H40" s="124"/>
      <c r="I40" s="135">
        <f>IF(CRS!J34="","",CRS!J34)</f>
        <v>82</v>
      </c>
      <c r="J40" s="136"/>
      <c r="K40" s="135">
        <f>IF(CRS!X34="","",CRS!X34)</f>
        <v>85</v>
      </c>
      <c r="L40" s="137"/>
      <c r="M40" s="135">
        <f>IF(CRS!X34="","",CRS!X34)</f>
        <v>85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18-7052-518</v>
      </c>
      <c r="C41" s="130" t="str">
        <f>IF(NAMES!C28="","",NAMES!C28)</f>
        <v xml:space="preserve">SITJAR, CARLO V. </v>
      </c>
      <c r="D41" s="131"/>
      <c r="E41" s="132" t="str">
        <f>IF(NAMES!D28="","",NAMES!D28)</f>
        <v>M</v>
      </c>
      <c r="F41" s="133"/>
      <c r="G41" s="134" t="str">
        <f>IF(NAMES!E28="","",NAMES!E28)</f>
        <v>BSIT-WEB TRACK-1</v>
      </c>
      <c r="H41" s="124"/>
      <c r="I41" s="135">
        <f>IF(CRS!J35="","",CRS!J35)</f>
        <v>74</v>
      </c>
      <c r="J41" s="136"/>
      <c r="K41" s="135" t="str">
        <f>IF(CRS!X35="","",CRS!X35)</f>
        <v>INC</v>
      </c>
      <c r="L41" s="137"/>
      <c r="M41" s="135" t="str">
        <f>IF(CRS!X35="","",CRS!X35)</f>
        <v>INC</v>
      </c>
      <c r="N41" s="138"/>
      <c r="O41" s="414" t="str">
        <f>IF(CRS!Y35="","",CRS!Y35)</f>
        <v>NFE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17-6066-523</v>
      </c>
      <c r="C42" s="130" t="str">
        <f>IF(NAMES!C29="","",NAMES!C29)</f>
        <v xml:space="preserve">TACLIS, LEONARD H. </v>
      </c>
      <c r="D42" s="131"/>
      <c r="E42" s="132" t="str">
        <f>IF(NAMES!D29="","",NAMES!D29)</f>
        <v>M</v>
      </c>
      <c r="F42" s="133"/>
      <c r="G42" s="134" t="str">
        <f>IF(NAMES!E29="","",NAMES!E29)</f>
        <v>BSIT-WEB TRACK-1</v>
      </c>
      <c r="H42" s="124"/>
      <c r="I42" s="135" t="str">
        <f>IF(CRS!J36="","",CRS!J36)</f>
        <v/>
      </c>
      <c r="J42" s="136"/>
      <c r="K42" s="135" t="str">
        <f>IF(CRS!X36="","",CRS!X36)</f>
        <v>UD</v>
      </c>
      <c r="L42" s="137"/>
      <c r="M42" s="135" t="str">
        <f>IF(CRS!X36="","",CRS!X36)</f>
        <v>UD</v>
      </c>
      <c r="N42" s="138"/>
      <c r="O42" s="414" t="str">
        <f>IF(CRS!Y36="","",CRS!Y36)</f>
        <v>UD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15-3686-481</v>
      </c>
      <c r="C43" s="130" t="str">
        <f>IF(NAMES!C30="","",NAMES!C30)</f>
        <v xml:space="preserve">UY, PAUL JORKHEIM R. </v>
      </c>
      <c r="D43" s="131"/>
      <c r="E43" s="132" t="str">
        <f>IF(NAMES!D30="","",NAMES!D30)</f>
        <v>M</v>
      </c>
      <c r="F43" s="133"/>
      <c r="G43" s="134" t="str">
        <f>IF(NAMES!E30="","",NAMES!E30)</f>
        <v>BSIT-NET SEC TRACK-1</v>
      </c>
      <c r="H43" s="124"/>
      <c r="I43" s="135">
        <f>IF(CRS!J37="","",CRS!J37)</f>
        <v>71</v>
      </c>
      <c r="J43" s="136"/>
      <c r="K43" s="135" t="str">
        <f>IF(CRS!X37="","",CRS!X37)</f>
        <v>UD</v>
      </c>
      <c r="L43" s="137"/>
      <c r="M43" s="135" t="str">
        <f>IF(CRS!X37="","",CRS!X37)</f>
        <v>UD</v>
      </c>
      <c r="N43" s="138"/>
      <c r="O43" s="414" t="str">
        <f>IF(CRS!Y37="","",CRS!Y37)</f>
        <v>UD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4" t="str">
        <f>IF(CRS!Y38="","",CRS!Y38)</f>
        <v/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PLATFORM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1I</v>
      </c>
      <c r="C72" s="422" t="str">
        <f>C11</f>
        <v>CC22</v>
      </c>
      <c r="D72" s="423"/>
      <c r="E72" s="423"/>
      <c r="F72" s="154"/>
      <c r="G72" s="424" t="str">
        <f>G11</f>
        <v>S 11:30AM-2:30PM  S 3:30PM-7:30PM</v>
      </c>
      <c r="H72" s="425"/>
      <c r="I72" s="425"/>
      <c r="J72" s="425"/>
      <c r="K72" s="425"/>
      <c r="L72" s="425"/>
      <c r="M72" s="425"/>
      <c r="N72" s="155"/>
      <c r="O72" s="426" t="str">
        <f>O11</f>
        <v>3rd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PLATFORM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18-8606-310,87,PASSED,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16-3532-714,73,FAILED,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17-5441-119,76,PASSED,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16-5881-571,81,PASSED,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18-0332-120,85,PASSED,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18-4984-870,83,PASSED,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18-1345-586,,,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18-6298-101,81,PASSED,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18-0481-793,85,PASSED,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17-5430-151,80,PASSED,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18-1223-189,75,PASSED,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16-5764-566,77,PASSED,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18-4353-460,84,PASSED,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18-8584-777,79,PASSED,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18-4354-705,80,PASSED,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18-0532-961,74,FAILED,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18-0510-157,82,PASSED,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18-4802-104,79,PASSED,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18-4350-931,74,FAILED,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18-4806-107,83,PASSED,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15-3257-645,80,PASSED,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18-5219-685,74,FAILED,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17-5502-563,71,FAILED,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18-4877-613,83,PASSED,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18-1113-173,79,PASSED,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18-5604-322,82,PASSED,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18-7052-518,74,FAILED,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17-6066-523,,,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15-3686-481,71,FAILED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18-8606-310,85,PASSED,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16-3532-714,76,PASSED,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17-5441-119,76,PASSED,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16-5881-571,85,PASSED,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18-0332-120,85,PASSED,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18-4984-870,82,PASSED,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18-1345-586,,UD,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18-6298-101,80,PASSED,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18-0481-793,83,PASSED,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17-5430-151,80,PASSED,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18-1223-189,78,PASSED,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16-5764-566,78,PASSED,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18-4353-460,82,PASSED,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18-8584-777,79,PASSED,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18-4354-705,80,PASSED,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18-0532-961,,NFE,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18-0510-157,,NFE,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18-4802-104,76,PASSED,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18-4350-931,77,PASSED,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18-4806-107,82,PASSED,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15-3257-645,79,PASSED,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18-5219-685,77,PASSED,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17-5502-563,,UD,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18-4877-613,82,PASSED,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18-1113-173,78,PASSED,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18-5604-322,85,PASSED,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18-7052-518,,NFE,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17-6066-523,,UD,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15-3686-481,,UD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6BFF9-C6D1-4378-AF47-CA5B748B0CF6}">
  <ds:schemaRefs>
    <ds:schemaRef ds:uri="http://schemas.microsoft.com/office/2006/documentManagement/types"/>
    <ds:schemaRef ds:uri="06b7f5a4-dd8f-440a-a25f-f55878e6d63a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b0fb7d-08e3-4c16-85bc-ace31e3f553c"/>
  </ds:schemaRefs>
</ds:datastoreItem>
</file>

<file path=customXml/itemProps2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