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ClassList3T1819\"/>
    </mc:Choice>
  </mc:AlternateContent>
  <xr:revisionPtr revIDLastSave="0" documentId="13_ncr:1_{7FAA2D21-E7BB-40B0-8375-C5E063A41B94}" xr6:coauthVersionLast="43" xr6:coauthVersionMax="43" xr10:uidLastSave="{00000000-0000-0000-0000-000000000000}"/>
  <bookViews>
    <workbookView xWindow="-98" yWindow="-98" windowWidth="20715" windowHeight="13276" tabRatio="748" activeTab="4" xr2:uid="{00000000-000D-0000-FFFF-FFFF00000000}"/>
  </bookViews>
  <sheets>
    <sheet name="INITIAL INPUT" sheetId="1" r:id="rId1"/>
    <sheet name="NAMES" sheetId="2" r:id="rId2"/>
    <sheet name="CRS" sheetId="4" r:id="rId3"/>
    <sheet name="MIDTERM" sheetId="3" r:id="rId4"/>
    <sheet name="FINAL" sheetId="6" r:id="rId5"/>
    <sheet name="GRADING SHEET" sheetId="8" r:id="rId6"/>
    <sheet name="FOR UPLOAD - MIDTERMS" sheetId="9" r:id="rId7"/>
    <sheet name="FOR UPLOAD - FINALS" sheetId="10" r:id="rId8"/>
  </sheets>
  <externalReferences>
    <externalReference r:id="rId9"/>
    <externalReference r:id="rId10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4">[2]PRELIM!#REF!</definedName>
    <definedName name="_Pre3">[2]PRELIM!#REF!</definedName>
    <definedName name="CLASSLIST" localSheetId="5">[1]NAME!$B$1:$B$65536</definedName>
    <definedName name="CLASSLIST">[2]NAME!$B$1:$B$65536</definedName>
    <definedName name="COURSE" localSheetId="5">[1]NAME!$D$1:$D$65536</definedName>
    <definedName name="COURSE">[2]NAME!$D$1:$D$65536</definedName>
    <definedName name="FG" localSheetId="5">[1]CRS!$V$1:$V$65536</definedName>
    <definedName name="FG">CRS!$X$1:$X$65536</definedName>
    <definedName name="fin1alow" localSheetId="5">'[1]INITIAL INPUT'!$L$20</definedName>
    <definedName name="fin1alow">'[2]INITIAL INPUT'!$L$20</definedName>
    <definedName name="fin2alow" localSheetId="5">'[1]INITIAL INPUT'!$L$21</definedName>
    <definedName name="fin2alow">'[2]INITIAL INPUT'!$L$21</definedName>
    <definedName name="fin3alow" localSheetId="5">'[1]INITIAL INPUT'!$L$22</definedName>
    <definedName name="fin3alow">'[2]INITIAL INPUT'!$L$22</definedName>
    <definedName name="FINDATE" localSheetId="5">'[1]INITIAL INPUT'!$D$24</definedName>
    <definedName name="FINDATE">'[2]INITIAL INPUT'!$D$24</definedName>
    <definedName name="FinES" localSheetId="5">[1]FINALS!$AC$5</definedName>
    <definedName name="FinES">[2]FINALS!$AC$5</definedName>
    <definedName name="FinEXAM" localSheetId="5">[1]FINALS!$AD$1:$AD$65536</definedName>
    <definedName name="FinEXAM">[2]FINALS!$AD$1:$AD$65536</definedName>
    <definedName name="FS" localSheetId="5">[1]CRS!$T$1:$T$65536</definedName>
    <definedName name="FS">CRS!$V$1:$V$65536</definedName>
    <definedName name="MG" localSheetId="5">[1]CRS!$O$1:$O$65536</definedName>
    <definedName name="MG">CRS!$Q$1:$Q$65536</definedName>
    <definedName name="mid1alow" localSheetId="5">'[1]INITIAL INPUT'!$K$20</definedName>
    <definedName name="mid1alow">'[2]INITIAL INPUT'!$K$20</definedName>
    <definedName name="mid2alow" localSheetId="5">'[1]INITIAL INPUT'!$K$21</definedName>
    <definedName name="mid2alow">'[2]INITIAL INPUT'!$K$21</definedName>
    <definedName name="mid3alow" localSheetId="5">'[1]INITIAL INPUT'!$K$22</definedName>
    <definedName name="mid3alow">'[2]INITIAL INPUT'!$K$22</definedName>
    <definedName name="MIDDATE" localSheetId="5">'[1]INITIAL INPUT'!$D$22</definedName>
    <definedName name="MIDDATE">'[2]INITIAL INPUT'!$D$22</definedName>
    <definedName name="MidES" localSheetId="5">[1]MIDTERM!$AC$5</definedName>
    <definedName name="MidES">[2]MIDTERM!$AC$5</definedName>
    <definedName name="MidEXAM" localSheetId="5">[1]MIDTERM!$AD$1:$AD$65536</definedName>
    <definedName name="MidEXAM">[2]MIDTERM!$AD$1:$AD$65536</definedName>
    <definedName name="MS" localSheetId="5">[1]CRS!$N$1:$N$65536</definedName>
    <definedName name="MS">CRS!$P$1:$P$65536</definedName>
    <definedName name="PART1" localSheetId="5">'[1]INITIAL INPUT'!$G$20</definedName>
    <definedName name="PART1">'[2]INITIAL INPUT'!$G$20</definedName>
    <definedName name="PART2" localSheetId="5">'[1]INITIAL INPUT'!$G$21</definedName>
    <definedName name="PART2">'[2]INITIAL INPUT'!$G$21</definedName>
    <definedName name="PART3" localSheetId="4">#REF!</definedName>
    <definedName name="PART3" localSheetId="5">#REF!</definedName>
    <definedName name="PART3">#REF!</definedName>
    <definedName name="PG" localSheetId="5">[1]CRS!$I$1:$I$65536</definedName>
    <definedName name="PG">CRS!$J$1:$J$65536</definedName>
    <definedName name="PraES" localSheetId="5">[1]PRELIM!$AC$5</definedName>
    <definedName name="PraES">[2]PRELIM!$AC$5</definedName>
    <definedName name="pre1alow" localSheetId="5">'[1]INITIAL INPUT'!$J$20</definedName>
    <definedName name="pre1alow">'[2]INITIAL INPUT'!$J$20</definedName>
    <definedName name="pre2alow" localSheetId="5">'[1]INITIAL INPUT'!$J$21</definedName>
    <definedName name="pre2alow">'[2]INITIAL INPUT'!$J$21</definedName>
    <definedName name="pre3alow" localSheetId="5">'[1]INITIAL INPUT'!$J$22</definedName>
    <definedName name="pre3alow">'[2]INITIAL INPUT'!$J$22</definedName>
    <definedName name="PREDATE" localSheetId="5">'[1]INITIAL INPUT'!$D$20</definedName>
    <definedName name="PREDATE">'[2]INITIAL INPUT'!$D$20</definedName>
    <definedName name="PREEXAM">CRS!$H$8</definedName>
    <definedName name="PrelimEXAM" localSheetId="5">[1]PRELIM!$AD$1:$AD$65536</definedName>
    <definedName name="PrelimEXAM">[2]PRELIM!$AD$1:$AD$65536</definedName>
    <definedName name="prescore_fin" localSheetId="5">'[1]INITIAL INPUT'!$J$26</definedName>
    <definedName name="prescore_fin">'[2]INITIAL INPUT'!$J$26</definedName>
    <definedName name="prescore_mid" localSheetId="5">'[1]INITIAL INPUT'!$J$25</definedName>
    <definedName name="prescore_mid">'[2]INITIAL INPUT'!$J$25</definedName>
    <definedName name="_xlnm.Print_Area" localSheetId="2">CRS!$A$1:$AA$80</definedName>
    <definedName name="_xlnm.Print_Area" localSheetId="4">FINAL!$A$1:$AI$80</definedName>
    <definedName name="_xlnm.Print_Area" localSheetId="5">'GRADING SHEET'!$A$1:$P$116</definedName>
    <definedName name="PS" localSheetId="5">[1]CRS!$H$1:$H$65536</definedName>
    <definedName name="PS">CRS!$I$1:$I$65536</definedName>
    <definedName name="rawfinscore_fin" localSheetId="5">'[1]INITIAL INPUT'!$L$26</definedName>
    <definedName name="rawfinscore_fin">'[2]INITIAL INPUT'!$L$26</definedName>
    <definedName name="rawmidscore_fin" localSheetId="5">'[1]INITIAL INPUT'!$K$26</definedName>
    <definedName name="rawmidscore_fin">'[2]INITIAL INPUT'!$K$26</definedName>
    <definedName name="rawmidscore_mid" localSheetId="5">'[1]INITIAL INPUT'!$K$25</definedName>
    <definedName name="rawmidscore_mid">'[2]INITIAL INPUT'!$K$25</definedName>
    <definedName name="RFG" localSheetId="5">[1]CRS!$U$1:$U$65536</definedName>
    <definedName name="RFG">CRS!$W$1:$W$65536</definedName>
    <definedName name="RFS" localSheetId="5">[1]CRS!$S$1:$S$65536</definedName>
    <definedName name="RFS">CRS!$U$1:$U$65536</definedName>
    <definedName name="RMS" localSheetId="5">[1]CRS!$M$1:$M$65536</definedName>
    <definedName name="RMS">CRS!$O$1:$O$65536</definedName>
    <definedName name="SEX" localSheetId="5">[1]NAME!$C$1:$C$65536</definedName>
    <definedName name="SEX">[2]NAME!$C$1:$C$65536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7" i="8" l="1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76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15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76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15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76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15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76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15" i="8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50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9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0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9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50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9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50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9" i="4"/>
  <c r="B43" i="10" l="1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O50" i="3" l="1"/>
  <c r="AA50" i="3"/>
  <c r="AD50" i="3"/>
  <c r="H50" i="4" s="1"/>
  <c r="O11" i="3"/>
  <c r="AA11" i="3"/>
  <c r="AD11" i="3"/>
  <c r="H11" i="4" s="1"/>
  <c r="O12" i="3"/>
  <c r="AA12" i="3"/>
  <c r="AD12" i="3"/>
  <c r="H12" i="4" s="1"/>
  <c r="O13" i="3"/>
  <c r="O14" i="3"/>
  <c r="O9" i="3"/>
  <c r="B9" i="6"/>
  <c r="K107" i="8"/>
  <c r="J53" i="8"/>
  <c r="J114" i="8"/>
  <c r="Y43" i="4"/>
  <c r="H43" i="4"/>
  <c r="L42" i="4"/>
  <c r="F42" i="4"/>
  <c r="AC6" i="6"/>
  <c r="AC47" i="6" s="1"/>
  <c r="A8" i="8"/>
  <c r="D47" i="8"/>
  <c r="D108" i="8"/>
  <c r="O12" i="8"/>
  <c r="O73" i="8" s="1"/>
  <c r="O11" i="8"/>
  <c r="O72" i="8" s="1"/>
  <c r="C11" i="8"/>
  <c r="C72" i="8" s="1"/>
  <c r="A11" i="8"/>
  <c r="A72" i="8" s="1"/>
  <c r="T80" i="4"/>
  <c r="U80" i="4" s="1"/>
  <c r="V80" i="4" s="1"/>
  <c r="W80" i="4" s="1"/>
  <c r="T79" i="4"/>
  <c r="U79" i="4" s="1"/>
  <c r="S79" i="4"/>
  <c r="R79" i="4"/>
  <c r="T78" i="4"/>
  <c r="U78" i="4" s="1"/>
  <c r="T77" i="4"/>
  <c r="U77" i="4" s="1"/>
  <c r="S77" i="4"/>
  <c r="R77" i="4"/>
  <c r="T76" i="4"/>
  <c r="U76" i="4" s="1"/>
  <c r="V76" i="4" s="1"/>
  <c r="W76" i="4" s="1"/>
  <c r="T75" i="4"/>
  <c r="U75" i="4" s="1"/>
  <c r="V75" i="4" s="1"/>
  <c r="W75" i="4" s="1"/>
  <c r="S75" i="4"/>
  <c r="R75" i="4"/>
  <c r="T74" i="4"/>
  <c r="U74" i="4" s="1"/>
  <c r="T73" i="4"/>
  <c r="U73" i="4" s="1"/>
  <c r="V73" i="4" s="1"/>
  <c r="W73" i="4" s="1"/>
  <c r="S73" i="4"/>
  <c r="R73" i="4"/>
  <c r="T72" i="4"/>
  <c r="U72" i="4" s="1"/>
  <c r="V72" i="4" s="1"/>
  <c r="W72" i="4" s="1"/>
  <c r="T71" i="4"/>
  <c r="U71" i="4" s="1"/>
  <c r="V71" i="4" s="1"/>
  <c r="W71" i="4" s="1"/>
  <c r="S71" i="4"/>
  <c r="R71" i="4"/>
  <c r="T70" i="4"/>
  <c r="U70" i="4" s="1"/>
  <c r="V70" i="4" s="1"/>
  <c r="W70" i="4" s="1"/>
  <c r="T69" i="4"/>
  <c r="U69" i="4" s="1"/>
  <c r="V69" i="4" s="1"/>
  <c r="W69" i="4" s="1"/>
  <c r="S69" i="4"/>
  <c r="R69" i="4"/>
  <c r="T68" i="4"/>
  <c r="U68" i="4" s="1"/>
  <c r="V68" i="4" s="1"/>
  <c r="W68" i="4" s="1"/>
  <c r="T67" i="4"/>
  <c r="U67" i="4" s="1"/>
  <c r="V67" i="4" s="1"/>
  <c r="W67" i="4" s="1"/>
  <c r="S67" i="4"/>
  <c r="R67" i="4"/>
  <c r="T66" i="4"/>
  <c r="U66" i="4" s="1"/>
  <c r="V66" i="4" s="1"/>
  <c r="W66" i="4" s="1"/>
  <c r="T65" i="4"/>
  <c r="U65" i="4" s="1"/>
  <c r="V65" i="4" s="1"/>
  <c r="W65" i="4" s="1"/>
  <c r="S65" i="4"/>
  <c r="R65" i="4"/>
  <c r="T64" i="4"/>
  <c r="U64" i="4" s="1"/>
  <c r="V64" i="4" s="1"/>
  <c r="W64" i="4" s="1"/>
  <c r="T63" i="4"/>
  <c r="U63" i="4" s="1"/>
  <c r="V63" i="4" s="1"/>
  <c r="W63" i="4" s="1"/>
  <c r="S63" i="4"/>
  <c r="R63" i="4"/>
  <c r="T62" i="4"/>
  <c r="U62" i="4" s="1"/>
  <c r="V62" i="4" s="1"/>
  <c r="W62" i="4" s="1"/>
  <c r="T61" i="4"/>
  <c r="U61" i="4" s="1"/>
  <c r="V61" i="4" s="1"/>
  <c r="W61" i="4" s="1"/>
  <c r="S61" i="4"/>
  <c r="R61" i="4"/>
  <c r="T60" i="4"/>
  <c r="U60" i="4" s="1"/>
  <c r="V60" i="4" s="1"/>
  <c r="W60" i="4" s="1"/>
  <c r="S60" i="4"/>
  <c r="T59" i="4"/>
  <c r="U59" i="4"/>
  <c r="S59" i="4"/>
  <c r="R59" i="4"/>
  <c r="T58" i="4"/>
  <c r="U58" i="4"/>
  <c r="S58" i="4"/>
  <c r="T57" i="4"/>
  <c r="U57" i="4" s="1"/>
  <c r="V57" i="4" s="1"/>
  <c r="W57" i="4" s="1"/>
  <c r="S57" i="4"/>
  <c r="R57" i="4"/>
  <c r="T56" i="4"/>
  <c r="U56" i="4" s="1"/>
  <c r="V56" i="4" s="1"/>
  <c r="W56" i="4" s="1"/>
  <c r="S56" i="4"/>
  <c r="T55" i="4"/>
  <c r="U55" i="4"/>
  <c r="S55" i="4"/>
  <c r="R55" i="4"/>
  <c r="T54" i="4"/>
  <c r="U54" i="4"/>
  <c r="S54" i="4"/>
  <c r="T53" i="4"/>
  <c r="U53" i="4" s="1"/>
  <c r="S53" i="4"/>
  <c r="R53" i="4"/>
  <c r="T52" i="4"/>
  <c r="U52" i="4" s="1"/>
  <c r="S52" i="4"/>
  <c r="T51" i="4"/>
  <c r="U51" i="4"/>
  <c r="S51" i="4"/>
  <c r="R51" i="4"/>
  <c r="T50" i="4"/>
  <c r="U50" i="4"/>
  <c r="S50" i="4"/>
  <c r="T40" i="4"/>
  <c r="U40" i="4" s="1"/>
  <c r="V40" i="4" s="1"/>
  <c r="W40" i="4" s="1"/>
  <c r="T39" i="4"/>
  <c r="T38" i="4"/>
  <c r="U38" i="4" s="1"/>
  <c r="S38" i="4"/>
  <c r="T37" i="4"/>
  <c r="T36" i="4"/>
  <c r="T35" i="4"/>
  <c r="U35" i="4"/>
  <c r="V35" i="4" s="1"/>
  <c r="W35" i="4" s="1"/>
  <c r="S35" i="4"/>
  <c r="R35" i="4"/>
  <c r="T34" i="4"/>
  <c r="T33" i="4"/>
  <c r="U33" i="4" s="1"/>
  <c r="T32" i="4"/>
  <c r="S32" i="4"/>
  <c r="T31" i="4"/>
  <c r="T30" i="4"/>
  <c r="T29" i="4"/>
  <c r="T28" i="4"/>
  <c r="T27" i="4"/>
  <c r="T26" i="4"/>
  <c r="T25" i="4"/>
  <c r="T24" i="4"/>
  <c r="T23" i="4"/>
  <c r="U23" i="4"/>
  <c r="V23" i="4" s="1"/>
  <c r="W23" i="4" s="1"/>
  <c r="S23" i="4"/>
  <c r="R23" i="4"/>
  <c r="T22" i="4"/>
  <c r="T21" i="4"/>
  <c r="U21" i="4" s="1"/>
  <c r="V21" i="4" s="1"/>
  <c r="W21" i="4" s="1"/>
  <c r="T20" i="4"/>
  <c r="S20" i="4"/>
  <c r="T19" i="4"/>
  <c r="T18" i="4"/>
  <c r="U18" i="4" s="1"/>
  <c r="V18" i="4" s="1"/>
  <c r="W18" i="4" s="1"/>
  <c r="T17" i="4"/>
  <c r="T16" i="4"/>
  <c r="T15" i="4"/>
  <c r="T14" i="4"/>
  <c r="U14" i="4" s="1"/>
  <c r="S14" i="4"/>
  <c r="T13" i="4"/>
  <c r="U13" i="4" s="1"/>
  <c r="S13" i="4"/>
  <c r="R13" i="4"/>
  <c r="T12" i="4"/>
  <c r="U12" i="4" s="1"/>
  <c r="V12" i="4" s="1"/>
  <c r="W12" i="4" s="1"/>
  <c r="S12" i="4"/>
  <c r="T11" i="4"/>
  <c r="T10" i="4"/>
  <c r="T9" i="4"/>
  <c r="S80" i="4"/>
  <c r="AE43" i="6"/>
  <c r="AD80" i="6"/>
  <c r="N80" i="4" s="1"/>
  <c r="AA80" i="6"/>
  <c r="AB80" i="6" s="1"/>
  <c r="M80" i="4" s="1"/>
  <c r="O80" i="6"/>
  <c r="AD79" i="6"/>
  <c r="N79" i="4" s="1"/>
  <c r="AA79" i="6"/>
  <c r="O79" i="6"/>
  <c r="AD78" i="6"/>
  <c r="N78" i="4" s="1"/>
  <c r="AA78" i="6"/>
  <c r="AB78" i="6" s="1"/>
  <c r="M78" i="4" s="1"/>
  <c r="O78" i="6"/>
  <c r="AD77" i="6"/>
  <c r="N77" i="4" s="1"/>
  <c r="AA77" i="6"/>
  <c r="AB77" i="6" s="1"/>
  <c r="M77" i="4" s="1"/>
  <c r="O77" i="6"/>
  <c r="AD76" i="6"/>
  <c r="N76" i="4" s="1"/>
  <c r="AA76" i="6"/>
  <c r="AB76" i="6" s="1"/>
  <c r="M76" i="4" s="1"/>
  <c r="O76" i="6"/>
  <c r="AD75" i="6"/>
  <c r="N75" i="4" s="1"/>
  <c r="AA75" i="6"/>
  <c r="AB75" i="6" s="1"/>
  <c r="M75" i="4" s="1"/>
  <c r="O75" i="6"/>
  <c r="AD74" i="6"/>
  <c r="N74" i="4" s="1"/>
  <c r="AA74" i="6"/>
  <c r="AB74" i="6" s="1"/>
  <c r="M74" i="4" s="1"/>
  <c r="O74" i="6"/>
  <c r="AD73" i="6"/>
  <c r="N73" i="4" s="1"/>
  <c r="AA73" i="6"/>
  <c r="O73" i="6"/>
  <c r="AD72" i="6"/>
  <c r="N72" i="4" s="1"/>
  <c r="AA72" i="6"/>
  <c r="O72" i="6"/>
  <c r="AD71" i="6"/>
  <c r="N71" i="4" s="1"/>
  <c r="AA71" i="6"/>
  <c r="AB71" i="6" s="1"/>
  <c r="M71" i="4" s="1"/>
  <c r="O71" i="6"/>
  <c r="AD70" i="6"/>
  <c r="N70" i="4" s="1"/>
  <c r="AA70" i="6"/>
  <c r="AB70" i="6" s="1"/>
  <c r="M70" i="4" s="1"/>
  <c r="O70" i="6"/>
  <c r="AD69" i="6"/>
  <c r="N69" i="4" s="1"/>
  <c r="AA69" i="6"/>
  <c r="O69" i="6"/>
  <c r="AD68" i="6"/>
  <c r="N68" i="4" s="1"/>
  <c r="AA68" i="6"/>
  <c r="AB68" i="6" s="1"/>
  <c r="M68" i="4" s="1"/>
  <c r="O68" i="6"/>
  <c r="AD67" i="6"/>
  <c r="N67" i="4" s="1"/>
  <c r="AA67" i="6"/>
  <c r="AB67" i="6" s="1"/>
  <c r="M67" i="4" s="1"/>
  <c r="O67" i="6"/>
  <c r="AD66" i="6"/>
  <c r="N66" i="4" s="1"/>
  <c r="AA66" i="6"/>
  <c r="AB66" i="6" s="1"/>
  <c r="M66" i="4" s="1"/>
  <c r="O66" i="6"/>
  <c r="AD65" i="6"/>
  <c r="N65" i="4" s="1"/>
  <c r="AA65" i="6"/>
  <c r="O65" i="6"/>
  <c r="AD64" i="6"/>
  <c r="N64" i="4" s="1"/>
  <c r="AA64" i="6"/>
  <c r="O64" i="6"/>
  <c r="AD63" i="6"/>
  <c r="N63" i="4" s="1"/>
  <c r="AA63" i="6"/>
  <c r="AB63" i="6" s="1"/>
  <c r="M63" i="4" s="1"/>
  <c r="O63" i="6"/>
  <c r="AD62" i="6"/>
  <c r="N62" i="4" s="1"/>
  <c r="AA62" i="6"/>
  <c r="AB62" i="6" s="1"/>
  <c r="M62" i="4" s="1"/>
  <c r="O62" i="6"/>
  <c r="AD61" i="6"/>
  <c r="N61" i="4" s="1"/>
  <c r="AA61" i="6"/>
  <c r="O61" i="6"/>
  <c r="AD60" i="6"/>
  <c r="N60" i="4" s="1"/>
  <c r="AA60" i="6"/>
  <c r="AB60" i="6" s="1"/>
  <c r="M60" i="4" s="1"/>
  <c r="O60" i="6"/>
  <c r="AD59" i="6"/>
  <c r="N59" i="4" s="1"/>
  <c r="AA59" i="6"/>
  <c r="AB59" i="6" s="1"/>
  <c r="M59" i="4" s="1"/>
  <c r="O59" i="6"/>
  <c r="AD58" i="6"/>
  <c r="N58" i="4" s="1"/>
  <c r="AA58" i="6"/>
  <c r="O58" i="6"/>
  <c r="AD57" i="6"/>
  <c r="N57" i="4" s="1"/>
  <c r="AA57" i="6"/>
  <c r="O57" i="6"/>
  <c r="AD56" i="6"/>
  <c r="N56" i="4" s="1"/>
  <c r="AA56" i="6"/>
  <c r="AB56" i="6" s="1"/>
  <c r="M56" i="4" s="1"/>
  <c r="O56" i="6"/>
  <c r="AD55" i="6"/>
  <c r="N55" i="4" s="1"/>
  <c r="AA55" i="6"/>
  <c r="AB55" i="6" s="1"/>
  <c r="M55" i="4" s="1"/>
  <c r="O55" i="6"/>
  <c r="AD54" i="6"/>
  <c r="N54" i="4" s="1"/>
  <c r="AA54" i="6"/>
  <c r="AB54" i="6" s="1"/>
  <c r="M54" i="4" s="1"/>
  <c r="O54" i="6"/>
  <c r="AD53" i="6"/>
  <c r="N53" i="4" s="1"/>
  <c r="AA53" i="6"/>
  <c r="AB53" i="6" s="1"/>
  <c r="M53" i="4" s="1"/>
  <c r="O53" i="6"/>
  <c r="P53" i="6" s="1"/>
  <c r="L53" i="4" s="1"/>
  <c r="AD52" i="6"/>
  <c r="N52" i="4" s="1"/>
  <c r="AA52" i="6"/>
  <c r="AB52" i="6" s="1"/>
  <c r="M52" i="4" s="1"/>
  <c r="O52" i="6"/>
  <c r="P52" i="6" s="1"/>
  <c r="L52" i="4" s="1"/>
  <c r="AD51" i="6"/>
  <c r="N51" i="4" s="1"/>
  <c r="AA51" i="6"/>
  <c r="AB51" i="6" s="1"/>
  <c r="M51" i="4" s="1"/>
  <c r="O51" i="6"/>
  <c r="P51" i="6" s="1"/>
  <c r="L51" i="4" s="1"/>
  <c r="AD50" i="6"/>
  <c r="N50" i="4" s="1"/>
  <c r="AA50" i="6"/>
  <c r="AB50" i="6" s="1"/>
  <c r="M50" i="4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N40" i="4" s="1"/>
  <c r="AA40" i="6"/>
  <c r="O40" i="6"/>
  <c r="P40" i="6" s="1"/>
  <c r="L40" i="4" s="1"/>
  <c r="AD39" i="6"/>
  <c r="N39" i="4" s="1"/>
  <c r="AA39" i="6"/>
  <c r="O39" i="6"/>
  <c r="P39" i="6" s="1"/>
  <c r="L39" i="4" s="1"/>
  <c r="AD38" i="6"/>
  <c r="N38" i="4" s="1"/>
  <c r="AA38" i="6"/>
  <c r="O38" i="6"/>
  <c r="AD37" i="6"/>
  <c r="N37" i="4" s="1"/>
  <c r="AA37" i="6"/>
  <c r="AB37" i="6" s="1"/>
  <c r="M37" i="4" s="1"/>
  <c r="O37" i="6"/>
  <c r="AD36" i="6"/>
  <c r="N36" i="4" s="1"/>
  <c r="AA36" i="6"/>
  <c r="AB36" i="6" s="1"/>
  <c r="M36" i="4" s="1"/>
  <c r="O36" i="6"/>
  <c r="AD35" i="6"/>
  <c r="N35" i="4" s="1"/>
  <c r="AA35" i="6"/>
  <c r="O35" i="6"/>
  <c r="P35" i="6" s="1"/>
  <c r="L35" i="4" s="1"/>
  <c r="AD34" i="6"/>
  <c r="N34" i="4" s="1"/>
  <c r="AA34" i="6"/>
  <c r="O34" i="6"/>
  <c r="AD33" i="6"/>
  <c r="N33" i="4" s="1"/>
  <c r="AA33" i="6"/>
  <c r="AB33" i="6" s="1"/>
  <c r="M33" i="4" s="1"/>
  <c r="O33" i="6"/>
  <c r="AD32" i="6"/>
  <c r="N32" i="4" s="1"/>
  <c r="AA32" i="6"/>
  <c r="AB32" i="6" s="1"/>
  <c r="M32" i="4" s="1"/>
  <c r="O32" i="6"/>
  <c r="AD31" i="6"/>
  <c r="N31" i="4" s="1"/>
  <c r="AA31" i="6"/>
  <c r="AB31" i="6" s="1"/>
  <c r="M31" i="4" s="1"/>
  <c r="O31" i="6"/>
  <c r="P31" i="6" s="1"/>
  <c r="L31" i="4" s="1"/>
  <c r="AD30" i="6"/>
  <c r="N30" i="4" s="1"/>
  <c r="AA30" i="6"/>
  <c r="O30" i="6"/>
  <c r="AD29" i="6"/>
  <c r="N29" i="4" s="1"/>
  <c r="AA29" i="6"/>
  <c r="AB29" i="6" s="1"/>
  <c r="M29" i="4" s="1"/>
  <c r="O29" i="6"/>
  <c r="AD28" i="6"/>
  <c r="N28" i="4" s="1"/>
  <c r="AA28" i="6"/>
  <c r="AB28" i="6" s="1"/>
  <c r="M28" i="4" s="1"/>
  <c r="O28" i="6"/>
  <c r="P28" i="6" s="1"/>
  <c r="L28" i="4" s="1"/>
  <c r="AD27" i="6"/>
  <c r="N27" i="4" s="1"/>
  <c r="AA27" i="6"/>
  <c r="AB27" i="6" s="1"/>
  <c r="M27" i="4" s="1"/>
  <c r="O27" i="6"/>
  <c r="P27" i="6" s="1"/>
  <c r="L27" i="4" s="1"/>
  <c r="AD26" i="6"/>
  <c r="N26" i="4" s="1"/>
  <c r="AA26" i="6"/>
  <c r="O26" i="6"/>
  <c r="AD25" i="6"/>
  <c r="N25" i="4" s="1"/>
  <c r="AA25" i="6"/>
  <c r="AB25" i="6" s="1"/>
  <c r="M25" i="4" s="1"/>
  <c r="O25" i="6"/>
  <c r="AD24" i="6"/>
  <c r="N24" i="4" s="1"/>
  <c r="AA24" i="6"/>
  <c r="O24" i="6"/>
  <c r="P24" i="6" s="1"/>
  <c r="L24" i="4" s="1"/>
  <c r="AD23" i="6"/>
  <c r="N23" i="4" s="1"/>
  <c r="AA23" i="6"/>
  <c r="O23" i="6"/>
  <c r="AD22" i="6"/>
  <c r="N22" i="4" s="1"/>
  <c r="AA22" i="6"/>
  <c r="O22" i="6"/>
  <c r="AD21" i="6"/>
  <c r="N21" i="4" s="1"/>
  <c r="AA21" i="6"/>
  <c r="AB21" i="6" s="1"/>
  <c r="M21" i="4" s="1"/>
  <c r="O21" i="6"/>
  <c r="AD20" i="6"/>
  <c r="N20" i="4" s="1"/>
  <c r="AA20" i="6"/>
  <c r="AB20" i="6" s="1"/>
  <c r="M20" i="4" s="1"/>
  <c r="O20" i="6"/>
  <c r="AD19" i="6"/>
  <c r="N19" i="4" s="1"/>
  <c r="AA19" i="6"/>
  <c r="O19" i="6"/>
  <c r="AD18" i="6"/>
  <c r="N18" i="4" s="1"/>
  <c r="AA18" i="6"/>
  <c r="O18" i="6"/>
  <c r="AD17" i="6"/>
  <c r="N17" i="4" s="1"/>
  <c r="AA17" i="6"/>
  <c r="AB17" i="6" s="1"/>
  <c r="M17" i="4" s="1"/>
  <c r="O17" i="6"/>
  <c r="AD16" i="6"/>
  <c r="N16" i="4" s="1"/>
  <c r="AA16" i="6"/>
  <c r="AB16" i="6" s="1"/>
  <c r="M16" i="4" s="1"/>
  <c r="O16" i="6"/>
  <c r="AD15" i="6"/>
  <c r="N15" i="4" s="1"/>
  <c r="AA15" i="6"/>
  <c r="AB15" i="6" s="1"/>
  <c r="M15" i="4" s="1"/>
  <c r="O15" i="6"/>
  <c r="P15" i="6" s="1"/>
  <c r="L15" i="4" s="1"/>
  <c r="AD14" i="6"/>
  <c r="N14" i="4" s="1"/>
  <c r="AA14" i="6"/>
  <c r="O14" i="6"/>
  <c r="AD13" i="6"/>
  <c r="N13" i="4" s="1"/>
  <c r="AA13" i="6"/>
  <c r="AB13" i="6" s="1"/>
  <c r="M13" i="4" s="1"/>
  <c r="O13" i="6"/>
  <c r="P13" i="6" s="1"/>
  <c r="L13" i="4" s="1"/>
  <c r="AD12" i="6"/>
  <c r="N12" i="4" s="1"/>
  <c r="AA12" i="6"/>
  <c r="AB12" i="6" s="1"/>
  <c r="M12" i="4" s="1"/>
  <c r="O12" i="6"/>
  <c r="AD11" i="6"/>
  <c r="N11" i="4" s="1"/>
  <c r="AA11" i="6"/>
  <c r="O11" i="6"/>
  <c r="AD10" i="6"/>
  <c r="N10" i="4" s="1"/>
  <c r="AA10" i="6"/>
  <c r="O10" i="6"/>
  <c r="P10" i="6" s="1"/>
  <c r="L10" i="4" s="1"/>
  <c r="AD9" i="6"/>
  <c r="N9" i="4" s="1"/>
  <c r="N8" i="4"/>
  <c r="AA9" i="6"/>
  <c r="O9" i="6"/>
  <c r="AA6" i="6"/>
  <c r="AA47" i="6" s="1"/>
  <c r="O6" i="6"/>
  <c r="Q2" i="6"/>
  <c r="Q43" i="6"/>
  <c r="E2" i="6"/>
  <c r="E43" i="6"/>
  <c r="Q2" i="3"/>
  <c r="Q43" i="3"/>
  <c r="E2" i="3"/>
  <c r="E43" i="3"/>
  <c r="D79" i="3"/>
  <c r="D78" i="3"/>
  <c r="D77" i="3"/>
  <c r="D75" i="3"/>
  <c r="D74" i="3"/>
  <c r="D73" i="3"/>
  <c r="D71" i="3"/>
  <c r="D70" i="3"/>
  <c r="D69" i="3"/>
  <c r="D67" i="3"/>
  <c r="D66" i="3"/>
  <c r="D63" i="3"/>
  <c r="D61" i="3"/>
  <c r="D59" i="3"/>
  <c r="D58" i="3"/>
  <c r="D57" i="3"/>
  <c r="D54" i="6"/>
  <c r="D54" i="3"/>
  <c r="D52" i="6"/>
  <c r="D50" i="3"/>
  <c r="D65" i="3"/>
  <c r="H8" i="4"/>
  <c r="D56" i="3"/>
  <c r="D80" i="3"/>
  <c r="D76" i="3"/>
  <c r="D72" i="3"/>
  <c r="D68" i="3"/>
  <c r="D64" i="3"/>
  <c r="D62" i="3"/>
  <c r="D60" i="3"/>
  <c r="D55" i="3"/>
  <c r="D53" i="3"/>
  <c r="D52" i="3"/>
  <c r="D5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6"/>
  <c r="C61" i="3"/>
  <c r="C60" i="3"/>
  <c r="C59" i="3"/>
  <c r="C58" i="3"/>
  <c r="C57" i="6"/>
  <c r="C57" i="3"/>
  <c r="C56" i="3"/>
  <c r="C55" i="3"/>
  <c r="C54" i="3"/>
  <c r="C53" i="6"/>
  <c r="C53" i="3"/>
  <c r="C52" i="3"/>
  <c r="C51" i="3"/>
  <c r="C50" i="3"/>
  <c r="C9" i="3"/>
  <c r="C40" i="3"/>
  <c r="C39" i="3"/>
  <c r="C38" i="6"/>
  <c r="C38" i="3"/>
  <c r="C37" i="3"/>
  <c r="C36" i="3"/>
  <c r="C35" i="3"/>
  <c r="C34" i="6"/>
  <c r="C34" i="3"/>
  <c r="C33" i="3"/>
  <c r="C32" i="3"/>
  <c r="C31" i="3"/>
  <c r="C30" i="6"/>
  <c r="C30" i="3"/>
  <c r="C29" i="3"/>
  <c r="C28" i="3"/>
  <c r="C27" i="3"/>
  <c r="C26" i="6"/>
  <c r="C26" i="3"/>
  <c r="C25" i="3"/>
  <c r="C24" i="3"/>
  <c r="C23" i="3"/>
  <c r="C22" i="6"/>
  <c r="C22" i="3"/>
  <c r="C21" i="3"/>
  <c r="C20" i="3"/>
  <c r="C19" i="3"/>
  <c r="C18" i="6"/>
  <c r="C18" i="3"/>
  <c r="C17" i="3"/>
  <c r="C16" i="3"/>
  <c r="C15" i="3"/>
  <c r="C14" i="3"/>
  <c r="C13" i="3"/>
  <c r="C12" i="3"/>
  <c r="C11" i="3"/>
  <c r="C10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W2" i="4"/>
  <c r="X2" i="4"/>
  <c r="T5" i="4"/>
  <c r="T46" i="4"/>
  <c r="T8" i="4"/>
  <c r="S8" i="4"/>
  <c r="R8" i="4"/>
  <c r="M8" i="4"/>
  <c r="L8" i="4"/>
  <c r="G8" i="4"/>
  <c r="F8" i="4"/>
  <c r="N5" i="4"/>
  <c r="N46" i="4" s="1"/>
  <c r="N2" i="4"/>
  <c r="H5" i="4"/>
  <c r="H46" i="4"/>
  <c r="G2" i="4"/>
  <c r="M2" i="4"/>
  <c r="M43" i="4"/>
  <c r="F2" i="4"/>
  <c r="R2" i="4" s="1"/>
  <c r="A6" i="4"/>
  <c r="A5" i="4"/>
  <c r="A5" i="3" s="1"/>
  <c r="A46" i="3" s="1"/>
  <c r="E4" i="4"/>
  <c r="E45" i="4" s="1"/>
  <c r="A4" i="4"/>
  <c r="A4" i="6" s="1"/>
  <c r="A45" i="6" s="1"/>
  <c r="A3" i="4"/>
  <c r="A3" i="6" s="1"/>
  <c r="A44" i="6" s="1"/>
  <c r="A44" i="4"/>
  <c r="A1" i="4"/>
  <c r="A1" i="3" s="1"/>
  <c r="A42" i="3" s="1"/>
  <c r="A48" i="4"/>
  <c r="U43" i="4"/>
  <c r="S43" i="4"/>
  <c r="R43" i="4"/>
  <c r="O43" i="4"/>
  <c r="V43" i="4"/>
  <c r="P43" i="4"/>
  <c r="I43" i="4"/>
  <c r="AD80" i="3"/>
  <c r="H80" i="4" s="1"/>
  <c r="AD79" i="3"/>
  <c r="H79" i="4" s="1"/>
  <c r="AD78" i="3"/>
  <c r="H78" i="4" s="1"/>
  <c r="AD77" i="3"/>
  <c r="H77" i="4" s="1"/>
  <c r="AD76" i="3"/>
  <c r="H76" i="4" s="1"/>
  <c r="AD75" i="3"/>
  <c r="H75" i="4" s="1"/>
  <c r="AD74" i="3"/>
  <c r="H74" i="4" s="1"/>
  <c r="AD73" i="3"/>
  <c r="H73" i="4" s="1"/>
  <c r="AD72" i="3"/>
  <c r="H72" i="4" s="1"/>
  <c r="AD71" i="3"/>
  <c r="H71" i="4" s="1"/>
  <c r="AD70" i="3"/>
  <c r="H70" i="4" s="1"/>
  <c r="AD69" i="3"/>
  <c r="H69" i="4" s="1"/>
  <c r="AD68" i="3"/>
  <c r="H68" i="4" s="1"/>
  <c r="AD67" i="3"/>
  <c r="H67" i="4" s="1"/>
  <c r="AD66" i="3"/>
  <c r="H66" i="4" s="1"/>
  <c r="AD65" i="3"/>
  <c r="H65" i="4" s="1"/>
  <c r="AD64" i="3"/>
  <c r="H64" i="4" s="1"/>
  <c r="AD63" i="3"/>
  <c r="H63" i="4" s="1"/>
  <c r="AD62" i="3"/>
  <c r="H62" i="4" s="1"/>
  <c r="AD61" i="3"/>
  <c r="H61" i="4" s="1"/>
  <c r="AD60" i="3"/>
  <c r="H60" i="4" s="1"/>
  <c r="AD59" i="3"/>
  <c r="H59" i="4" s="1"/>
  <c r="AD58" i="3"/>
  <c r="H58" i="4" s="1"/>
  <c r="AD57" i="3"/>
  <c r="H57" i="4" s="1"/>
  <c r="AD56" i="3"/>
  <c r="H56" i="4" s="1"/>
  <c r="AD55" i="3"/>
  <c r="H55" i="4" s="1"/>
  <c r="AD54" i="3"/>
  <c r="H54" i="4" s="1"/>
  <c r="AD53" i="3"/>
  <c r="H53" i="4" s="1"/>
  <c r="AD52" i="3"/>
  <c r="H52" i="4" s="1"/>
  <c r="AD51" i="3"/>
  <c r="H51" i="4" s="1"/>
  <c r="AD40" i="3"/>
  <c r="H40" i="4" s="1"/>
  <c r="AD39" i="3"/>
  <c r="H39" i="4" s="1"/>
  <c r="AD38" i="3"/>
  <c r="H38" i="4" s="1"/>
  <c r="AD37" i="3"/>
  <c r="H37" i="4" s="1"/>
  <c r="AD36" i="3"/>
  <c r="H36" i="4" s="1"/>
  <c r="AD35" i="3"/>
  <c r="H35" i="4" s="1"/>
  <c r="AD34" i="3"/>
  <c r="H34" i="4" s="1"/>
  <c r="AD33" i="3"/>
  <c r="H33" i="4" s="1"/>
  <c r="AD32" i="3"/>
  <c r="H32" i="4" s="1"/>
  <c r="AD31" i="3"/>
  <c r="H31" i="4" s="1"/>
  <c r="AD30" i="3"/>
  <c r="H30" i="4" s="1"/>
  <c r="AD29" i="3"/>
  <c r="H29" i="4" s="1"/>
  <c r="AD28" i="3"/>
  <c r="H28" i="4" s="1"/>
  <c r="AD27" i="3"/>
  <c r="H27" i="4" s="1"/>
  <c r="AD26" i="3"/>
  <c r="H26" i="4" s="1"/>
  <c r="AD25" i="3"/>
  <c r="H25" i="4" s="1"/>
  <c r="AD24" i="3"/>
  <c r="H24" i="4" s="1"/>
  <c r="AD23" i="3"/>
  <c r="H23" i="4" s="1"/>
  <c r="AD22" i="3"/>
  <c r="H22" i="4" s="1"/>
  <c r="AD21" i="3"/>
  <c r="H21" i="4" s="1"/>
  <c r="AD20" i="3"/>
  <c r="H20" i="4" s="1"/>
  <c r="AD19" i="3"/>
  <c r="H19" i="4" s="1"/>
  <c r="AD18" i="3"/>
  <c r="H18" i="4" s="1"/>
  <c r="AD17" i="3"/>
  <c r="H17" i="4" s="1"/>
  <c r="AD16" i="3"/>
  <c r="H16" i="4" s="1"/>
  <c r="AD15" i="3"/>
  <c r="H15" i="4" s="1"/>
  <c r="AD14" i="3"/>
  <c r="H14" i="4" s="1"/>
  <c r="AD13" i="3"/>
  <c r="H13" i="4" s="1"/>
  <c r="AD10" i="3"/>
  <c r="H10" i="4" s="1"/>
  <c r="AA80" i="3"/>
  <c r="AA79" i="3"/>
  <c r="AA78" i="3"/>
  <c r="AA77" i="3"/>
  <c r="AA76" i="3"/>
  <c r="AA75" i="3"/>
  <c r="AB75" i="3" s="1"/>
  <c r="G75" i="4" s="1"/>
  <c r="AA74" i="3"/>
  <c r="AB74" i="3" s="1"/>
  <c r="G74" i="4" s="1"/>
  <c r="AA73" i="3"/>
  <c r="AA72" i="3"/>
  <c r="AA71" i="3"/>
  <c r="AA70" i="3"/>
  <c r="AA69" i="3"/>
  <c r="AA68" i="3"/>
  <c r="AA67" i="3"/>
  <c r="AB67" i="3" s="1"/>
  <c r="G67" i="4" s="1"/>
  <c r="AA66" i="3"/>
  <c r="AB66" i="3" s="1"/>
  <c r="G66" i="4" s="1"/>
  <c r="AA65" i="3"/>
  <c r="AA64" i="3"/>
  <c r="AA63" i="3"/>
  <c r="AA62" i="3"/>
  <c r="AA61" i="3"/>
  <c r="AA60" i="3"/>
  <c r="AA59" i="3"/>
  <c r="AA58" i="3"/>
  <c r="AB58" i="3" s="1"/>
  <c r="G58" i="4" s="1"/>
  <c r="AA57" i="3"/>
  <c r="AA56" i="3"/>
  <c r="AA55" i="3"/>
  <c r="AA54" i="3"/>
  <c r="AA53" i="3"/>
  <c r="AA52" i="3"/>
  <c r="AA51" i="3"/>
  <c r="AA40" i="3"/>
  <c r="AA39" i="3"/>
  <c r="AA38" i="3"/>
  <c r="AA37" i="3"/>
  <c r="AA36" i="3"/>
  <c r="AA35" i="3"/>
  <c r="AA34" i="3"/>
  <c r="AA33" i="3"/>
  <c r="AA32" i="3"/>
  <c r="AB32" i="3" s="1"/>
  <c r="G32" i="4" s="1"/>
  <c r="AA31" i="3"/>
  <c r="AA30" i="3"/>
  <c r="AA29" i="3"/>
  <c r="AA28" i="3"/>
  <c r="AB28" i="3" s="1"/>
  <c r="G28" i="4" s="1"/>
  <c r="AA27" i="3"/>
  <c r="AA26" i="3"/>
  <c r="AA25" i="3"/>
  <c r="AA24" i="3"/>
  <c r="AB24" i="3" s="1"/>
  <c r="G24" i="4" s="1"/>
  <c r="AA23" i="3"/>
  <c r="AA22" i="3"/>
  <c r="AA21" i="3"/>
  <c r="AA20" i="3"/>
  <c r="AA19" i="3"/>
  <c r="AA18" i="3"/>
  <c r="AA17" i="3"/>
  <c r="AA16" i="3"/>
  <c r="AB16" i="3" s="1"/>
  <c r="G16" i="4" s="1"/>
  <c r="AA15" i="3"/>
  <c r="AA14" i="3"/>
  <c r="AA13" i="3"/>
  <c r="AA10" i="3"/>
  <c r="AB10" i="3" s="1"/>
  <c r="G10" i="4" s="1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P54" i="3" s="1"/>
  <c r="F54" i="4" s="1"/>
  <c r="O53" i="3"/>
  <c r="O52" i="3"/>
  <c r="O51" i="3"/>
  <c r="O40" i="3"/>
  <c r="P40" i="3" s="1"/>
  <c r="F40" i="4" s="1"/>
  <c r="O39" i="3"/>
  <c r="O38" i="3"/>
  <c r="O37" i="3"/>
  <c r="O36" i="3"/>
  <c r="P36" i="3" s="1"/>
  <c r="F36" i="4" s="1"/>
  <c r="O35" i="3"/>
  <c r="O34" i="3"/>
  <c r="O33" i="3"/>
  <c r="O32" i="3"/>
  <c r="P32" i="3" s="1"/>
  <c r="F32" i="4" s="1"/>
  <c r="O31" i="3"/>
  <c r="O30" i="3"/>
  <c r="O29" i="3"/>
  <c r="O28" i="3"/>
  <c r="P28" i="3" s="1"/>
  <c r="F28" i="4" s="1"/>
  <c r="O27" i="3"/>
  <c r="O26" i="3"/>
  <c r="O25" i="3"/>
  <c r="O24" i="3"/>
  <c r="P24" i="3" s="1"/>
  <c r="F24" i="4" s="1"/>
  <c r="O23" i="3"/>
  <c r="O22" i="3"/>
  <c r="O21" i="3"/>
  <c r="O20" i="3"/>
  <c r="P20" i="3" s="1"/>
  <c r="F20" i="4" s="1"/>
  <c r="O19" i="3"/>
  <c r="O18" i="3"/>
  <c r="O17" i="3"/>
  <c r="O16" i="3"/>
  <c r="P16" i="3" s="1"/>
  <c r="F16" i="4" s="1"/>
  <c r="O15" i="3"/>
  <c r="O10" i="3"/>
  <c r="AD9" i="3"/>
  <c r="H9" i="4" s="1"/>
  <c r="AA9" i="3"/>
  <c r="O6" i="3"/>
  <c r="AA6" i="3"/>
  <c r="AB50" i="3" s="1"/>
  <c r="G50" i="4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2" i="4" s="1"/>
  <c r="F43" i="4"/>
  <c r="A7" i="8"/>
  <c r="G43" i="4"/>
  <c r="A47" i="4"/>
  <c r="A6" i="3"/>
  <c r="A47" i="3" s="1"/>
  <c r="A6" i="6"/>
  <c r="A47" i="6" s="1"/>
  <c r="S10" i="4"/>
  <c r="S16" i="4"/>
  <c r="S18" i="4"/>
  <c r="S25" i="4"/>
  <c r="S27" i="4"/>
  <c r="S29" i="4"/>
  <c r="S30" i="4"/>
  <c r="S34" i="4"/>
  <c r="S36" i="4"/>
  <c r="S39" i="4"/>
  <c r="S9" i="4"/>
  <c r="S11" i="4"/>
  <c r="S15" i="4"/>
  <c r="S17" i="4"/>
  <c r="S19" i="4"/>
  <c r="S21" i="4"/>
  <c r="S22" i="4"/>
  <c r="S24" i="4"/>
  <c r="S26" i="4"/>
  <c r="S28" i="4"/>
  <c r="S31" i="4"/>
  <c r="S33" i="4"/>
  <c r="S37" i="4"/>
  <c r="S40" i="4"/>
  <c r="R25" i="4"/>
  <c r="U25" i="4"/>
  <c r="V25" i="4" s="1"/>
  <c r="W25" i="4" s="1"/>
  <c r="R27" i="4"/>
  <c r="U27" i="4"/>
  <c r="R29" i="4"/>
  <c r="U29" i="4"/>
  <c r="R39" i="4"/>
  <c r="U39" i="4"/>
  <c r="R9" i="4"/>
  <c r="U9" i="4"/>
  <c r="R11" i="4"/>
  <c r="U11" i="4"/>
  <c r="R15" i="4"/>
  <c r="U15" i="4"/>
  <c r="R17" i="4"/>
  <c r="U17" i="4"/>
  <c r="R19" i="4"/>
  <c r="U19" i="4"/>
  <c r="R21" i="4"/>
  <c r="R31" i="4"/>
  <c r="U31" i="4"/>
  <c r="R33" i="4"/>
  <c r="R37" i="4"/>
  <c r="U37" i="4"/>
  <c r="V37" i="4" s="1"/>
  <c r="W37" i="4" s="1"/>
  <c r="C9" i="6"/>
  <c r="C11" i="6"/>
  <c r="C12" i="6"/>
  <c r="C15" i="6"/>
  <c r="C16" i="6"/>
  <c r="C17" i="6"/>
  <c r="C19" i="6"/>
  <c r="C20" i="6"/>
  <c r="C21" i="6"/>
  <c r="C23" i="6"/>
  <c r="C24" i="6"/>
  <c r="C25" i="6"/>
  <c r="C27" i="6"/>
  <c r="C28" i="6"/>
  <c r="C29" i="6"/>
  <c r="C31" i="6"/>
  <c r="C32" i="6"/>
  <c r="C33" i="6"/>
  <c r="C35" i="6"/>
  <c r="C36" i="6"/>
  <c r="C37" i="6"/>
  <c r="C39" i="6"/>
  <c r="C40" i="6"/>
  <c r="B50" i="6"/>
  <c r="B51" i="6"/>
  <c r="D51" i="6"/>
  <c r="B52" i="6"/>
  <c r="B53" i="6"/>
  <c r="D53" i="6"/>
  <c r="B54" i="6"/>
  <c r="B55" i="6"/>
  <c r="D55" i="6"/>
  <c r="B56" i="6"/>
  <c r="D56" i="6"/>
  <c r="B57" i="6"/>
  <c r="B58" i="6"/>
  <c r="D58" i="6"/>
  <c r="B59" i="6"/>
  <c r="D59" i="6"/>
  <c r="B60" i="6"/>
  <c r="D60" i="6"/>
  <c r="B61" i="6"/>
  <c r="D61" i="6"/>
  <c r="B62" i="6"/>
  <c r="D62" i="6"/>
  <c r="B63" i="6"/>
  <c r="D63" i="6"/>
  <c r="B64" i="6"/>
  <c r="D64" i="6"/>
  <c r="B65" i="6"/>
  <c r="D65" i="6"/>
  <c r="B66" i="6"/>
  <c r="D66" i="6"/>
  <c r="B67" i="6"/>
  <c r="D67" i="6"/>
  <c r="B68" i="6"/>
  <c r="D68" i="6"/>
  <c r="B69" i="6"/>
  <c r="D69" i="6"/>
  <c r="B70" i="6"/>
  <c r="D70" i="6"/>
  <c r="B71" i="6"/>
  <c r="D71" i="6"/>
  <c r="B72" i="6"/>
  <c r="D72" i="6"/>
  <c r="B73" i="6"/>
  <c r="D73" i="6"/>
  <c r="B74" i="6"/>
  <c r="D74" i="6"/>
  <c r="B75" i="6"/>
  <c r="D75" i="6"/>
  <c r="B76" i="6"/>
  <c r="D76" i="6"/>
  <c r="B77" i="6"/>
  <c r="D77" i="6"/>
  <c r="B78" i="6"/>
  <c r="D78" i="6"/>
  <c r="B79" i="6"/>
  <c r="D79" i="6"/>
  <c r="B80" i="6"/>
  <c r="D80" i="6"/>
  <c r="C62" i="3"/>
  <c r="B10" i="6"/>
  <c r="D11" i="6"/>
  <c r="B12" i="6"/>
  <c r="B13" i="6"/>
  <c r="B14" i="6"/>
  <c r="B15" i="6"/>
  <c r="D15" i="6"/>
  <c r="B17" i="6"/>
  <c r="D17" i="6"/>
  <c r="B19" i="6"/>
  <c r="D19" i="6"/>
  <c r="B21" i="6"/>
  <c r="D21" i="6"/>
  <c r="B23" i="6"/>
  <c r="D23" i="6"/>
  <c r="B25" i="6"/>
  <c r="D25" i="6"/>
  <c r="B27" i="6"/>
  <c r="D27" i="6"/>
  <c r="B29" i="6"/>
  <c r="D29" i="6"/>
  <c r="B31" i="6"/>
  <c r="D31" i="6"/>
  <c r="B33" i="6"/>
  <c r="D33" i="6"/>
  <c r="B35" i="6"/>
  <c r="D35" i="6"/>
  <c r="B37" i="6"/>
  <c r="D37" i="6"/>
  <c r="B39" i="6"/>
  <c r="D39" i="6"/>
  <c r="C50" i="6"/>
  <c r="C51" i="6"/>
  <c r="C52" i="6"/>
  <c r="C54" i="6"/>
  <c r="C55" i="6"/>
  <c r="C56" i="6"/>
  <c r="C58" i="6"/>
  <c r="C59" i="6"/>
  <c r="C60" i="6"/>
  <c r="C61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AB57" i="6"/>
  <c r="M57" i="4" s="1"/>
  <c r="AB58" i="6"/>
  <c r="M58" i="4" s="1"/>
  <c r="AB61" i="6"/>
  <c r="M61" i="4" s="1"/>
  <c r="AB64" i="6"/>
  <c r="M64" i="4" s="1"/>
  <c r="AB65" i="6"/>
  <c r="M65" i="4" s="1"/>
  <c r="AB69" i="6"/>
  <c r="M69" i="4" s="1"/>
  <c r="AB72" i="6"/>
  <c r="M72" i="4" s="1"/>
  <c r="AB73" i="6"/>
  <c r="M73" i="4" s="1"/>
  <c r="AB79" i="6"/>
  <c r="M79" i="4" s="1"/>
  <c r="AB9" i="6"/>
  <c r="M9" i="4" s="1"/>
  <c r="AB10" i="6"/>
  <c r="M10" i="4" s="1"/>
  <c r="AB11" i="6"/>
  <c r="M11" i="4" s="1"/>
  <c r="AB14" i="6"/>
  <c r="M14" i="4" s="1"/>
  <c r="AB18" i="6"/>
  <c r="M18" i="4" s="1"/>
  <c r="AB19" i="6"/>
  <c r="M19" i="4" s="1"/>
  <c r="AB22" i="6"/>
  <c r="M22" i="4" s="1"/>
  <c r="AB23" i="6"/>
  <c r="M23" i="4" s="1"/>
  <c r="AB24" i="6"/>
  <c r="M24" i="4" s="1"/>
  <c r="AB26" i="6"/>
  <c r="M26" i="4" s="1"/>
  <c r="AB30" i="6"/>
  <c r="M30" i="4" s="1"/>
  <c r="AB34" i="6"/>
  <c r="M34" i="4" s="1"/>
  <c r="AB35" i="6"/>
  <c r="M35" i="4" s="1"/>
  <c r="AB38" i="6"/>
  <c r="M38" i="4" s="1"/>
  <c r="AB39" i="6"/>
  <c r="M39" i="4" s="1"/>
  <c r="AB40" i="6"/>
  <c r="M40" i="4" s="1"/>
  <c r="P54" i="6"/>
  <c r="L54" i="4" s="1"/>
  <c r="P55" i="6"/>
  <c r="L55" i="4" s="1"/>
  <c r="P56" i="6"/>
  <c r="L56" i="4" s="1"/>
  <c r="P57" i="6"/>
  <c r="L57" i="4" s="1"/>
  <c r="P58" i="6"/>
  <c r="L58" i="4" s="1"/>
  <c r="P59" i="6"/>
  <c r="L59" i="4" s="1"/>
  <c r="P60" i="6"/>
  <c r="L60" i="4" s="1"/>
  <c r="P61" i="6"/>
  <c r="L61" i="4" s="1"/>
  <c r="P62" i="6"/>
  <c r="L62" i="4" s="1"/>
  <c r="P63" i="6"/>
  <c r="L63" i="4" s="1"/>
  <c r="P64" i="6"/>
  <c r="L64" i="4" s="1"/>
  <c r="P65" i="6"/>
  <c r="L65" i="4" s="1"/>
  <c r="P66" i="6"/>
  <c r="L66" i="4" s="1"/>
  <c r="P67" i="6"/>
  <c r="L67" i="4" s="1"/>
  <c r="P68" i="6"/>
  <c r="L68" i="4" s="1"/>
  <c r="P69" i="6"/>
  <c r="L69" i="4" s="1"/>
  <c r="P70" i="6"/>
  <c r="L70" i="4" s="1"/>
  <c r="P71" i="6"/>
  <c r="L71" i="4" s="1"/>
  <c r="P72" i="6"/>
  <c r="L72" i="4" s="1"/>
  <c r="P73" i="6"/>
  <c r="L73" i="4" s="1"/>
  <c r="P74" i="6"/>
  <c r="L74" i="4" s="1"/>
  <c r="P75" i="6"/>
  <c r="L75" i="4" s="1"/>
  <c r="P76" i="6"/>
  <c r="L76" i="4" s="1"/>
  <c r="P77" i="6"/>
  <c r="L77" i="4" s="1"/>
  <c r="P78" i="6"/>
  <c r="L78" i="4" s="1"/>
  <c r="P79" i="6"/>
  <c r="L79" i="4" s="1"/>
  <c r="P80" i="6"/>
  <c r="L80" i="4" s="1"/>
  <c r="P14" i="6"/>
  <c r="L14" i="4" s="1"/>
  <c r="P16" i="6"/>
  <c r="L16" i="4" s="1"/>
  <c r="P17" i="6"/>
  <c r="L17" i="4" s="1"/>
  <c r="P18" i="6"/>
  <c r="L18" i="4" s="1"/>
  <c r="P19" i="6"/>
  <c r="L19" i="4" s="1"/>
  <c r="P20" i="6"/>
  <c r="L20" i="4" s="1"/>
  <c r="P21" i="6"/>
  <c r="L21" i="4" s="1"/>
  <c r="P22" i="6"/>
  <c r="L22" i="4" s="1"/>
  <c r="P23" i="6"/>
  <c r="L23" i="4" s="1"/>
  <c r="P25" i="6"/>
  <c r="L25" i="4" s="1"/>
  <c r="P26" i="6"/>
  <c r="L26" i="4" s="1"/>
  <c r="P29" i="6"/>
  <c r="L29" i="4" s="1"/>
  <c r="P30" i="6"/>
  <c r="L30" i="4" s="1"/>
  <c r="P32" i="6"/>
  <c r="L32" i="4" s="1"/>
  <c r="P33" i="6"/>
  <c r="L33" i="4" s="1"/>
  <c r="P34" i="6"/>
  <c r="L34" i="4" s="1"/>
  <c r="P36" i="6"/>
  <c r="L36" i="4" s="1"/>
  <c r="P37" i="6"/>
  <c r="L37" i="4" s="1"/>
  <c r="P38" i="6"/>
  <c r="L38" i="4" s="1"/>
  <c r="AB19" i="3"/>
  <c r="G19" i="4" s="1"/>
  <c r="AB23" i="3"/>
  <c r="G23" i="4" s="1"/>
  <c r="AB35" i="3"/>
  <c r="G35" i="4" s="1"/>
  <c r="AB39" i="3"/>
  <c r="G39" i="4" s="1"/>
  <c r="AB54" i="3"/>
  <c r="G54" i="4" s="1"/>
  <c r="AB60" i="3"/>
  <c r="G60" i="4" s="1"/>
  <c r="AB62" i="3"/>
  <c r="G62" i="4" s="1"/>
  <c r="AB64" i="3"/>
  <c r="G64" i="4" s="1"/>
  <c r="AB68" i="3"/>
  <c r="G68" i="4" s="1"/>
  <c r="AB70" i="3"/>
  <c r="G70" i="4" s="1"/>
  <c r="AB72" i="3"/>
  <c r="G72" i="4" s="1"/>
  <c r="AB76" i="3"/>
  <c r="G76" i="4" s="1"/>
  <c r="AB78" i="3"/>
  <c r="G78" i="4" s="1"/>
  <c r="AB80" i="3"/>
  <c r="G80" i="4" s="1"/>
  <c r="AB20" i="3"/>
  <c r="G20" i="4" s="1"/>
  <c r="AB36" i="3"/>
  <c r="G36" i="4" s="1"/>
  <c r="AB61" i="3"/>
  <c r="G61" i="4" s="1"/>
  <c r="AB63" i="3"/>
  <c r="G63" i="4" s="1"/>
  <c r="AB65" i="3"/>
  <c r="G65" i="4" s="1"/>
  <c r="AB69" i="3"/>
  <c r="G69" i="4" s="1"/>
  <c r="AB71" i="3"/>
  <c r="G71" i="4" s="1"/>
  <c r="AB73" i="3"/>
  <c r="G73" i="4" s="1"/>
  <c r="AB77" i="3"/>
  <c r="G77" i="4" s="1"/>
  <c r="AB79" i="3"/>
  <c r="G79" i="4" s="1"/>
  <c r="R10" i="4"/>
  <c r="R12" i="4"/>
  <c r="R14" i="4"/>
  <c r="R16" i="4"/>
  <c r="R18" i="4"/>
  <c r="R20" i="4"/>
  <c r="R22" i="4"/>
  <c r="R24" i="4"/>
  <c r="R26" i="4"/>
  <c r="R28" i="4"/>
  <c r="R30" i="4"/>
  <c r="R32" i="4"/>
  <c r="U32" i="4"/>
  <c r="R34" i="4"/>
  <c r="R36" i="4"/>
  <c r="R38" i="4"/>
  <c r="R40" i="4"/>
  <c r="R50" i="4"/>
  <c r="R52" i="4"/>
  <c r="R54" i="4"/>
  <c r="R56" i="4"/>
  <c r="R58" i="4"/>
  <c r="R60" i="4"/>
  <c r="R62" i="4"/>
  <c r="S62" i="4"/>
  <c r="R64" i="4"/>
  <c r="S64" i="4"/>
  <c r="R66" i="4"/>
  <c r="S66" i="4"/>
  <c r="R68" i="4"/>
  <c r="S68" i="4"/>
  <c r="R70" i="4"/>
  <c r="S70" i="4"/>
  <c r="R72" i="4"/>
  <c r="S72" i="4"/>
  <c r="R74" i="4"/>
  <c r="S74" i="4"/>
  <c r="R76" i="4"/>
  <c r="S76" i="4"/>
  <c r="R78" i="4"/>
  <c r="S78" i="4"/>
  <c r="R80" i="4"/>
  <c r="S2" i="4"/>
  <c r="L2" i="4"/>
  <c r="L43" i="4" s="1"/>
  <c r="X43" i="4"/>
  <c r="W43" i="4"/>
  <c r="Q2" i="4"/>
  <c r="Q43" i="4" s="1"/>
  <c r="J43" i="4"/>
  <c r="P10" i="3"/>
  <c r="F10" i="4" s="1"/>
  <c r="P61" i="3"/>
  <c r="F61" i="4" s="1"/>
  <c r="P63" i="3"/>
  <c r="F63" i="4" s="1"/>
  <c r="P65" i="3"/>
  <c r="F65" i="4" s="1"/>
  <c r="P67" i="3"/>
  <c r="F67" i="4" s="1"/>
  <c r="P69" i="3"/>
  <c r="F69" i="4" s="1"/>
  <c r="P71" i="3"/>
  <c r="F71" i="4" s="1"/>
  <c r="P73" i="3"/>
  <c r="F73" i="4" s="1"/>
  <c r="P75" i="3"/>
  <c r="F75" i="4" s="1"/>
  <c r="P77" i="3"/>
  <c r="F77" i="4" s="1"/>
  <c r="P79" i="3"/>
  <c r="F79" i="4" s="1"/>
  <c r="P80" i="3"/>
  <c r="F80" i="4" s="1"/>
  <c r="P39" i="3"/>
  <c r="F39" i="4" s="1"/>
  <c r="P58" i="3"/>
  <c r="F58" i="4" s="1"/>
  <c r="P60" i="3"/>
  <c r="F60" i="4" s="1"/>
  <c r="P62" i="3"/>
  <c r="F62" i="4" s="1"/>
  <c r="P64" i="3"/>
  <c r="F64" i="4" s="1"/>
  <c r="P66" i="3"/>
  <c r="F66" i="4" s="1"/>
  <c r="P68" i="3"/>
  <c r="F68" i="4" s="1"/>
  <c r="P70" i="3"/>
  <c r="F70" i="4" s="1"/>
  <c r="P72" i="3"/>
  <c r="F72" i="4" s="1"/>
  <c r="P74" i="3"/>
  <c r="F74" i="4" s="1"/>
  <c r="P76" i="3"/>
  <c r="F76" i="4" s="1"/>
  <c r="P78" i="3"/>
  <c r="F78" i="4" s="1"/>
  <c r="U36" i="4"/>
  <c r="V36" i="4" s="1"/>
  <c r="W36" i="4" s="1"/>
  <c r="U28" i="4"/>
  <c r="V28" i="4" s="1"/>
  <c r="W28" i="4" s="1"/>
  <c r="U24" i="4"/>
  <c r="V24" i="4" s="1"/>
  <c r="W24" i="4" s="1"/>
  <c r="U16" i="4"/>
  <c r="V16" i="4"/>
  <c r="W16" i="4" s="1"/>
  <c r="U20" i="4"/>
  <c r="U34" i="4"/>
  <c r="U30" i="4"/>
  <c r="V30" i="4" s="1"/>
  <c r="W30" i="4" s="1"/>
  <c r="U26" i="4"/>
  <c r="V26" i="4" s="1"/>
  <c r="W26" i="4" s="1"/>
  <c r="U22" i="4"/>
  <c r="U10" i="4"/>
  <c r="V10" i="4" s="1"/>
  <c r="W10" i="4" s="1"/>
  <c r="V78" i="4"/>
  <c r="W78" i="4" s="1"/>
  <c r="V74" i="4"/>
  <c r="W74" i="4" s="1"/>
  <c r="V58" i="4"/>
  <c r="W58" i="4" s="1"/>
  <c r="V54" i="4"/>
  <c r="W54" i="4" s="1"/>
  <c r="V50" i="4"/>
  <c r="W50" i="4" s="1"/>
  <c r="V33" i="4"/>
  <c r="W33" i="4" s="1"/>
  <c r="V29" i="4"/>
  <c r="W29" i="4" s="1"/>
  <c r="V17" i="4"/>
  <c r="W17" i="4" s="1"/>
  <c r="V13" i="4"/>
  <c r="W13" i="4" s="1"/>
  <c r="V79" i="4"/>
  <c r="W79" i="4" s="1"/>
  <c r="V59" i="4"/>
  <c r="W59" i="4" s="1"/>
  <c r="V55" i="4"/>
  <c r="W55" i="4" s="1"/>
  <c r="V51" i="4"/>
  <c r="W51" i="4" s="1"/>
  <c r="V38" i="4"/>
  <c r="W38" i="4" s="1"/>
  <c r="V34" i="4"/>
  <c r="W34" i="4" s="1"/>
  <c r="V52" i="4"/>
  <c r="W52" i="4" s="1"/>
  <c r="V77" i="4"/>
  <c r="W77" i="4" s="1"/>
  <c r="V53" i="4"/>
  <c r="W53" i="4" s="1"/>
  <c r="V32" i="4"/>
  <c r="W32" i="4" s="1"/>
  <c r="V9" i="4"/>
  <c r="W9" i="4" s="1"/>
  <c r="V20" i="4"/>
  <c r="W20" i="4" s="1"/>
  <c r="V14" i="4"/>
  <c r="W14" i="4" s="1"/>
  <c r="V22" i="4"/>
  <c r="W22" i="4" s="1"/>
  <c r="V11" i="4"/>
  <c r="W11" i="4" s="1"/>
  <c r="V15" i="4"/>
  <c r="W15" i="4" s="1"/>
  <c r="V19" i="4"/>
  <c r="W19" i="4" s="1"/>
  <c r="V27" i="4"/>
  <c r="W27" i="4" s="1"/>
  <c r="V31" i="4"/>
  <c r="W31" i="4" s="1"/>
  <c r="V39" i="4"/>
  <c r="W39" i="4" s="1"/>
  <c r="P12" i="3" l="1"/>
  <c r="F12" i="4" s="1"/>
  <c r="P9" i="3"/>
  <c r="F9" i="4" s="1"/>
  <c r="P11" i="3"/>
  <c r="F11" i="4" s="1"/>
  <c r="P13" i="3"/>
  <c r="F13" i="4" s="1"/>
  <c r="P18" i="3"/>
  <c r="F18" i="4" s="1"/>
  <c r="P55" i="3"/>
  <c r="F55" i="4" s="1"/>
  <c r="I55" i="4" s="1"/>
  <c r="J55" i="4" s="1"/>
  <c r="P29" i="3"/>
  <c r="F29" i="4" s="1"/>
  <c r="P38" i="3"/>
  <c r="F38" i="4" s="1"/>
  <c r="P21" i="3"/>
  <c r="F21" i="4" s="1"/>
  <c r="P34" i="3"/>
  <c r="F34" i="4" s="1"/>
  <c r="I34" i="4" s="1"/>
  <c r="P52" i="3"/>
  <c r="F52" i="4" s="1"/>
  <c r="P19" i="3"/>
  <c r="F19" i="4" s="1"/>
  <c r="I19" i="4" s="1"/>
  <c r="P59" i="3"/>
  <c r="F59" i="4" s="1"/>
  <c r="P30" i="3"/>
  <c r="F30" i="4" s="1"/>
  <c r="I30" i="4" s="1"/>
  <c r="P37" i="3"/>
  <c r="F37" i="4" s="1"/>
  <c r="I37" i="4" s="1"/>
  <c r="J37" i="4" s="1"/>
  <c r="P27" i="3"/>
  <c r="F27" i="4" s="1"/>
  <c r="I27" i="4" s="1"/>
  <c r="J27" i="4" s="1"/>
  <c r="P17" i="3"/>
  <c r="F17" i="4" s="1"/>
  <c r="P51" i="3"/>
  <c r="F51" i="4" s="1"/>
  <c r="P22" i="3"/>
  <c r="F22" i="4" s="1"/>
  <c r="I22" i="4" s="1"/>
  <c r="P33" i="3"/>
  <c r="F33" i="4" s="1"/>
  <c r="I33" i="4" s="1"/>
  <c r="P14" i="3"/>
  <c r="F14" i="4" s="1"/>
  <c r="I14" i="4" s="1"/>
  <c r="AE14" i="3" s="1"/>
  <c r="P56" i="3"/>
  <c r="F56" i="4" s="1"/>
  <c r="P31" i="3"/>
  <c r="F31" i="4" s="1"/>
  <c r="I31" i="4" s="1"/>
  <c r="AE31" i="3" s="1"/>
  <c r="P25" i="3"/>
  <c r="F25" i="4" s="1"/>
  <c r="P26" i="3"/>
  <c r="F26" i="4" s="1"/>
  <c r="I26" i="4" s="1"/>
  <c r="AE26" i="3" s="1"/>
  <c r="P15" i="3"/>
  <c r="F15" i="4" s="1"/>
  <c r="I15" i="4" s="1"/>
  <c r="AE15" i="3" s="1"/>
  <c r="P23" i="3"/>
  <c r="F23" i="4" s="1"/>
  <c r="I23" i="4" s="1"/>
  <c r="AE23" i="3" s="1"/>
  <c r="P35" i="3"/>
  <c r="F35" i="4" s="1"/>
  <c r="I35" i="4" s="1"/>
  <c r="J35" i="4" s="1"/>
  <c r="P53" i="3"/>
  <c r="F53" i="4" s="1"/>
  <c r="P57" i="3"/>
  <c r="F57" i="4" s="1"/>
  <c r="AB33" i="3"/>
  <c r="G33" i="4" s="1"/>
  <c r="AB27" i="3"/>
  <c r="G27" i="4" s="1"/>
  <c r="AB14" i="3"/>
  <c r="G14" i="4" s="1"/>
  <c r="AB22" i="3"/>
  <c r="G22" i="4" s="1"/>
  <c r="AB26" i="3"/>
  <c r="G26" i="4" s="1"/>
  <c r="AB34" i="3"/>
  <c r="G34" i="4" s="1"/>
  <c r="AB56" i="3"/>
  <c r="G56" i="4" s="1"/>
  <c r="AB15" i="3"/>
  <c r="G15" i="4" s="1"/>
  <c r="AB31" i="3"/>
  <c r="G31" i="4" s="1"/>
  <c r="AB57" i="3"/>
  <c r="G57" i="4" s="1"/>
  <c r="AB40" i="3"/>
  <c r="G40" i="4" s="1"/>
  <c r="AB9" i="3"/>
  <c r="G9" i="4" s="1"/>
  <c r="I9" i="4" s="1"/>
  <c r="J9" i="4" s="1"/>
  <c r="AB13" i="3"/>
  <c r="G13" i="4" s="1"/>
  <c r="AB17" i="3"/>
  <c r="G17" i="4" s="1"/>
  <c r="AB21" i="3"/>
  <c r="G21" i="4" s="1"/>
  <c r="AB25" i="3"/>
  <c r="G25" i="4" s="1"/>
  <c r="AB29" i="3"/>
  <c r="G29" i="4" s="1"/>
  <c r="AB37" i="3"/>
  <c r="G37" i="4" s="1"/>
  <c r="AB51" i="3"/>
  <c r="G51" i="4" s="1"/>
  <c r="AB55" i="3"/>
  <c r="G55" i="4" s="1"/>
  <c r="AB59" i="3"/>
  <c r="G59" i="4" s="1"/>
  <c r="AB18" i="3"/>
  <c r="G18" i="4" s="1"/>
  <c r="AB30" i="3"/>
  <c r="G30" i="4" s="1"/>
  <c r="AB38" i="3"/>
  <c r="G38" i="4" s="1"/>
  <c r="AB52" i="3"/>
  <c r="G52" i="4" s="1"/>
  <c r="I52" i="4" s="1"/>
  <c r="AE52" i="3" s="1"/>
  <c r="AB53" i="3"/>
  <c r="G53" i="4" s="1"/>
  <c r="AB11" i="3"/>
  <c r="G11" i="4" s="1"/>
  <c r="D4" i="6"/>
  <c r="D45" i="6" s="1"/>
  <c r="D4" i="3"/>
  <c r="D45" i="3" s="1"/>
  <c r="A3" i="3"/>
  <c r="A44" i="3" s="1"/>
  <c r="A1" i="6"/>
  <c r="A42" i="6" s="1"/>
  <c r="A42" i="4"/>
  <c r="P50" i="3"/>
  <c r="F50" i="4" s="1"/>
  <c r="I50" i="4" s="1"/>
  <c r="AE50" i="3" s="1"/>
  <c r="O47" i="3"/>
  <c r="I21" i="4"/>
  <c r="AE21" i="3" s="1"/>
  <c r="G11" i="8"/>
  <c r="G72" i="8" s="1"/>
  <c r="A4" i="3"/>
  <c r="A45" i="3" s="1"/>
  <c r="A45" i="4"/>
  <c r="A46" i="4"/>
  <c r="I76" i="4"/>
  <c r="AE76" i="3" s="1"/>
  <c r="A5" i="6"/>
  <c r="A46" i="6" s="1"/>
  <c r="I61" i="4"/>
  <c r="J61" i="4" s="1"/>
  <c r="I54" i="4"/>
  <c r="AE54" i="3" s="1"/>
  <c r="I78" i="4"/>
  <c r="J78" i="4" s="1"/>
  <c r="D9" i="6"/>
  <c r="D57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B40" i="6"/>
  <c r="B38" i="6"/>
  <c r="B36" i="6"/>
  <c r="B34" i="6"/>
  <c r="B32" i="6"/>
  <c r="B30" i="6"/>
  <c r="B28" i="6"/>
  <c r="B26" i="6"/>
  <c r="B24" i="6"/>
  <c r="B22" i="6"/>
  <c r="B20" i="6"/>
  <c r="B18" i="6"/>
  <c r="B16" i="6"/>
  <c r="D13" i="6"/>
  <c r="B11" i="6"/>
  <c r="D50" i="6"/>
  <c r="C13" i="6"/>
  <c r="O68" i="4"/>
  <c r="AE68" i="6" s="1"/>
  <c r="O72" i="4"/>
  <c r="AE72" i="6" s="1"/>
  <c r="O56" i="4"/>
  <c r="O52" i="4"/>
  <c r="AE52" i="6" s="1"/>
  <c r="O76" i="4"/>
  <c r="AE76" i="6" s="1"/>
  <c r="O80" i="4"/>
  <c r="AE80" i="6" s="1"/>
  <c r="O64" i="4"/>
  <c r="AE64" i="6" s="1"/>
  <c r="O20" i="4"/>
  <c r="O74" i="4"/>
  <c r="O66" i="4"/>
  <c r="AE66" i="6" s="1"/>
  <c r="O58" i="4"/>
  <c r="AE58" i="6" s="1"/>
  <c r="O28" i="4"/>
  <c r="O60" i="4"/>
  <c r="AE60" i="6" s="1"/>
  <c r="O36" i="4"/>
  <c r="AE36" i="6" s="1"/>
  <c r="O30" i="4"/>
  <c r="AE30" i="6" s="1"/>
  <c r="O35" i="4"/>
  <c r="AE35" i="6" s="1"/>
  <c r="O59" i="4"/>
  <c r="O38" i="4"/>
  <c r="AE38" i="6" s="1"/>
  <c r="O22" i="4"/>
  <c r="O27" i="4"/>
  <c r="AE27" i="6" s="1"/>
  <c r="O19" i="4"/>
  <c r="O71" i="4"/>
  <c r="P71" i="4" s="1"/>
  <c r="Q71" i="4" s="1"/>
  <c r="AG71" i="6" s="1"/>
  <c r="AE19" i="6"/>
  <c r="O25" i="4"/>
  <c r="O17" i="4"/>
  <c r="O77" i="4"/>
  <c r="O63" i="4"/>
  <c r="P63" i="4" s="1"/>
  <c r="Q63" i="4" s="1"/>
  <c r="X63" i="4" s="1"/>
  <c r="K89" i="8" s="1"/>
  <c r="O55" i="4"/>
  <c r="AE55" i="6" s="1"/>
  <c r="O10" i="4"/>
  <c r="O13" i="4"/>
  <c r="AE13" i="6" s="1"/>
  <c r="O15" i="4"/>
  <c r="AE15" i="6" s="1"/>
  <c r="O69" i="4"/>
  <c r="P69" i="4" s="1"/>
  <c r="Q69" i="4" s="1"/>
  <c r="O61" i="4"/>
  <c r="AE61" i="6" s="1"/>
  <c r="O53" i="4"/>
  <c r="O79" i="4"/>
  <c r="AE79" i="6" s="1"/>
  <c r="O40" i="4"/>
  <c r="O37" i="4"/>
  <c r="AE37" i="6" s="1"/>
  <c r="O32" i="4"/>
  <c r="O29" i="4"/>
  <c r="O24" i="4"/>
  <c r="O21" i="4"/>
  <c r="O16" i="4"/>
  <c r="O73" i="4"/>
  <c r="AE73" i="6" s="1"/>
  <c r="O65" i="4"/>
  <c r="O57" i="4"/>
  <c r="O33" i="4"/>
  <c r="O39" i="4"/>
  <c r="AE39" i="6" s="1"/>
  <c r="O34" i="4"/>
  <c r="O31" i="4"/>
  <c r="O26" i="4"/>
  <c r="AE26" i="6" s="1"/>
  <c r="O23" i="4"/>
  <c r="O18" i="4"/>
  <c r="AE18" i="6" s="1"/>
  <c r="O14" i="4"/>
  <c r="O78" i="4"/>
  <c r="P78" i="4" s="1"/>
  <c r="O75" i="4"/>
  <c r="AE75" i="6" s="1"/>
  <c r="O70" i="4"/>
  <c r="P70" i="4" s="1"/>
  <c r="O67" i="4"/>
  <c r="AE67" i="6" s="1"/>
  <c r="O62" i="4"/>
  <c r="AE62" i="6" s="1"/>
  <c r="O54" i="4"/>
  <c r="AE54" i="6" s="1"/>
  <c r="O51" i="4"/>
  <c r="O47" i="6"/>
  <c r="P50" i="6"/>
  <c r="L50" i="4" s="1"/>
  <c r="O50" i="4" s="1"/>
  <c r="AE50" i="6" s="1"/>
  <c r="P12" i="6"/>
  <c r="L12" i="4" s="1"/>
  <c r="O12" i="4" s="1"/>
  <c r="AE12" i="6" s="1"/>
  <c r="P9" i="6"/>
  <c r="L9" i="4" s="1"/>
  <c r="O9" i="4" s="1"/>
  <c r="AE9" i="6" s="1"/>
  <c r="P11" i="6"/>
  <c r="L11" i="4" s="1"/>
  <c r="O11" i="4" s="1"/>
  <c r="AE11" i="6" s="1"/>
  <c r="AE63" i="6"/>
  <c r="P73" i="4"/>
  <c r="P72" i="4"/>
  <c r="Q72" i="4" s="1"/>
  <c r="X72" i="4" s="1"/>
  <c r="K98" i="8" s="1"/>
  <c r="AE56" i="6"/>
  <c r="I16" i="4"/>
  <c r="J16" i="4" s="1"/>
  <c r="I65" i="4"/>
  <c r="J65" i="4" s="1"/>
  <c r="I24" i="4"/>
  <c r="AE24" i="3" s="1"/>
  <c r="I69" i="4"/>
  <c r="J69" i="4" s="1"/>
  <c r="K69" i="4" s="1"/>
  <c r="I36" i="4"/>
  <c r="AE36" i="3" s="1"/>
  <c r="I20" i="4"/>
  <c r="AE20" i="3" s="1"/>
  <c r="I40" i="4"/>
  <c r="AE40" i="3" s="1"/>
  <c r="I77" i="4"/>
  <c r="AE77" i="3" s="1"/>
  <c r="I67" i="4"/>
  <c r="I66" i="4"/>
  <c r="J66" i="4" s="1"/>
  <c r="I74" i="4"/>
  <c r="I70" i="4"/>
  <c r="AE70" i="3" s="1"/>
  <c r="I62" i="4"/>
  <c r="I58" i="4"/>
  <c r="J58" i="4" s="1"/>
  <c r="I39" i="4"/>
  <c r="AE39" i="3" s="1"/>
  <c r="I75" i="4"/>
  <c r="I10" i="4"/>
  <c r="AE10" i="3" s="1"/>
  <c r="AB12" i="3"/>
  <c r="G12" i="4" s="1"/>
  <c r="I12" i="4" s="1"/>
  <c r="I80" i="4"/>
  <c r="AE80" i="3" s="1"/>
  <c r="I73" i="4"/>
  <c r="AE73" i="3" s="1"/>
  <c r="I63" i="4"/>
  <c r="AE63" i="3" s="1"/>
  <c r="I28" i="4"/>
  <c r="J28" i="4" s="1"/>
  <c r="AF28" i="3" s="1"/>
  <c r="AA47" i="3"/>
  <c r="I11" i="4"/>
  <c r="J11" i="4" s="1"/>
  <c r="I72" i="4"/>
  <c r="AE72" i="3" s="1"/>
  <c r="I68" i="4"/>
  <c r="J68" i="4" s="1"/>
  <c r="I64" i="4"/>
  <c r="AE64" i="3" s="1"/>
  <c r="I60" i="4"/>
  <c r="J60" i="4" s="1"/>
  <c r="I79" i="4"/>
  <c r="I71" i="4"/>
  <c r="I32" i="4"/>
  <c r="AE32" i="3" s="1"/>
  <c r="D14" i="6"/>
  <c r="D12" i="6"/>
  <c r="D10" i="6"/>
  <c r="C14" i="6"/>
  <c r="C10" i="6"/>
  <c r="I13" i="4" l="1"/>
  <c r="AE13" i="3" s="1"/>
  <c r="I18" i="4"/>
  <c r="P18" i="4" s="1"/>
  <c r="Q18" i="4" s="1"/>
  <c r="AG18" i="6" s="1"/>
  <c r="I38" i="4"/>
  <c r="AE38" i="3" s="1"/>
  <c r="I29" i="4"/>
  <c r="AE29" i="3" s="1"/>
  <c r="I53" i="4"/>
  <c r="AE53" i="3" s="1"/>
  <c r="I17" i="4"/>
  <c r="J17" i="4" s="1"/>
  <c r="AF17" i="3" s="1"/>
  <c r="I59" i="4"/>
  <c r="J59" i="4" s="1"/>
  <c r="I25" i="4"/>
  <c r="P25" i="4" s="1"/>
  <c r="I51" i="4"/>
  <c r="J51" i="4" s="1"/>
  <c r="I77" i="8" s="1"/>
  <c r="I56" i="4"/>
  <c r="AE56" i="3" s="1"/>
  <c r="I57" i="4"/>
  <c r="J57" i="4" s="1"/>
  <c r="I83" i="8" s="1"/>
  <c r="AE55" i="3"/>
  <c r="J54" i="4"/>
  <c r="AF54" i="3" s="1"/>
  <c r="P16" i="4"/>
  <c r="AF16" i="6" s="1"/>
  <c r="P14" i="4"/>
  <c r="AF14" i="6" s="1"/>
  <c r="P31" i="4"/>
  <c r="Q31" i="4" s="1"/>
  <c r="AG31" i="6" s="1"/>
  <c r="P10" i="4"/>
  <c r="Q10" i="4" s="1"/>
  <c r="AG10" i="6" s="1"/>
  <c r="P19" i="4"/>
  <c r="AF19" i="6" s="1"/>
  <c r="P59" i="4"/>
  <c r="Q59" i="4" s="1"/>
  <c r="AG59" i="6" s="1"/>
  <c r="P34" i="4"/>
  <c r="Q34" i="4" s="1"/>
  <c r="AG34" i="6" s="1"/>
  <c r="P28" i="4"/>
  <c r="Q28" i="4" s="1"/>
  <c r="P20" i="4"/>
  <c r="Q20" i="4" s="1"/>
  <c r="AG20" i="6" s="1"/>
  <c r="P23" i="4"/>
  <c r="Q23" i="4" s="1"/>
  <c r="X23" i="4" s="1"/>
  <c r="Y23" i="4" s="1"/>
  <c r="O29" i="8" s="1"/>
  <c r="P29" i="4"/>
  <c r="Q29" i="4" s="1"/>
  <c r="X29" i="4" s="1"/>
  <c r="Y29" i="4" s="1"/>
  <c r="O35" i="8" s="1"/>
  <c r="P55" i="4"/>
  <c r="Q55" i="4" s="1"/>
  <c r="AE34" i="6"/>
  <c r="AE16" i="6"/>
  <c r="AE71" i="6"/>
  <c r="P80" i="4"/>
  <c r="Q80" i="4" s="1"/>
  <c r="AG80" i="6" s="1"/>
  <c r="P36" i="4"/>
  <c r="Q36" i="4" s="1"/>
  <c r="X36" i="4" s="1"/>
  <c r="P66" i="4"/>
  <c r="Q66" i="4" s="1"/>
  <c r="X66" i="4" s="1"/>
  <c r="M92" i="8" s="1"/>
  <c r="AE69" i="6"/>
  <c r="AE29" i="6"/>
  <c r="AE31" i="6"/>
  <c r="AE70" i="6"/>
  <c r="P30" i="4"/>
  <c r="Q30" i="4" s="1"/>
  <c r="AG30" i="6" s="1"/>
  <c r="AE14" i="6"/>
  <c r="AE20" i="6"/>
  <c r="J50" i="4"/>
  <c r="I76" i="8" s="1"/>
  <c r="J24" i="4"/>
  <c r="K24" i="4" s="1"/>
  <c r="AE61" i="3"/>
  <c r="J21" i="4"/>
  <c r="I27" i="8" s="1"/>
  <c r="AE11" i="3"/>
  <c r="J72" i="4"/>
  <c r="I98" i="8" s="1"/>
  <c r="J39" i="4"/>
  <c r="K39" i="4" s="1"/>
  <c r="J23" i="4"/>
  <c r="K23" i="4" s="1"/>
  <c r="AE16" i="3"/>
  <c r="AE58" i="3"/>
  <c r="J76" i="4"/>
  <c r="AF76" i="3" s="1"/>
  <c r="J32" i="4"/>
  <c r="K32" i="4" s="1"/>
  <c r="AE60" i="3"/>
  <c r="AE78" i="3"/>
  <c r="J77" i="4"/>
  <c r="I103" i="8" s="1"/>
  <c r="AE27" i="3"/>
  <c r="J20" i="4"/>
  <c r="AF20" i="3" s="1"/>
  <c r="AF16" i="3"/>
  <c r="I22" i="8"/>
  <c r="AE59" i="6"/>
  <c r="P68" i="4"/>
  <c r="Q68" i="4" s="1"/>
  <c r="P60" i="4"/>
  <c r="Q60" i="4" s="1"/>
  <c r="X60" i="4" s="1"/>
  <c r="Y60" i="4" s="1"/>
  <c r="O86" i="8" s="1"/>
  <c r="P76" i="4"/>
  <c r="K11" i="4"/>
  <c r="I17" i="8"/>
  <c r="AF11" i="3"/>
  <c r="P67" i="4"/>
  <c r="Q67" i="4" s="1"/>
  <c r="X67" i="4" s="1"/>
  <c r="P79" i="4"/>
  <c r="Q79" i="4" s="1"/>
  <c r="P15" i="4"/>
  <c r="Q15" i="4" s="1"/>
  <c r="X15" i="4" s="1"/>
  <c r="Y15" i="4" s="1"/>
  <c r="O21" i="8" s="1"/>
  <c r="P52" i="4"/>
  <c r="Q52" i="4" s="1"/>
  <c r="AE28" i="6"/>
  <c r="P35" i="4"/>
  <c r="Q35" i="4" s="1"/>
  <c r="AG35" i="6" s="1"/>
  <c r="P27" i="4"/>
  <c r="AE78" i="6"/>
  <c r="P62" i="4"/>
  <c r="Q62" i="4" s="1"/>
  <c r="P64" i="4"/>
  <c r="Q64" i="4" s="1"/>
  <c r="P26" i="4"/>
  <c r="X69" i="4"/>
  <c r="M95" i="8" s="1"/>
  <c r="AG69" i="6"/>
  <c r="AF69" i="6"/>
  <c r="AF72" i="6"/>
  <c r="P37" i="4"/>
  <c r="Q37" i="4" s="1"/>
  <c r="P13" i="4"/>
  <c r="AE74" i="6"/>
  <c r="P74" i="4"/>
  <c r="Y72" i="4"/>
  <c r="O98" i="8" s="1"/>
  <c r="P58" i="4"/>
  <c r="P11" i="4"/>
  <c r="Q11" i="4" s="1"/>
  <c r="X11" i="4" s="1"/>
  <c r="P12" i="4"/>
  <c r="AF12" i="6" s="1"/>
  <c r="P75" i="4"/>
  <c r="Q75" i="4" s="1"/>
  <c r="AE10" i="6"/>
  <c r="AF71" i="6"/>
  <c r="X71" i="4"/>
  <c r="Y71" i="4" s="1"/>
  <c r="O97" i="8" s="1"/>
  <c r="AF63" i="6"/>
  <c r="AG63" i="6"/>
  <c r="P54" i="4"/>
  <c r="AE23" i="6"/>
  <c r="AE22" i="6"/>
  <c r="P22" i="4"/>
  <c r="AE24" i="6"/>
  <c r="P24" i="4"/>
  <c r="P61" i="4"/>
  <c r="P39" i="4"/>
  <c r="AE25" i="6"/>
  <c r="AE65" i="6"/>
  <c r="P65" i="4"/>
  <c r="AE40" i="6"/>
  <c r="P40" i="4"/>
  <c r="AE17" i="6"/>
  <c r="P33" i="4"/>
  <c r="AE33" i="6"/>
  <c r="AE32" i="6"/>
  <c r="P32" i="4"/>
  <c r="AE51" i="6"/>
  <c r="AE57" i="6"/>
  <c r="AE21" i="6"/>
  <c r="P21" i="4"/>
  <c r="AE53" i="6"/>
  <c r="P77" i="4"/>
  <c r="AE77" i="6"/>
  <c r="AG72" i="6"/>
  <c r="M98" i="8"/>
  <c r="P50" i="4"/>
  <c r="AF50" i="6" s="1"/>
  <c r="Q70" i="4"/>
  <c r="AF70" i="6"/>
  <c r="Q78" i="4"/>
  <c r="AF78" i="6"/>
  <c r="Q73" i="4"/>
  <c r="AF73" i="6"/>
  <c r="J14" i="4"/>
  <c r="K14" i="4" s="1"/>
  <c r="J63" i="4"/>
  <c r="AF63" i="3" s="1"/>
  <c r="J38" i="4"/>
  <c r="I44" i="8" s="1"/>
  <c r="J36" i="4"/>
  <c r="I42" i="8" s="1"/>
  <c r="AF27" i="3"/>
  <c r="K27" i="4"/>
  <c r="I33" i="8"/>
  <c r="J15" i="4"/>
  <c r="AF15" i="3" s="1"/>
  <c r="J40" i="4"/>
  <c r="K40" i="4" s="1"/>
  <c r="AE69" i="3"/>
  <c r="AE37" i="3"/>
  <c r="AE65" i="3"/>
  <c r="J80" i="4"/>
  <c r="I106" i="8" s="1"/>
  <c r="J10" i="4"/>
  <c r="AF10" i="3" s="1"/>
  <c r="K16" i="4"/>
  <c r="AE30" i="3"/>
  <c r="J30" i="4"/>
  <c r="J33" i="4"/>
  <c r="AE33" i="3"/>
  <c r="J22" i="4"/>
  <c r="AE22" i="3"/>
  <c r="J31" i="4"/>
  <c r="AF31" i="3" s="1"/>
  <c r="J52" i="4"/>
  <c r="AF52" i="3" s="1"/>
  <c r="K28" i="4"/>
  <c r="J70" i="4"/>
  <c r="AF70" i="3" s="1"/>
  <c r="AE66" i="3"/>
  <c r="J26" i="4"/>
  <c r="AF26" i="3" s="1"/>
  <c r="J64" i="4"/>
  <c r="I90" i="8" s="1"/>
  <c r="J67" i="4"/>
  <c r="AE67" i="3"/>
  <c r="Y63" i="4"/>
  <c r="O89" i="8" s="1"/>
  <c r="M89" i="8"/>
  <c r="AE71" i="3"/>
  <c r="J71" i="4"/>
  <c r="P9" i="4"/>
  <c r="Q9" i="4" s="1"/>
  <c r="AE12" i="3"/>
  <c r="I34" i="8"/>
  <c r="AE79" i="3"/>
  <c r="J79" i="4"/>
  <c r="J34" i="4"/>
  <c r="AE34" i="3"/>
  <c r="AE19" i="3"/>
  <c r="J19" i="4"/>
  <c r="J74" i="4"/>
  <c r="AE74" i="3"/>
  <c r="AE9" i="3"/>
  <c r="J12" i="4"/>
  <c r="I18" i="8" s="1"/>
  <c r="AE68" i="3"/>
  <c r="AE35" i="3"/>
  <c r="J73" i="4"/>
  <c r="AF73" i="3" s="1"/>
  <c r="AE28" i="3"/>
  <c r="J75" i="4"/>
  <c r="AE75" i="3"/>
  <c r="J62" i="4"/>
  <c r="AE62" i="3"/>
  <c r="I95" i="8"/>
  <c r="AF69" i="3"/>
  <c r="I87" i="8"/>
  <c r="K61" i="4"/>
  <c r="AF61" i="3"/>
  <c r="AF37" i="3"/>
  <c r="I43" i="8"/>
  <c r="K37" i="4"/>
  <c r="K55" i="4"/>
  <c r="I81" i="8"/>
  <c r="AF55" i="3"/>
  <c r="I86" i="8"/>
  <c r="K60" i="4"/>
  <c r="AF60" i="3"/>
  <c r="K66" i="4"/>
  <c r="I92" i="8"/>
  <c r="AF66" i="3"/>
  <c r="K78" i="4"/>
  <c r="I104" i="8"/>
  <c r="AF78" i="3"/>
  <c r="K65" i="4"/>
  <c r="AF65" i="3"/>
  <c r="I91" i="8"/>
  <c r="K68" i="4"/>
  <c r="I94" i="8"/>
  <c r="AF68" i="3"/>
  <c r="K35" i="4"/>
  <c r="I41" i="8"/>
  <c r="AF35" i="3"/>
  <c r="K58" i="4"/>
  <c r="I84" i="8"/>
  <c r="AF58" i="3"/>
  <c r="K76" i="4"/>
  <c r="AF9" i="3"/>
  <c r="K9" i="4"/>
  <c r="I15" i="8"/>
  <c r="AE17" i="3" l="1"/>
  <c r="P38" i="4"/>
  <c r="Q38" i="4" s="1"/>
  <c r="AE18" i="3"/>
  <c r="J18" i="4"/>
  <c r="K18" i="4" s="1"/>
  <c r="AE25" i="3"/>
  <c r="J25" i="4"/>
  <c r="K25" i="4" s="1"/>
  <c r="AE59" i="3"/>
  <c r="J13" i="4"/>
  <c r="AF13" i="3" s="1"/>
  <c r="K51" i="4"/>
  <c r="AF51" i="3"/>
  <c r="P53" i="4"/>
  <c r="AF53" i="6" s="1"/>
  <c r="AE51" i="3"/>
  <c r="P51" i="4"/>
  <c r="AF51" i="6" s="1"/>
  <c r="P56" i="4"/>
  <c r="AF56" i="6" s="1"/>
  <c r="AF57" i="3"/>
  <c r="K17" i="4"/>
  <c r="I23" i="8"/>
  <c r="P17" i="4"/>
  <c r="Q17" i="4" s="1"/>
  <c r="J53" i="4"/>
  <c r="K53" i="4" s="1"/>
  <c r="J29" i="4"/>
  <c r="K29" i="4" s="1"/>
  <c r="J56" i="4"/>
  <c r="AF56" i="3" s="1"/>
  <c r="K57" i="4"/>
  <c r="B42" i="9" s="1"/>
  <c r="P57" i="4"/>
  <c r="Q57" i="4" s="1"/>
  <c r="AE57" i="3"/>
  <c r="AF29" i="6"/>
  <c r="K92" i="8"/>
  <c r="K35" i="8"/>
  <c r="Y66" i="4"/>
  <c r="O92" i="8" s="1"/>
  <c r="AF24" i="3"/>
  <c r="K29" i="8"/>
  <c r="AF21" i="3"/>
  <c r="Q19" i="4"/>
  <c r="AG19" i="6" s="1"/>
  <c r="Q16" i="4"/>
  <c r="AG16" i="6" s="1"/>
  <c r="AF39" i="3"/>
  <c r="AF23" i="6"/>
  <c r="I102" i="8"/>
  <c r="I30" i="8"/>
  <c r="K63" i="4"/>
  <c r="AF77" i="3"/>
  <c r="K77" i="4"/>
  <c r="AG23" i="6"/>
  <c r="AF55" i="6"/>
  <c r="AF20" i="6"/>
  <c r="I45" i="8"/>
  <c r="K54" i="4"/>
  <c r="X20" i="4"/>
  <c r="K26" i="8" s="1"/>
  <c r="AF30" i="6"/>
  <c r="M85" i="8"/>
  <c r="I80" i="8"/>
  <c r="M35" i="8"/>
  <c r="Q14" i="4"/>
  <c r="X14" i="4" s="1"/>
  <c r="AF34" i="6"/>
  <c r="M29" i="8"/>
  <c r="AF59" i="6"/>
  <c r="AF10" i="6"/>
  <c r="I89" i="8"/>
  <c r="AF28" i="6"/>
  <c r="K21" i="4"/>
  <c r="AF50" i="3"/>
  <c r="K10" i="4"/>
  <c r="X34" i="4"/>
  <c r="Y34" i="4" s="1"/>
  <c r="O40" i="8" s="1"/>
  <c r="AF66" i="6"/>
  <c r="AF31" i="6"/>
  <c r="AG29" i="6"/>
  <c r="X10" i="4"/>
  <c r="M16" i="8" s="1"/>
  <c r="K50" i="4"/>
  <c r="AG66" i="6"/>
  <c r="AF38" i="3"/>
  <c r="K38" i="4"/>
  <c r="AF72" i="3"/>
  <c r="X18" i="4"/>
  <c r="K24" i="8" s="1"/>
  <c r="AF18" i="6"/>
  <c r="X80" i="4"/>
  <c r="Y80" i="4" s="1"/>
  <c r="O106" i="8" s="1"/>
  <c r="AG36" i="6"/>
  <c r="AF80" i="6"/>
  <c r="AF36" i="6"/>
  <c r="AF75" i="6"/>
  <c r="X30" i="4"/>
  <c r="K36" i="8" s="1"/>
  <c r="K97" i="8"/>
  <c r="M97" i="8"/>
  <c r="I38" i="8"/>
  <c r="AF23" i="3"/>
  <c r="I29" i="8"/>
  <c r="AF32" i="3"/>
  <c r="AG67" i="6"/>
  <c r="AF68" i="6"/>
  <c r="K72" i="4"/>
  <c r="K20" i="4"/>
  <c r="I26" i="8"/>
  <c r="K80" i="4"/>
  <c r="AF14" i="3"/>
  <c r="K26" i="4"/>
  <c r="AF36" i="3"/>
  <c r="AF79" i="6"/>
  <c r="K36" i="4"/>
  <c r="I99" i="8"/>
  <c r="I32" i="8"/>
  <c r="I21" i="8"/>
  <c r="K52" i="4"/>
  <c r="AF67" i="6"/>
  <c r="AF60" i="6"/>
  <c r="AF52" i="6"/>
  <c r="I20" i="8"/>
  <c r="AF40" i="3"/>
  <c r="M86" i="8"/>
  <c r="AG60" i="6"/>
  <c r="K12" i="4"/>
  <c r="I46" i="8"/>
  <c r="K70" i="4"/>
  <c r="AF76" i="6"/>
  <c r="Q76" i="4"/>
  <c r="I37" i="8"/>
  <c r="K86" i="8"/>
  <c r="K21" i="8"/>
  <c r="X79" i="4"/>
  <c r="AG79" i="6"/>
  <c r="X31" i="4"/>
  <c r="Y31" i="4" s="1"/>
  <c r="O37" i="8" s="1"/>
  <c r="AF35" i="6"/>
  <c r="AF15" i="6"/>
  <c r="M21" i="8"/>
  <c r="Q27" i="4"/>
  <c r="AF27" i="6"/>
  <c r="Q50" i="4"/>
  <c r="X35" i="4"/>
  <c r="M41" i="8" s="1"/>
  <c r="AF62" i="6"/>
  <c r="AG15" i="6"/>
  <c r="AF11" i="6"/>
  <c r="AF64" i="6"/>
  <c r="AF37" i="6"/>
  <c r="AG62" i="6"/>
  <c r="X62" i="4"/>
  <c r="Q26" i="4"/>
  <c r="AF26" i="6"/>
  <c r="Q74" i="4"/>
  <c r="AF74" i="6"/>
  <c r="Y69" i="4"/>
  <c r="O95" i="8" s="1"/>
  <c r="K95" i="8"/>
  <c r="Q12" i="4"/>
  <c r="Q58" i="4"/>
  <c r="AF58" i="6"/>
  <c r="AF13" i="6"/>
  <c r="Q13" i="4"/>
  <c r="AF22" i="6"/>
  <c r="Q22" i="4"/>
  <c r="Q54" i="4"/>
  <c r="AF54" i="6"/>
  <c r="Q21" i="4"/>
  <c r="AF21" i="6"/>
  <c r="Q33" i="4"/>
  <c r="AF33" i="6"/>
  <c r="Q65" i="4"/>
  <c r="AF65" i="6"/>
  <c r="Q39" i="4"/>
  <c r="AF39" i="6"/>
  <c r="Q25" i="4"/>
  <c r="AF25" i="6"/>
  <c r="Q77" i="4"/>
  <c r="AF77" i="6"/>
  <c r="X68" i="4"/>
  <c r="AG68" i="6"/>
  <c r="Q32" i="4"/>
  <c r="AF32" i="6"/>
  <c r="Q61" i="4"/>
  <c r="AF61" i="6"/>
  <c r="Q24" i="4"/>
  <c r="AF24" i="6"/>
  <c r="Q40" i="4"/>
  <c r="AF40" i="6"/>
  <c r="M106" i="8"/>
  <c r="X37" i="4"/>
  <c r="AG37" i="6"/>
  <c r="M42" i="8"/>
  <c r="Y36" i="4"/>
  <c r="O42" i="8" s="1"/>
  <c r="K42" i="8"/>
  <c r="AG64" i="6"/>
  <c r="X64" i="4"/>
  <c r="K106" i="8"/>
  <c r="AG73" i="6"/>
  <c r="X73" i="4"/>
  <c r="AG78" i="6"/>
  <c r="X78" i="4"/>
  <c r="AG28" i="6"/>
  <c r="AG70" i="6"/>
  <c r="X70" i="4"/>
  <c r="AG55" i="6"/>
  <c r="X55" i="4"/>
  <c r="Y67" i="4"/>
  <c r="O93" i="8" s="1"/>
  <c r="M93" i="8"/>
  <c r="K93" i="8"/>
  <c r="X75" i="4"/>
  <c r="AG75" i="6"/>
  <c r="X52" i="4"/>
  <c r="AG52" i="6"/>
  <c r="I16" i="8"/>
  <c r="AF12" i="3"/>
  <c r="K15" i="4"/>
  <c r="AF64" i="3"/>
  <c r="AF9" i="6"/>
  <c r="I96" i="8"/>
  <c r="I78" i="8"/>
  <c r="AF80" i="3"/>
  <c r="K73" i="4"/>
  <c r="K31" i="4"/>
  <c r="K22" i="4"/>
  <c r="I28" i="8"/>
  <c r="AF22" i="3"/>
  <c r="K64" i="4"/>
  <c r="K30" i="4"/>
  <c r="AF30" i="3"/>
  <c r="I36" i="8"/>
  <c r="K67" i="4"/>
  <c r="AF67" i="3"/>
  <c r="I93" i="8"/>
  <c r="AF33" i="3"/>
  <c r="I39" i="8"/>
  <c r="K33" i="4"/>
  <c r="K62" i="4"/>
  <c r="I88" i="8"/>
  <c r="AF62" i="3"/>
  <c r="K75" i="4"/>
  <c r="I101" i="8"/>
  <c r="AF75" i="3"/>
  <c r="K74" i="4"/>
  <c r="I100" i="8"/>
  <c r="AF74" i="3"/>
  <c r="AF34" i="3"/>
  <c r="I40" i="8"/>
  <c r="K34" i="4"/>
  <c r="AF71" i="3"/>
  <c r="K71" i="4"/>
  <c r="I97" i="8"/>
  <c r="K59" i="4"/>
  <c r="I85" i="8"/>
  <c r="AF59" i="3"/>
  <c r="K19" i="4"/>
  <c r="AF19" i="3"/>
  <c r="I25" i="8"/>
  <c r="AF79" i="3"/>
  <c r="K79" i="4"/>
  <c r="I105" i="8"/>
  <c r="AG11" i="6"/>
  <c r="AG9" i="6"/>
  <c r="X9" i="4"/>
  <c r="AF18" i="3" l="1"/>
  <c r="I24" i="8"/>
  <c r="AF25" i="3"/>
  <c r="AF38" i="6"/>
  <c r="Q51" i="4"/>
  <c r="X51" i="4" s="1"/>
  <c r="Q53" i="4"/>
  <c r="X53" i="4" s="1"/>
  <c r="I31" i="8"/>
  <c r="K13" i="4"/>
  <c r="I19" i="8"/>
  <c r="AF57" i="6"/>
  <c r="AF17" i="6"/>
  <c r="Q56" i="4"/>
  <c r="AG56" i="6" s="1"/>
  <c r="K56" i="4"/>
  <c r="I82" i="8"/>
  <c r="AF53" i="3"/>
  <c r="I79" i="8"/>
  <c r="I35" i="8"/>
  <c r="AF29" i="3"/>
  <c r="M24" i="8"/>
  <c r="AG14" i="6"/>
  <c r="X16" i="4"/>
  <c r="K22" i="8" s="1"/>
  <c r="X19" i="4"/>
  <c r="M25" i="8" s="1"/>
  <c r="Y59" i="4"/>
  <c r="O85" i="8" s="1"/>
  <c r="M26" i="8"/>
  <c r="K85" i="8"/>
  <c r="Y20" i="4"/>
  <c r="O26" i="8" s="1"/>
  <c r="M40" i="8"/>
  <c r="K40" i="8"/>
  <c r="Y10" i="4"/>
  <c r="O16" i="8" s="1"/>
  <c r="Y18" i="4"/>
  <c r="O24" i="8" s="1"/>
  <c r="K16" i="8"/>
  <c r="M36" i="8"/>
  <c r="Y30" i="4"/>
  <c r="O36" i="8" s="1"/>
  <c r="M37" i="8"/>
  <c r="K37" i="8"/>
  <c r="X76" i="4"/>
  <c r="AG76" i="6"/>
  <c r="K20" i="8"/>
  <c r="Y14" i="4"/>
  <c r="O20" i="8" s="1"/>
  <c r="M20" i="8"/>
  <c r="AG12" i="6"/>
  <c r="X12" i="4"/>
  <c r="AG13" i="6"/>
  <c r="X13" i="4"/>
  <c r="AG50" i="6"/>
  <c r="X50" i="4"/>
  <c r="AG27" i="6"/>
  <c r="X27" i="4"/>
  <c r="M105" i="8"/>
  <c r="K105" i="8"/>
  <c r="Y79" i="4"/>
  <c r="O105" i="8" s="1"/>
  <c r="K41" i="8"/>
  <c r="Y35" i="4"/>
  <c r="O41" i="8" s="1"/>
  <c r="Y62" i="4"/>
  <c r="O88" i="8" s="1"/>
  <c r="K88" i="8"/>
  <c r="M88" i="8"/>
  <c r="X26" i="4"/>
  <c r="AG26" i="6"/>
  <c r="X58" i="4"/>
  <c r="AG58" i="6"/>
  <c r="X74" i="4"/>
  <c r="AG74" i="6"/>
  <c r="AG22" i="6"/>
  <c r="X22" i="4"/>
  <c r="X54" i="4"/>
  <c r="AG54" i="6"/>
  <c r="AG38" i="6"/>
  <c r="AG57" i="6"/>
  <c r="X57" i="4"/>
  <c r="AG24" i="6"/>
  <c r="X24" i="4"/>
  <c r="AG32" i="6"/>
  <c r="X32" i="4"/>
  <c r="AG77" i="6"/>
  <c r="X77" i="4"/>
  <c r="X40" i="4"/>
  <c r="AG40" i="6"/>
  <c r="X39" i="4"/>
  <c r="AG39" i="6"/>
  <c r="AG61" i="6"/>
  <c r="X61" i="4"/>
  <c r="K94" i="8"/>
  <c r="M94" i="8"/>
  <c r="Y68" i="4"/>
  <c r="O94" i="8" s="1"/>
  <c r="AG25" i="6"/>
  <c r="X25" i="4"/>
  <c r="X65" i="4"/>
  <c r="AG65" i="6"/>
  <c r="AG33" i="6"/>
  <c r="X33" i="4"/>
  <c r="AG21" i="6"/>
  <c r="X21" i="4"/>
  <c r="AG17" i="6"/>
  <c r="X17" i="4"/>
  <c r="Y75" i="4"/>
  <c r="O101" i="8" s="1"/>
  <c r="K101" i="8"/>
  <c r="M101" i="8"/>
  <c r="Y70" i="4"/>
  <c r="O96" i="8" s="1"/>
  <c r="K96" i="8"/>
  <c r="M96" i="8"/>
  <c r="K99" i="8"/>
  <c r="Y73" i="4"/>
  <c r="O99" i="8" s="1"/>
  <c r="M99" i="8"/>
  <c r="K34" i="8"/>
  <c r="Y28" i="4"/>
  <c r="O34" i="8" s="1"/>
  <c r="M34" i="8"/>
  <c r="Y37" i="4"/>
  <c r="O43" i="8" s="1"/>
  <c r="K43" i="8"/>
  <c r="M43" i="8"/>
  <c r="Y64" i="4"/>
  <c r="O90" i="8" s="1"/>
  <c r="K90" i="8"/>
  <c r="M90" i="8"/>
  <c r="Y52" i="4"/>
  <c r="O78" i="8" s="1"/>
  <c r="K78" i="8"/>
  <c r="M78" i="8"/>
  <c r="Y55" i="4"/>
  <c r="O81" i="8" s="1"/>
  <c r="K81" i="8"/>
  <c r="M81" i="8"/>
  <c r="Y78" i="4"/>
  <c r="O104" i="8" s="1"/>
  <c r="M104" i="8"/>
  <c r="K104" i="8"/>
  <c r="Y9" i="4"/>
  <c r="O15" i="8" s="1"/>
  <c r="K15" i="8"/>
  <c r="M15" i="8"/>
  <c r="K17" i="8"/>
  <c r="M17" i="8"/>
  <c r="Y11" i="4"/>
  <c r="O17" i="8" s="1"/>
  <c r="B41" i="9" l="1"/>
  <c r="B40" i="9" s="1"/>
  <c r="B39" i="9" s="1"/>
  <c r="B38" i="9" s="1"/>
  <c r="B37" i="9" s="1"/>
  <c r="B36" i="9" s="1"/>
  <c r="B35" i="9" s="1"/>
  <c r="B34" i="9" s="1"/>
  <c r="B33" i="9" s="1"/>
  <c r="B32" i="9" s="1"/>
  <c r="B31" i="9" s="1"/>
  <c r="B30" i="9" s="1"/>
  <c r="B29" i="9" s="1"/>
  <c r="B28" i="9" s="1"/>
  <c r="B27" i="9" s="1"/>
  <c r="B26" i="9" s="1"/>
  <c r="B25" i="9" s="1"/>
  <c r="B24" i="9" s="1"/>
  <c r="B23" i="9" s="1"/>
  <c r="B22" i="9" s="1"/>
  <c r="B21" i="9" s="1"/>
  <c r="B20" i="9" s="1"/>
  <c r="B19" i="9" s="1"/>
  <c r="B18" i="9" s="1"/>
  <c r="B17" i="9" s="1"/>
  <c r="B16" i="9" s="1"/>
  <c r="B15" i="9" s="1"/>
  <c r="B14" i="9" s="1"/>
  <c r="B13" i="9" s="1"/>
  <c r="B12" i="9" s="1"/>
  <c r="B11" i="9" s="1"/>
  <c r="B10" i="9" s="1"/>
  <c r="B9" i="9" s="1"/>
  <c r="B8" i="9" s="1"/>
  <c r="B7" i="9" s="1"/>
  <c r="B6" i="9" s="1"/>
  <c r="B5" i="9" s="1"/>
  <c r="B4" i="9" s="1"/>
  <c r="B3" i="9" s="1"/>
  <c r="AG53" i="6"/>
  <c r="AG51" i="6"/>
  <c r="M22" i="8"/>
  <c r="X56" i="4"/>
  <c r="K82" i="8" s="1"/>
  <c r="K25" i="8"/>
  <c r="Y19" i="4"/>
  <c r="O25" i="8" s="1"/>
  <c r="Y16" i="4"/>
  <c r="O22" i="8" s="1"/>
  <c r="M82" i="8"/>
  <c r="Y50" i="4"/>
  <c r="O76" i="8" s="1"/>
  <c r="M76" i="8"/>
  <c r="K76" i="8"/>
  <c r="Y12" i="4"/>
  <c r="O18" i="8" s="1"/>
  <c r="K18" i="8"/>
  <c r="M18" i="8"/>
  <c r="K19" i="8"/>
  <c r="M19" i="8"/>
  <c r="Y13" i="4"/>
  <c r="O19" i="8" s="1"/>
  <c r="M102" i="8"/>
  <c r="Y76" i="4"/>
  <c r="O102" i="8" s="1"/>
  <c r="K102" i="8"/>
  <c r="K33" i="8"/>
  <c r="Y27" i="4"/>
  <c r="O33" i="8" s="1"/>
  <c r="M33" i="8"/>
  <c r="Y26" i="4"/>
  <c r="O32" i="8" s="1"/>
  <c r="K32" i="8"/>
  <c r="M32" i="8"/>
  <c r="Y74" i="4"/>
  <c r="O100" i="8" s="1"/>
  <c r="M100" i="8"/>
  <c r="K100" i="8"/>
  <c r="K84" i="8"/>
  <c r="M84" i="8"/>
  <c r="Y58" i="4"/>
  <c r="O84" i="8" s="1"/>
  <c r="Y54" i="4"/>
  <c r="O80" i="8" s="1"/>
  <c r="M80" i="8"/>
  <c r="K80" i="8"/>
  <c r="Y22" i="4"/>
  <c r="O28" i="8" s="1"/>
  <c r="K28" i="8"/>
  <c r="M28" i="8"/>
  <c r="Y38" i="4"/>
  <c r="O44" i="8" s="1"/>
  <c r="M44" i="8"/>
  <c r="K44" i="8"/>
  <c r="Y51" i="4"/>
  <c r="O77" i="8" s="1"/>
  <c r="M77" i="8"/>
  <c r="K77" i="8"/>
  <c r="Y24" i="4"/>
  <c r="O30" i="8" s="1"/>
  <c r="K30" i="8"/>
  <c r="M30" i="8"/>
  <c r="K91" i="8"/>
  <c r="M91" i="8"/>
  <c r="Y65" i="4"/>
  <c r="O91" i="8" s="1"/>
  <c r="K27" i="8"/>
  <c r="M27" i="8"/>
  <c r="Y21" i="4"/>
  <c r="O27" i="8" s="1"/>
  <c r="M46" i="8"/>
  <c r="K46" i="8"/>
  <c r="Y40" i="4"/>
  <c r="O46" i="8" s="1"/>
  <c r="Y17" i="4"/>
  <c r="O23" i="8" s="1"/>
  <c r="M23" i="8"/>
  <c r="K23" i="8"/>
  <c r="M39" i="8"/>
  <c r="K39" i="8"/>
  <c r="Y33" i="4"/>
  <c r="O39" i="8" s="1"/>
  <c r="Y25" i="4"/>
  <c r="O31" i="8" s="1"/>
  <c r="M31" i="8"/>
  <c r="K31" i="8"/>
  <c r="M79" i="8"/>
  <c r="K79" i="8"/>
  <c r="Y53" i="4"/>
  <c r="O79" i="8" s="1"/>
  <c r="Y39" i="4"/>
  <c r="O45" i="8" s="1"/>
  <c r="K45" i="8"/>
  <c r="M45" i="8"/>
  <c r="K38" i="8"/>
  <c r="Y32" i="4"/>
  <c r="O38" i="8" s="1"/>
  <c r="M38" i="8"/>
  <c r="Y57" i="4"/>
  <c r="O83" i="8" s="1"/>
  <c r="M83" i="8"/>
  <c r="K83" i="8"/>
  <c r="K103" i="8"/>
  <c r="Y77" i="4"/>
  <c r="O103" i="8" s="1"/>
  <c r="M103" i="8"/>
  <c r="Y61" i="4"/>
  <c r="O87" i="8" s="1"/>
  <c r="M87" i="8"/>
  <c r="K87" i="8"/>
  <c r="Y56" i="4" l="1"/>
  <c r="O82" i="8" s="1"/>
  <c r="B42" i="10"/>
  <c r="B41" i="10" l="1"/>
  <c r="B40" i="10" s="1"/>
  <c r="B39" i="10" s="1"/>
  <c r="B38" i="10" s="1"/>
  <c r="B37" i="10" s="1"/>
  <c r="B36" i="10" s="1"/>
  <c r="B35" i="10" s="1"/>
  <c r="B34" i="10" s="1"/>
  <c r="B33" i="10" s="1"/>
  <c r="B32" i="10" s="1"/>
  <c r="B31" i="10" s="1"/>
  <c r="B30" i="10" s="1"/>
  <c r="B29" i="10" s="1"/>
  <c r="B28" i="10" s="1"/>
  <c r="B27" i="10" s="1"/>
  <c r="B26" i="10" s="1"/>
  <c r="B25" i="10" s="1"/>
  <c r="B24" i="10" s="1"/>
  <c r="B23" i="10" s="1"/>
  <c r="B22" i="10" s="1"/>
  <c r="B21" i="10" s="1"/>
  <c r="B20" i="10" s="1"/>
  <c r="B19" i="10" s="1"/>
  <c r="B18" i="10" s="1"/>
  <c r="B17" i="10" s="1"/>
  <c r="B16" i="10" s="1"/>
  <c r="B15" i="10" s="1"/>
  <c r="B14" i="10" s="1"/>
  <c r="B13" i="10" s="1"/>
  <c r="B12" i="10" s="1"/>
  <c r="B11" i="10" s="1"/>
  <c r="B10" i="10" s="1"/>
  <c r="B9" i="10" s="1"/>
  <c r="B8" i="10" s="1"/>
  <c r="B7" i="10" s="1"/>
  <c r="B6" i="10" s="1"/>
  <c r="B5" i="10" s="1"/>
  <c r="B4" i="10" s="1"/>
  <c r="B3" i="10" s="1"/>
</calcChain>
</file>

<file path=xl/sharedStrings.xml><?xml version="1.0" encoding="utf-8"?>
<sst xmlns="http://schemas.openxmlformats.org/spreadsheetml/2006/main" count="683" uniqueCount="264">
  <si>
    <t>J</t>
  </si>
  <si>
    <t>Date of Examination</t>
  </si>
  <si>
    <t>Point Distribution</t>
  </si>
  <si>
    <t>Class Standing</t>
  </si>
  <si>
    <t>Grade Distribution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</si>
  <si>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</si>
  <si>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</si>
  <si>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</si>
  <si>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</si>
  <si>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</si>
  <si>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</si>
  <si>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</si>
  <si>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</si>
  <si>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</si>
  <si>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</si>
  <si>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</si>
  <si>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</si>
  <si>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</si>
  <si>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</si>
  <si>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</si>
  <si>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</si>
  <si>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</si>
  <si>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</si>
  <si>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</si>
  <si>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</si>
  <si>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</si>
  <si>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</si>
  <si>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</si>
  <si>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</si>
  <si>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</si>
  <si>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</si>
  <si>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</si>
  <si>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</si>
  <si>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</si>
  <si>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</si>
  <si>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</si>
  <si>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</si>
  <si>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</si>
  <si>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</si>
  <si>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</si>
  <si>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</si>
  <si>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</si>
  <si>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</si>
  <si>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</si>
  <si>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</si>
  <si>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</si>
  <si>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</si>
  <si>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</si>
  <si>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</si>
  <si>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</si>
  <si>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</si>
  <si>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</si>
  <si>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</si>
  <si>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</si>
  <si>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</si>
  <si>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</si>
  <si>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</si>
  <si>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</si>
  <si>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</si>
  <si>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</si>
  <si>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</si>
  <si>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</si>
  <si>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</si>
  <si>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</si>
  <si>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</si>
  <si>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</si>
  <si>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</si>
  <si>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</si>
  <si>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</si>
  <si>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</si>
  <si>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</si>
  <si>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</si>
  <si>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</si>
  <si>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</si>
  <si>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</si>
  <si>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</si>
  <si>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</si>
  <si>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</si>
  <si>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</si>
  <si>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</si>
  <si>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</si>
  <si>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</si>
  <si>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</si>
  <si>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</si>
  <si>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</si>
  <si>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</si>
  <si>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</si>
  <si>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</si>
  <si>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</si>
  <si>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</si>
  <si>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</si>
  <si>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</si>
  <si>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</si>
  <si>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</si>
  <si>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</si>
  <si>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</si>
  <si>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</si>
  <si>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</si>
  <si>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</si>
  <si>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</si>
  <si>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</si>
  <si>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</si>
  <si>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</si>
  <si>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</si>
  <si>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</si>
  <si>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</si>
  <si>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</si>
  <si>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</si>
  <si>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</si>
  <si>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</si>
  <si>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</si>
  <si>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</si>
  <si>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</si>
  <si>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</si>
  <si>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</si>
  <si>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</si>
  <si>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</si>
  <si>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</si>
  <si>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</si>
  <si>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MIDTERM</t>
  </si>
  <si>
    <t>RAW SCORE</t>
  </si>
  <si>
    <t>REMARKS</t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</si>
  <si>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</si>
  <si>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</si>
  <si>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</si>
  <si>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</si>
  <si>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</si>
  <si>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</si>
  <si>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</si>
  <si>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</si>
  <si>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</si>
  <si>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</si>
  <si>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</si>
  <si>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</si>
  <si>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</si>
  <si>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</si>
  <si>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</si>
  <si>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</si>
  <si>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Midterm</t>
  </si>
  <si>
    <t>Final</t>
  </si>
  <si>
    <t>MS</t>
  </si>
  <si>
    <t>DESCRIPTIVE TITLE:</t>
  </si>
  <si>
    <t>Laboratory</t>
  </si>
  <si>
    <r>
      <t xml:space="preserve">For Uploading of </t>
    </r>
    <r>
      <rPr>
        <u/>
        <sz val="11"/>
        <color rgb="FFFFC000"/>
        <rFont val="Arial Black"/>
        <family val="2"/>
      </rPr>
      <t>Midterm</t>
    </r>
    <r>
      <rPr>
        <sz val="11"/>
        <color theme="0"/>
        <rFont val="Arial Black"/>
        <family val="2"/>
      </rPr>
      <t xml:space="preserve"> Grades</t>
    </r>
  </si>
  <si>
    <r>
      <rPr>
        <i/>
        <sz val="11"/>
        <color theme="1"/>
        <rFont val="Arial Black"/>
        <family val="2"/>
      </rPr>
      <t>Instructions:</t>
    </r>
    <r>
      <rPr>
        <sz val="11"/>
        <color theme="1"/>
        <rFont val="Arial Black"/>
        <family val="2"/>
      </rPr>
      <t xml:space="preserve"> </t>
    </r>
    <r>
      <rPr>
        <sz val="10.5"/>
        <color theme="1"/>
        <rFont val="Arial Black"/>
        <family val="2"/>
      </rPr>
      <t xml:space="preserve">1. </t>
    </r>
    <r>
      <rPr>
        <u/>
        <sz val="10.5"/>
        <color theme="1"/>
        <rFont val="Arial Black"/>
        <family val="2"/>
      </rPr>
      <t>Select</t>
    </r>
    <r>
      <rPr>
        <sz val="10.5"/>
        <color theme="1"/>
        <rFont val="Arial Black"/>
        <family val="2"/>
      </rPr>
      <t xml:space="preserve"> and </t>
    </r>
    <r>
      <rPr>
        <u/>
        <sz val="10.5"/>
        <color theme="1"/>
        <rFont val="Arial Black"/>
        <family val="2"/>
      </rPr>
      <t>Copy</t>
    </r>
    <r>
      <rPr>
        <sz val="10.5"/>
        <color theme="1"/>
        <rFont val="Arial Black"/>
        <family val="2"/>
      </rPr>
      <t xml:space="preserve"> the entire set of data found below.</t>
    </r>
    <r>
      <rPr>
        <sz val="11"/>
        <color theme="1"/>
        <rFont val="Arial Black"/>
        <family val="2"/>
      </rPr>
      <t xml:space="preserve">
                      </t>
    </r>
    <r>
      <rPr>
        <sz val="10.5"/>
        <color theme="1"/>
        <rFont val="Arial Black"/>
        <family val="2"/>
      </rPr>
      <t xml:space="preserve"> 2. </t>
    </r>
    <r>
      <rPr>
        <u/>
        <sz val="10.5"/>
        <color theme="1"/>
        <rFont val="Arial Black"/>
        <family val="2"/>
      </rPr>
      <t>Paste</t>
    </r>
    <r>
      <rPr>
        <sz val="10.5"/>
        <color theme="1"/>
        <rFont val="Arial Black"/>
        <family val="2"/>
      </rPr>
      <t xml:space="preserve"> to School Automate Grades Uploading Module.</t>
    </r>
  </si>
  <si>
    <r>
      <t xml:space="preserve">For Uploading of </t>
    </r>
    <r>
      <rPr>
        <u/>
        <sz val="11"/>
        <color rgb="FF66CCFF"/>
        <rFont val="Arial Black"/>
        <family val="2"/>
      </rPr>
      <t>Final</t>
    </r>
    <r>
      <rPr>
        <sz val="11"/>
        <color theme="0"/>
        <rFont val="Arial Black"/>
        <family val="2"/>
      </rPr>
      <t xml:space="preserve"> Grades</t>
    </r>
  </si>
  <si>
    <t>Gender</t>
  </si>
  <si>
    <t>Deg. Program &amp; Year</t>
  </si>
  <si>
    <t>Degree &amp; Year</t>
  </si>
  <si>
    <t>DEGREE</t>
  </si>
  <si>
    <t>GEN</t>
  </si>
  <si>
    <t>ID Number</t>
  </si>
  <si>
    <t>Gen.</t>
  </si>
  <si>
    <t>UC-ITSS - 2018</t>
  </si>
  <si>
    <t>Leonard Prim Francis G. Reyes</t>
  </si>
  <si>
    <t>CC22</t>
  </si>
  <si>
    <t>INTRODUCTION TO PLATFORM TECHNOLOGIES</t>
  </si>
  <si>
    <t>S312</t>
  </si>
  <si>
    <t>2018-2019</t>
  </si>
  <si>
    <t>3rd</t>
  </si>
  <si>
    <t>BSIT-NET SEC TRACK-1</t>
  </si>
  <si>
    <t>BSIT-WEB TRACK-1</t>
  </si>
  <si>
    <t>BSIT-ERP TRACK-1</t>
  </si>
  <si>
    <t>CITCS 1L</t>
  </si>
  <si>
    <t>W 11:30AM-2:30PM</t>
  </si>
  <si>
    <t>W 3:30PM-7:30PM</t>
  </si>
  <si>
    <t>18-6875-665</t>
  </si>
  <si>
    <t xml:space="preserve">AGONOY, KAEZEE LOU G. </t>
  </si>
  <si>
    <t>18-6511-876</t>
  </si>
  <si>
    <t xml:space="preserve">AGUSTIN, MARY JOY D. </t>
  </si>
  <si>
    <t>18-6882-770</t>
  </si>
  <si>
    <t xml:space="preserve">ALMACEN, RYAN CHRISTIAN M. </t>
  </si>
  <si>
    <t>18-6855-173</t>
  </si>
  <si>
    <t xml:space="preserve">ALONZO, AARON REINIER S. </t>
  </si>
  <si>
    <t>18-7848-312</t>
  </si>
  <si>
    <t xml:space="preserve">AQUINO, GABRIEL ALVIN O. </t>
  </si>
  <si>
    <t>18-6794-129</t>
  </si>
  <si>
    <t xml:space="preserve">ASCUETA, VERGEL G. </t>
  </si>
  <si>
    <t>18-6571-476</t>
  </si>
  <si>
    <t xml:space="preserve">AYAOAN, JOHN PAUL D. </t>
  </si>
  <si>
    <t>18-1045-557</t>
  </si>
  <si>
    <t xml:space="preserve">BAGAY, NOEL SHANE C. </t>
  </si>
  <si>
    <t>18-6809-539</t>
  </si>
  <si>
    <t xml:space="preserve">BARJA, JHON MICHAEL D. </t>
  </si>
  <si>
    <t>18-5222-564</t>
  </si>
  <si>
    <t xml:space="preserve">BAUTISTA, PRINCESS CARMELA JOY B. </t>
  </si>
  <si>
    <t>18-6902-942</t>
  </si>
  <si>
    <t xml:space="preserve">BIDANG, JHUN ROY B. </t>
  </si>
  <si>
    <t>18-4583-712</t>
  </si>
  <si>
    <t xml:space="preserve">BISWELAN, DANN LESTER B. </t>
  </si>
  <si>
    <t>18-6836-326</t>
  </si>
  <si>
    <t xml:space="preserve">CHUA, MARY LYRA O. </t>
  </si>
  <si>
    <t>16-3981-281</t>
  </si>
  <si>
    <t xml:space="preserve">CULBENGAN, JOSH ADRIAN L. </t>
  </si>
  <si>
    <t>18-7897-308</t>
  </si>
  <si>
    <t xml:space="preserve">DE GUZMAN, ARIANNE T. </t>
  </si>
  <si>
    <t>18-6881-132</t>
  </si>
  <si>
    <t xml:space="preserve">EBRADA, ALDWIN MICAEL L. </t>
  </si>
  <si>
    <t>18-5724-792</t>
  </si>
  <si>
    <t xml:space="preserve">ESPELITA, CLAIRE THERESE S. </t>
  </si>
  <si>
    <t>18-6848-502</t>
  </si>
  <si>
    <t xml:space="preserve">FARRO, FREDERICK ANTHONY A. </t>
  </si>
  <si>
    <t>18-6947-781</t>
  </si>
  <si>
    <t xml:space="preserve">FLORES, RENZ JAVIE B. </t>
  </si>
  <si>
    <t>18-6968-851</t>
  </si>
  <si>
    <t xml:space="preserve">FONTANILLA, EMIL U. </t>
  </si>
  <si>
    <t>18-7016-106</t>
  </si>
  <si>
    <t xml:space="preserve">GACILAN, JOHN JAMES </t>
  </si>
  <si>
    <t>18-6542-504</t>
  </si>
  <si>
    <t xml:space="preserve">GACUSAN, JUEL REI S. </t>
  </si>
  <si>
    <t>18-6790-112</t>
  </si>
  <si>
    <t xml:space="preserve">GADONG, KARL V. </t>
  </si>
  <si>
    <t>18-7178-450</t>
  </si>
  <si>
    <t xml:space="preserve">GALIDO, JOHN GLENN C. </t>
  </si>
  <si>
    <t>18-6812-964</t>
  </si>
  <si>
    <t xml:space="preserve">GAMBOA, GARNNETT D. </t>
  </si>
  <si>
    <t>18-6236-149</t>
  </si>
  <si>
    <t xml:space="preserve">JIMENEZ, JADE MAURICE P. </t>
  </si>
  <si>
    <t>18-6834-504</t>
  </si>
  <si>
    <t xml:space="preserve">LACANILAO, ALLYSSA LOUISSE E. </t>
  </si>
  <si>
    <t>17-5997-821</t>
  </si>
  <si>
    <t xml:space="preserve">LI, YIFAN </t>
  </si>
  <si>
    <t>15-2671-753</t>
  </si>
  <si>
    <t xml:space="preserve">MARTINEZ, ERICSON R. </t>
  </si>
  <si>
    <t>18-7104-721</t>
  </si>
  <si>
    <t xml:space="preserve">NAVALTA, JORANNE M. </t>
  </si>
  <si>
    <t>18-6508-276</t>
  </si>
  <si>
    <t xml:space="preserve">PABLO, LESTER W. </t>
  </si>
  <si>
    <t>18-7119-888</t>
  </si>
  <si>
    <t xml:space="preserve">PADRIQUE, GREGGY JIM IVAN A. </t>
  </si>
  <si>
    <t>18-6793-311</t>
  </si>
  <si>
    <t xml:space="preserve">PALAGANAS, JHONNIE E. </t>
  </si>
  <si>
    <t>18-6901-559</t>
  </si>
  <si>
    <t xml:space="preserve">PALAWAG, ALLYSA MAE P. </t>
  </si>
  <si>
    <t>18-6623-558</t>
  </si>
  <si>
    <t xml:space="preserve">QUILALA, JOSHUA C. </t>
  </si>
  <si>
    <t>18-6714-635</t>
  </si>
  <si>
    <t xml:space="preserve">SABINOSA, RECCALYN A. </t>
  </si>
  <si>
    <t>18-6856-320</t>
  </si>
  <si>
    <t xml:space="preserve">SAMSON, JOHN DAVID B. </t>
  </si>
  <si>
    <t>18-8234-691</t>
  </si>
  <si>
    <t xml:space="preserve">SOMINESTRADO, TRISTAN REEVE F. </t>
  </si>
  <si>
    <t>18-6613-150</t>
  </si>
  <si>
    <t xml:space="preserve">TAMAYO, DYNAH M. </t>
  </si>
  <si>
    <t>18-6556-920</t>
  </si>
  <si>
    <t xml:space="preserve">VILLAROMAN, JAYVEE MARK D. </t>
  </si>
  <si>
    <t>SOUGAMA ALI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</si>
  <si>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</si>
  <si>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</si>
  <si>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</si>
  <si>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</si>
  <si>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</si>
  <si>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</si>
  <si>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</si>
  <si>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</si>
  <si>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QZ01</t>
  </si>
  <si>
    <t>QZ02</t>
  </si>
  <si>
    <t>QZ03</t>
  </si>
  <si>
    <t>QZ04</t>
  </si>
  <si>
    <t>QZ05</t>
  </si>
  <si>
    <t>QZ06</t>
  </si>
  <si>
    <t>QZ07</t>
  </si>
  <si>
    <t>LABX</t>
  </si>
  <si>
    <t>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</si>
</sst>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8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b/>
      <sz val="8"/>
      <color theme="1"/>
      <name val="Tahoma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9"/>
      <color rgb="FF002060"/>
      <name val="Tahoma"/>
      <family val="2"/>
    </font>
    <font>
      <sz val="8"/>
      <color rgb="FF002060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color theme="1"/>
      <name val="Arial Black"/>
      <family val="2"/>
    </font>
    <font>
      <u/>
      <sz val="11"/>
      <color rgb="FFFFC000"/>
      <name val="Arial Black"/>
      <family val="2"/>
    </font>
    <font>
      <i/>
      <sz val="11"/>
      <color theme="1"/>
      <name val="Arial Black"/>
      <family val="2"/>
    </font>
    <font>
      <b/>
      <sz val="12"/>
      <color theme="1"/>
      <name val="Courier New"/>
      <family val="3"/>
    </font>
    <font>
      <sz val="11"/>
      <color theme="0"/>
      <name val="Arial Black"/>
      <family val="2"/>
    </font>
    <font>
      <sz val="10.5"/>
      <color theme="1"/>
      <name val="Arial Black"/>
      <family val="2"/>
    </font>
    <font>
      <u/>
      <sz val="10.5"/>
      <color theme="1"/>
      <name val="Arial Black"/>
      <family val="2"/>
    </font>
    <font>
      <u/>
      <sz val="11"/>
      <color rgb="FF66CCFF"/>
      <name val="Arial Black"/>
      <family val="2"/>
    </font>
    <font>
      <b/>
      <sz val="10"/>
      <color theme="1"/>
      <name val="Century Gothic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b/>
      <sz val="8"/>
      <color rgb="FFC00000"/>
      <name val="Century Gothic"/>
      <family val="2"/>
    </font>
    <font>
      <sz val="8"/>
      <color rgb="FFC00000"/>
      <name val="Century Gothic"/>
      <family val="2"/>
    </font>
    <font>
      <b/>
      <sz val="9"/>
      <color theme="1"/>
      <name val="Century Gothic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8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7">
    <xf numFmtId="0" fontId="0" fillId="0" borderId="0" xfId="0"/>
    <xf numFmtId="0" fontId="3" fillId="3" borderId="0" xfId="2" applyFont="1" applyFill="1" applyBorder="1" applyProtection="1">
      <protection hidden="1"/>
    </xf>
    <xf numFmtId="0" fontId="2" fillId="3" borderId="0" xfId="2" applyFont="1" applyFill="1" applyBorder="1" applyAlignment="1" applyProtection="1">
      <alignment horizontal="center" vertical="center"/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49" fontId="32" fillId="3" borderId="0" xfId="2" applyNumberFormat="1" applyFont="1" applyFill="1" applyBorder="1" applyAlignment="1" applyProtection="1">
      <alignment horizontal="left" vertical="center" indent="1"/>
      <protection hidden="1"/>
    </xf>
    <xf numFmtId="0" fontId="3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/>
      <protection hidden="1"/>
    </xf>
    <xf numFmtId="0" fontId="2" fillId="3" borderId="0" xfId="2" applyFill="1" applyBorder="1" applyProtection="1">
      <protection hidden="1"/>
    </xf>
    <xf numFmtId="165" fontId="20" fillId="3" borderId="0" xfId="2" applyNumberFormat="1" applyFont="1" applyFill="1" applyBorder="1" applyAlignment="1" applyProtection="1">
      <alignment horizontal="center" vertical="center"/>
      <protection hidden="1"/>
    </xf>
    <xf numFmtId="9" fontId="33" fillId="3" borderId="0" xfId="2" applyNumberFormat="1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Alignment="1" applyProtection="1">
      <protection hidden="1"/>
    </xf>
    <xf numFmtId="0" fontId="3" fillId="3" borderId="9" xfId="2" applyFont="1" applyFill="1" applyBorder="1" applyProtection="1">
      <protection hidden="1"/>
    </xf>
    <xf numFmtId="0" fontId="3" fillId="3" borderId="1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protection hidden="1"/>
    </xf>
    <xf numFmtId="0" fontId="2" fillId="3" borderId="10" xfId="2" applyFill="1" applyBorder="1" applyAlignment="1" applyProtection="1">
      <protection hidden="1"/>
    </xf>
    <xf numFmtId="0" fontId="2" fillId="3" borderId="9" xfId="2" applyFill="1" applyBorder="1" applyProtection="1">
      <protection hidden="1"/>
    </xf>
    <xf numFmtId="0" fontId="2" fillId="3" borderId="10" xfId="2" applyFill="1" applyBorder="1" applyAlignment="1" applyProtection="1">
      <alignment horizontal="center" vertical="center"/>
      <protection hidden="1"/>
    </xf>
    <xf numFmtId="0" fontId="2" fillId="3" borderId="9" xfId="2" applyFont="1" applyFill="1" applyBorder="1" applyProtection="1">
      <protection hidden="1"/>
    </xf>
    <xf numFmtId="164" fontId="17" fillId="3" borderId="10" xfId="2" applyNumberFormat="1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164" fontId="17" fillId="3" borderId="11" xfId="2" applyNumberFormat="1" applyFont="1" applyFill="1" applyBorder="1" applyAlignment="1" applyProtection="1">
      <alignment horizontal="center"/>
      <protection hidden="1"/>
    </xf>
    <xf numFmtId="164" fontId="17" fillId="3" borderId="12" xfId="2" applyNumberFormat="1" applyFont="1" applyFill="1" applyBorder="1" applyAlignment="1" applyProtection="1">
      <alignment horizontal="center"/>
      <protection hidden="1"/>
    </xf>
    <xf numFmtId="0" fontId="39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16" xfId="0" applyBorder="1" applyProtection="1">
      <protection hidden="1"/>
    </xf>
    <xf numFmtId="0" fontId="0" fillId="0" borderId="54" xfId="0" applyBorder="1" applyProtection="1">
      <protection hidden="1"/>
    </xf>
    <xf numFmtId="0" fontId="0" fillId="0" borderId="57" xfId="0" applyBorder="1" applyProtection="1">
      <protection hidden="1"/>
    </xf>
    <xf numFmtId="0" fontId="0" fillId="0" borderId="55" xfId="0" applyBorder="1" applyProtection="1">
      <protection hidden="1"/>
    </xf>
    <xf numFmtId="0" fontId="0" fillId="0" borderId="58" xfId="0" applyBorder="1" applyProtection="1">
      <protection hidden="1"/>
    </xf>
    <xf numFmtId="0" fontId="0" fillId="0" borderId="56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59" xfId="0" applyBorder="1" applyProtection="1">
      <protection hidden="1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0" borderId="17" xfId="2" applyNumberFormat="1" applyFont="1" applyFill="1" applyBorder="1" applyAlignment="1" applyProtection="1">
      <alignment horizontal="center"/>
      <protection locked="0"/>
    </xf>
    <xf numFmtId="9" fontId="40" fillId="4" borderId="8" xfId="2" applyNumberFormat="1" applyFont="1" applyFill="1" applyBorder="1" applyAlignment="1" applyProtection="1">
      <alignment horizontal="center" shrinkToFit="1"/>
      <protection hidden="1"/>
    </xf>
    <xf numFmtId="164" fontId="40" fillId="4" borderId="8" xfId="2" applyNumberFormat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indent="1"/>
      <protection locked="0"/>
    </xf>
    <xf numFmtId="0" fontId="2" fillId="0" borderId="13" xfId="2" applyFont="1" applyFill="1" applyBorder="1" applyAlignment="1" applyProtection="1">
      <alignment horizontal="center" shrinkToFit="1"/>
      <protection locked="0"/>
    </xf>
    <xf numFmtId="0" fontId="2" fillId="0" borderId="13" xfId="2" applyFont="1" applyFill="1" applyBorder="1" applyAlignment="1" applyProtection="1">
      <alignment horizontal="left" indent="1" shrinkToFit="1"/>
      <protection locked="0"/>
    </xf>
    <xf numFmtId="0" fontId="35" fillId="0" borderId="13" xfId="2" quotePrefix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1" xfId="2" quotePrefix="1" applyFont="1" applyFill="1" applyBorder="1" applyAlignment="1" applyProtection="1">
      <alignment horizontal="center"/>
      <protection hidden="1"/>
    </xf>
    <xf numFmtId="0" fontId="7" fillId="0" borderId="1" xfId="2" applyFont="1" applyFill="1" applyBorder="1" applyAlignment="1" applyProtection="1">
      <alignment horizontal="center" vertical="center"/>
      <protection hidden="1"/>
    </xf>
    <xf numFmtId="0" fontId="24" fillId="0" borderId="2" xfId="2" quotePrefix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left" indent="1"/>
      <protection hidden="1"/>
    </xf>
    <xf numFmtId="0" fontId="25" fillId="0" borderId="2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" xfId="2" applyNumberFormat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center"/>
      <protection hidden="1"/>
    </xf>
    <xf numFmtId="2" fontId="28" fillId="0" borderId="1" xfId="2" applyNumberFormat="1" applyFont="1" applyFill="1" applyBorder="1" applyAlignment="1" applyProtection="1">
      <alignment horizontal="center" shrinkToFit="1"/>
      <protection hidden="1"/>
    </xf>
    <xf numFmtId="2" fontId="26" fillId="0" borderId="2" xfId="2" applyNumberFormat="1" applyFont="1" applyFill="1" applyBorder="1" applyAlignment="1" applyProtection="1">
      <alignment horizontal="center" shrinkToFit="1"/>
      <protection hidden="1"/>
    </xf>
    <xf numFmtId="0" fontId="16" fillId="0" borderId="1" xfId="2" applyFont="1" applyFill="1" applyBorder="1" applyAlignment="1" applyProtection="1">
      <alignment horizontal="center" vertical="center" shrinkToFit="1"/>
      <protection hidden="1"/>
    </xf>
    <xf numFmtId="1" fontId="16" fillId="0" borderId="1" xfId="2" applyNumberFormat="1" applyFont="1" applyBorder="1" applyAlignment="1" applyProtection="1">
      <alignment horizontal="center" vertical="center" shrinkToFit="1"/>
      <protection hidden="1"/>
    </xf>
    <xf numFmtId="0" fontId="7" fillId="0" borderId="2" xfId="2" applyFont="1" applyFill="1" applyBorder="1" applyAlignment="1" applyProtection="1">
      <alignment horizontal="left" shrinkToFit="1"/>
      <protection hidden="1"/>
    </xf>
    <xf numFmtId="49" fontId="20" fillId="0" borderId="1" xfId="2" applyNumberFormat="1" applyFont="1" applyFill="1" applyBorder="1" applyAlignment="1" applyProtection="1">
      <alignment horizontal="left" vertical="center"/>
      <protection hidden="1"/>
    </xf>
    <xf numFmtId="0" fontId="1" fillId="0" borderId="60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14" xfId="1" applyFont="1" applyFill="1" applyBorder="1" applyAlignment="1" applyProtection="1">
      <alignment horizontal="left" vertical="center"/>
      <protection hidden="1"/>
    </xf>
    <xf numFmtId="9" fontId="7" fillId="0" borderId="5" xfId="1" applyNumberFormat="1" applyFont="1" applyBorder="1" applyAlignment="1" applyProtection="1">
      <alignment horizontal="center" vertical="center" shrinkToFit="1"/>
      <protection hidden="1"/>
    </xf>
    <xf numFmtId="9" fontId="7" fillId="0" borderId="4" xfId="1" applyNumberFormat="1" applyFont="1" applyBorder="1" applyAlignment="1" applyProtection="1">
      <alignment horizontal="center" vertical="center" shrinkToFit="1"/>
      <protection hidden="1"/>
    </xf>
    <xf numFmtId="0" fontId="24" fillId="0" borderId="2" xfId="1" quotePrefix="1" applyFont="1" applyFill="1" applyBorder="1" applyAlignment="1" applyProtection="1">
      <alignment horizontal="center"/>
      <protection hidden="1"/>
    </xf>
    <xf numFmtId="0" fontId="9" fillId="0" borderId="2" xfId="1" applyFont="1" applyFill="1" applyBorder="1" applyAlignment="1" applyProtection="1">
      <alignment horizontal="left" indent="1"/>
      <protection hidden="1"/>
    </xf>
    <xf numFmtId="0" fontId="9" fillId="0" borderId="2" xfId="1" applyFont="1" applyFill="1" applyBorder="1" applyAlignment="1" applyProtection="1">
      <alignment horizontal="center"/>
      <protection hidden="1"/>
    </xf>
    <xf numFmtId="0" fontId="7" fillId="0" borderId="2" xfId="1" applyFont="1" applyFill="1" applyBorder="1" applyAlignment="1" applyProtection="1">
      <alignment horizontal="left" shrinkToFit="1"/>
      <protection hidden="1"/>
    </xf>
    <xf numFmtId="2" fontId="47" fillId="0" borderId="1" xfId="1" applyNumberFormat="1" applyFont="1" applyFill="1" applyBorder="1" applyAlignment="1" applyProtection="1">
      <alignment horizontal="center" shrinkToFit="1"/>
      <protection hidden="1"/>
    </xf>
    <xf numFmtId="2" fontId="47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1" xfId="1" applyNumberFormat="1" applyFont="1" applyFill="1" applyBorder="1" applyAlignment="1" applyProtection="1">
      <alignment horizontal="center" shrinkToFit="1"/>
      <protection hidden="1"/>
    </xf>
    <xf numFmtId="0" fontId="14" fillId="0" borderId="2" xfId="1" applyFont="1" applyFill="1" applyBorder="1" applyAlignment="1" applyProtection="1">
      <alignment horizontal="center"/>
      <protection hidden="1"/>
    </xf>
    <xf numFmtId="2" fontId="48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2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1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0" fillId="0" borderId="0" xfId="1" applyNumberFormat="1" applyFont="1" applyFill="1" applyBorder="1" applyAlignment="1" applyProtection="1">
      <alignment horizontal="center"/>
      <protection hidden="1"/>
    </xf>
    <xf numFmtId="0" fontId="51" fillId="0" borderId="0" xfId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1" fillId="0" borderId="0" xfId="1" quotePrefix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Protection="1">
      <protection hidden="1"/>
    </xf>
    <xf numFmtId="49" fontId="20" fillId="0" borderId="14" xfId="1" applyNumberFormat="1" applyFont="1" applyFill="1" applyBorder="1" applyAlignment="1" applyProtection="1">
      <alignment horizontal="left" vertical="center"/>
      <protection hidden="1"/>
    </xf>
    <xf numFmtId="0" fontId="7" fillId="0" borderId="2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49" fillId="0" borderId="2" xfId="1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/>
      <protection locked="0" hidden="1"/>
    </xf>
    <xf numFmtId="0" fontId="23" fillId="0" borderId="2" xfId="2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 shrinkToFit="1"/>
      <protection locked="0" hidden="1"/>
    </xf>
    <xf numFmtId="1" fontId="26" fillId="0" borderId="2" xfId="2" applyNumberFormat="1" applyFont="1" applyFill="1" applyBorder="1" applyAlignment="1" applyProtection="1">
      <alignment horizontal="center" vertical="center" shrinkToFit="1"/>
      <protection locked="0" hidden="1"/>
    </xf>
    <xf numFmtId="2" fontId="54" fillId="0" borderId="2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5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1" fontId="57" fillId="0" borderId="0" xfId="2" applyNumberFormat="1" applyFont="1" applyAlignment="1" applyProtection="1">
      <alignment horizontal="center"/>
      <protection hidden="1"/>
    </xf>
    <xf numFmtId="0" fontId="57" fillId="0" borderId="0" xfId="2" applyFont="1" applyBorder="1" applyAlignment="1" applyProtection="1">
      <alignment horizontal="center"/>
      <protection hidden="1"/>
    </xf>
    <xf numFmtId="0" fontId="58" fillId="0" borderId="0" xfId="2" applyFont="1" applyProtection="1">
      <protection hidden="1"/>
    </xf>
    <xf numFmtId="1" fontId="59" fillId="0" borderId="0" xfId="2" applyNumberFormat="1" applyFont="1" applyAlignment="1" applyProtection="1">
      <alignment horizontal="center"/>
      <protection hidden="1"/>
    </xf>
    <xf numFmtId="0" fontId="59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1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1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1" fillId="0" borderId="0" xfId="2" applyFont="1" applyBorder="1" applyAlignment="1" applyProtection="1">
      <alignment horizontal="left"/>
      <protection hidden="1"/>
    </xf>
    <xf numFmtId="1" fontId="61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72" xfId="2" applyNumberFormat="1" applyFont="1" applyBorder="1" applyAlignment="1" applyProtection="1">
      <alignment horizontal="center"/>
      <protection hidden="1"/>
    </xf>
    <xf numFmtId="0" fontId="62" fillId="0" borderId="72" xfId="2" applyFont="1" applyBorder="1" applyAlignment="1" applyProtection="1">
      <alignment horizontal="left" indent="1"/>
      <protection hidden="1"/>
    </xf>
    <xf numFmtId="0" fontId="62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left"/>
      <protection hidden="1"/>
    </xf>
    <xf numFmtId="1" fontId="3" fillId="0" borderId="72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3" fillId="0" borderId="0" xfId="2" applyFont="1" applyProtection="1">
      <protection hidden="1"/>
    </xf>
    <xf numFmtId="0" fontId="63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1" fontId="64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4" fillId="0" borderId="0" xfId="2" applyNumberFormat="1" applyFont="1" applyProtection="1">
      <protection hidden="1"/>
    </xf>
    <xf numFmtId="0" fontId="64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4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9" fillId="0" borderId="3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2" fillId="3" borderId="0" xfId="2" applyFill="1" applyBorder="1" applyAlignment="1" applyProtection="1">
      <protection hidden="1"/>
    </xf>
    <xf numFmtId="9" fontId="20" fillId="2" borderId="16" xfId="2" applyNumberFormat="1" applyFont="1" applyFill="1" applyBorder="1" applyAlignment="1" applyProtection="1">
      <alignment horizontal="center"/>
      <protection hidden="1"/>
    </xf>
    <xf numFmtId="9" fontId="20" fillId="2" borderId="17" xfId="2" applyNumberFormat="1" applyFont="1" applyFill="1" applyBorder="1" applyAlignment="1" applyProtection="1">
      <alignment horizontal="center"/>
      <protection hidden="1"/>
    </xf>
    <xf numFmtId="1" fontId="64" fillId="0" borderId="3" xfId="2" applyNumberFormat="1" applyFont="1" applyBorder="1" applyProtection="1">
      <protection hidden="1"/>
    </xf>
    <xf numFmtId="0" fontId="3" fillId="0" borderId="3" xfId="2" applyFont="1" applyBorder="1" applyAlignment="1" applyProtection="1">
      <protection hidden="1"/>
    </xf>
    <xf numFmtId="0" fontId="64" fillId="0" borderId="3" xfId="2" applyFont="1" applyBorder="1" applyAlignment="1" applyProtection="1">
      <alignment horizontal="center"/>
      <protection hidden="1"/>
    </xf>
    <xf numFmtId="0" fontId="64" fillId="0" borderId="3" xfId="2" applyFont="1" applyBorder="1" applyProtection="1">
      <protection hidden="1"/>
    </xf>
    <xf numFmtId="0" fontId="3" fillId="0" borderId="3" xfId="2" applyFont="1" applyBorder="1" applyProtection="1">
      <protection hidden="1"/>
    </xf>
    <xf numFmtId="1" fontId="3" fillId="0" borderId="3" xfId="2" applyNumberFormat="1" applyFont="1" applyBorder="1" applyProtection="1">
      <protection hidden="1"/>
    </xf>
    <xf numFmtId="0" fontId="0" fillId="0" borderId="16" xfId="0" applyBorder="1" applyAlignment="1" applyProtection="1">
      <alignment horizontal="center"/>
      <protection hidden="1"/>
    </xf>
    <xf numFmtId="0" fontId="9" fillId="0" borderId="1" xfId="1" applyFont="1" applyFill="1" applyBorder="1" applyAlignment="1" applyProtection="1">
      <alignment horizontal="center" shrinkToFit="1"/>
      <protection hidden="1"/>
    </xf>
    <xf numFmtId="49" fontId="1" fillId="2" borderId="15" xfId="2" applyNumberFormat="1" applyFont="1" applyFill="1" applyBorder="1" applyAlignment="1" applyProtection="1">
      <alignment horizontal="center" vertical="center"/>
      <protection locked="0"/>
    </xf>
    <xf numFmtId="0" fontId="1" fillId="2" borderId="15" xfId="2" applyFont="1" applyFill="1" applyBorder="1" applyAlignment="1" applyProtection="1">
      <alignment horizontal="center" vertical="center"/>
      <protection locked="0"/>
    </xf>
    <xf numFmtId="0" fontId="1" fillId="0" borderId="13" xfId="2" applyFont="1" applyFill="1" applyBorder="1" applyAlignment="1" applyProtection="1">
      <alignment horizontal="center" shrinkToFit="1"/>
      <protection locked="0"/>
    </xf>
    <xf numFmtId="0" fontId="1" fillId="0" borderId="13" xfId="2" applyFont="1" applyFill="1" applyBorder="1" applyAlignment="1" applyProtection="1">
      <alignment horizontal="left" indent="1"/>
      <protection locked="0"/>
    </xf>
    <xf numFmtId="0" fontId="1" fillId="0" borderId="13" xfId="2" applyFont="1" applyFill="1" applyBorder="1" applyAlignment="1" applyProtection="1">
      <alignment horizontal="left" shrinkToFit="1"/>
      <protection locked="0"/>
    </xf>
    <xf numFmtId="0" fontId="42" fillId="0" borderId="76" xfId="1" applyFont="1" applyBorder="1" applyAlignment="1" applyProtection="1">
      <alignment horizontal="center" vertical="center"/>
      <protection hidden="1"/>
    </xf>
    <xf numFmtId="0" fontId="14" fillId="0" borderId="82" xfId="1" applyFont="1" applyFill="1" applyBorder="1" applyAlignment="1" applyProtection="1">
      <alignment horizontal="center" vertical="center" textRotation="90"/>
      <protection hidden="1"/>
    </xf>
    <xf numFmtId="0" fontId="14" fillId="0" borderId="0" xfId="1" applyFont="1" applyFill="1" applyBorder="1" applyAlignment="1" applyProtection="1">
      <alignment horizontal="center" vertical="center" textRotation="90"/>
      <protection hidden="1"/>
    </xf>
    <xf numFmtId="0" fontId="14" fillId="0" borderId="3" xfId="1" applyFont="1" applyFill="1" applyBorder="1" applyAlignment="1" applyProtection="1">
      <alignment horizontal="center" vertical="center" textRotation="90"/>
      <protection hidden="1"/>
    </xf>
    <xf numFmtId="0" fontId="0" fillId="9" borderId="0" xfId="0" applyFill="1"/>
    <xf numFmtId="0" fontId="42" fillId="0" borderId="81" xfId="1" applyFont="1" applyBorder="1" applyAlignment="1" applyProtection="1">
      <alignment horizontal="center" vertical="center"/>
      <protection hidden="1"/>
    </xf>
    <xf numFmtId="0" fontId="42" fillId="0" borderId="4" xfId="1" applyFont="1" applyBorder="1" applyAlignment="1" applyProtection="1">
      <alignment horizontal="center" vertical="center"/>
      <protection hidden="1"/>
    </xf>
    <xf numFmtId="0" fontId="8" fillId="0" borderId="4" xfId="1" applyFont="1" applyBorder="1" applyAlignment="1" applyProtection="1">
      <alignment horizontal="center" vertical="center" textRotation="90"/>
      <protection hidden="1"/>
    </xf>
    <xf numFmtId="0" fontId="0" fillId="14" borderId="0" xfId="0" applyFill="1"/>
    <xf numFmtId="0" fontId="70" fillId="10" borderId="0" xfId="0" applyFont="1" applyFill="1" applyProtection="1">
      <protection hidden="1"/>
    </xf>
    <xf numFmtId="0" fontId="66" fillId="11" borderId="0" xfId="0" applyFont="1" applyFill="1" applyAlignment="1" applyProtection="1">
      <alignment wrapText="1"/>
      <protection hidden="1"/>
    </xf>
    <xf numFmtId="0" fontId="69" fillId="12" borderId="0" xfId="0" applyFont="1" applyFill="1" applyBorder="1" applyProtection="1">
      <protection hidden="1"/>
    </xf>
    <xf numFmtId="0" fontId="69" fillId="13" borderId="0" xfId="0" applyFont="1" applyFill="1" applyBorder="1" applyProtection="1">
      <protection hidden="1"/>
    </xf>
    <xf numFmtId="2" fontId="14" fillId="0" borderId="8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84" xfId="1" applyNumberFormat="1" applyFont="1" applyBorder="1" applyAlignment="1" applyProtection="1">
      <alignment horizontal="center"/>
      <protection hidden="1"/>
    </xf>
    <xf numFmtId="2" fontId="45" fillId="0" borderId="83" xfId="1" applyNumberFormat="1" applyFont="1" applyBorder="1" applyAlignment="1" applyProtection="1">
      <alignment horizontal="center"/>
      <protection hidden="1"/>
    </xf>
    <xf numFmtId="0" fontId="75" fillId="4" borderId="13" xfId="2" applyFont="1" applyFill="1" applyBorder="1" applyAlignment="1" applyProtection="1">
      <alignment horizontal="center"/>
      <protection hidden="1"/>
    </xf>
    <xf numFmtId="0" fontId="76" fillId="4" borderId="13" xfId="2" applyFont="1" applyFill="1" applyBorder="1" applyAlignment="1" applyProtection="1">
      <alignment horizontal="center"/>
      <protection hidden="1"/>
    </xf>
    <xf numFmtId="0" fontId="42" fillId="0" borderId="5" xfId="1" applyFont="1" applyBorder="1" applyAlignment="1" applyProtection="1">
      <alignment vertical="center"/>
      <protection hidden="1"/>
    </xf>
    <xf numFmtId="0" fontId="8" fillId="0" borderId="4" xfId="1" applyFont="1" applyBorder="1" applyAlignment="1" applyProtection="1">
      <alignment vertical="center" textRotation="90"/>
      <protection hidden="1"/>
    </xf>
    <xf numFmtId="0" fontId="6" fillId="0" borderId="38" xfId="1" applyFont="1" applyFill="1" applyBorder="1" applyAlignment="1" applyProtection="1">
      <alignment horizontal="center" vertical="center" wrapText="1"/>
      <protection hidden="1"/>
    </xf>
    <xf numFmtId="0" fontId="79" fillId="15" borderId="16" xfId="0" applyFont="1" applyFill="1" applyBorder="1" applyAlignment="1" applyProtection="1">
      <alignment horizontal="center"/>
      <protection hidden="1"/>
    </xf>
    <xf numFmtId="0" fontId="74" fillId="15" borderId="16" xfId="0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0" fontId="77" fillId="3" borderId="27" xfId="2" applyFont="1" applyFill="1" applyBorder="1" applyAlignment="1" applyProtection="1">
      <alignment horizontal="left"/>
      <protection hidden="1"/>
    </xf>
    <xf numFmtId="0" fontId="78" fillId="3" borderId="11" xfId="2" applyFont="1" applyFill="1" applyBorder="1" applyAlignment="1" applyProtection="1">
      <alignment horizontal="left"/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0" fontId="2" fillId="0" borderId="0" xfId="2" applyBorder="1" applyAlignment="1" applyProtection="1">
      <protection hidden="1"/>
    </xf>
    <xf numFmtId="0" fontId="34" fillId="7" borderId="31" xfId="2" applyFont="1" applyFill="1" applyBorder="1" applyAlignment="1" applyProtection="1">
      <alignment horizontal="center" vertical="center"/>
      <protection locked="0"/>
    </xf>
    <xf numFmtId="0" fontId="34" fillId="7" borderId="32" xfId="2" applyFont="1" applyFill="1" applyBorder="1" applyAlignment="1" applyProtection="1">
      <alignment horizontal="center" vertical="center"/>
      <protection locked="0"/>
    </xf>
    <xf numFmtId="0" fontId="34" fillId="7" borderId="33" xfId="2" applyFont="1" applyFill="1" applyBorder="1" applyAlignment="1" applyProtection="1">
      <alignment horizontal="center" vertical="center"/>
      <protection locked="0"/>
    </xf>
    <xf numFmtId="0" fontId="2" fillId="3" borderId="0" xfId="2" applyFill="1" applyBorder="1" applyProtection="1">
      <protection hidden="1"/>
    </xf>
    <xf numFmtId="0" fontId="5" fillId="0" borderId="0" xfId="2" applyFont="1" applyBorder="1" applyAlignment="1" applyProtection="1"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165" fontId="20" fillId="5" borderId="19" xfId="2" applyNumberFormat="1" applyFont="1" applyFill="1" applyBorder="1" applyAlignment="1" applyProtection="1">
      <alignment horizontal="center"/>
      <protection locked="0"/>
    </xf>
    <xf numFmtId="165" fontId="9" fillId="5" borderId="20" xfId="2" applyNumberFormat="1" applyFont="1" applyFill="1" applyBorder="1" applyAlignment="1" applyProtection="1">
      <alignment horizontal="center"/>
      <protection locked="0"/>
    </xf>
    <xf numFmtId="0" fontId="31" fillId="4" borderId="73" xfId="2" applyFont="1" applyFill="1" applyBorder="1" applyAlignment="1" applyProtection="1">
      <alignment horizontal="center"/>
      <protection hidden="1"/>
    </xf>
    <xf numFmtId="0" fontId="0" fillId="0" borderId="74" xfId="0" applyBorder="1"/>
    <xf numFmtId="0" fontId="2" fillId="6" borderId="29" xfId="2" applyFont="1" applyFill="1" applyBorder="1" applyAlignment="1" applyProtection="1">
      <alignment horizontal="center"/>
      <protection hidden="1"/>
    </xf>
    <xf numFmtId="0" fontId="2" fillId="6" borderId="16" xfId="2" applyFont="1" applyFill="1" applyBorder="1" applyAlignment="1" applyProtection="1">
      <alignment horizontal="center"/>
      <protection hidden="1"/>
    </xf>
    <xf numFmtId="0" fontId="2" fillId="6" borderId="30" xfId="2" applyFont="1" applyFill="1" applyBorder="1" applyAlignment="1" applyProtection="1">
      <alignment horizontal="center"/>
      <protection hidden="1"/>
    </xf>
    <xf numFmtId="0" fontId="2" fillId="6" borderId="17" xfId="2" applyFont="1" applyFill="1" applyBorder="1" applyAlignment="1" applyProtection="1">
      <alignment horizontal="center"/>
      <protection hidden="1"/>
    </xf>
    <xf numFmtId="0" fontId="2" fillId="6" borderId="17" xfId="2" applyFill="1" applyBorder="1" applyAlignment="1" applyProtection="1">
      <protection hidden="1"/>
    </xf>
    <xf numFmtId="0" fontId="31" fillId="4" borderId="28" xfId="2" applyFont="1" applyFill="1" applyBorder="1" applyAlignment="1" applyProtection="1">
      <alignment horizontal="center"/>
      <protection hidden="1"/>
    </xf>
    <xf numFmtId="0" fontId="31" fillId="4" borderId="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49" fontId="1" fillId="2" borderId="24" xfId="2" applyNumberFormat="1" applyFont="1" applyFill="1" applyBorder="1" applyAlignment="1" applyProtection="1">
      <alignment horizontal="center" vertical="center"/>
      <protection locked="0"/>
    </xf>
    <xf numFmtId="49" fontId="2" fillId="0" borderId="26" xfId="2" applyNumberFormat="1" applyBorder="1" applyAlignment="1" applyProtection="1">
      <protection locked="0"/>
    </xf>
    <xf numFmtId="0" fontId="2" fillId="3" borderId="0" xfId="2" applyFill="1" applyBorder="1" applyAlignment="1" applyProtection="1">
      <protection hidden="1"/>
    </xf>
    <xf numFmtId="0" fontId="2" fillId="3" borderId="18" xfId="2" applyFill="1" applyBorder="1" applyAlignment="1" applyProtection="1">
      <protection hidden="1"/>
    </xf>
    <xf numFmtId="0" fontId="5" fillId="0" borderId="0" xfId="2" applyFont="1" applyBorder="1" applyAlignment="1" applyProtection="1">
      <alignment horizontal="left"/>
      <protection hidden="1"/>
    </xf>
    <xf numFmtId="0" fontId="3" fillId="3" borderId="9" xfId="2" applyFont="1" applyFill="1" applyBorder="1" applyAlignment="1" applyProtection="1">
      <protection hidden="1"/>
    </xf>
    <xf numFmtId="0" fontId="2" fillId="0" borderId="10" xfId="2" applyBorder="1" applyAlignment="1" applyProtection="1">
      <protection hidden="1"/>
    </xf>
    <xf numFmtId="165" fontId="20" fillId="5" borderId="34" xfId="2" applyNumberFormat="1" applyFont="1" applyFill="1" applyBorder="1" applyAlignment="1" applyProtection="1">
      <alignment horizontal="center"/>
      <protection locked="0" hidden="1"/>
    </xf>
    <xf numFmtId="0" fontId="0" fillId="0" borderId="35" xfId="0" applyBorder="1" applyProtection="1">
      <protection locked="0" hidden="1"/>
    </xf>
    <xf numFmtId="0" fontId="2" fillId="8" borderId="30" xfId="2" applyFont="1" applyFill="1" applyBorder="1" applyAlignment="1" applyProtection="1">
      <alignment horizontal="center" vertical="center"/>
      <protection hidden="1"/>
    </xf>
    <xf numFmtId="0" fontId="2" fillId="8" borderId="17" xfId="2" applyFont="1" applyFill="1" applyBorder="1" applyAlignment="1" applyProtection="1">
      <alignment horizontal="center" vertical="center"/>
      <protection hidden="1"/>
    </xf>
    <xf numFmtId="0" fontId="1" fillId="2" borderId="21" xfId="1" applyFill="1" applyBorder="1" applyAlignment="1" applyProtection="1">
      <alignment horizontal="center"/>
      <protection hidden="1"/>
    </xf>
    <xf numFmtId="0" fontId="1" fillId="0" borderId="22" xfId="1" applyBorder="1" applyProtection="1">
      <protection hidden="1"/>
    </xf>
    <xf numFmtId="0" fontId="1" fillId="0" borderId="23" xfId="1" applyBorder="1" applyProtection="1">
      <protection hidden="1"/>
    </xf>
    <xf numFmtId="0" fontId="1" fillId="0" borderId="6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7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3" xfId="1" applyBorder="1" applyProtection="1">
      <protection hidden="1"/>
    </xf>
    <xf numFmtId="0" fontId="1" fillId="0" borderId="52" xfId="1" applyBorder="1" applyProtection="1">
      <protection hidden="1"/>
    </xf>
    <xf numFmtId="0" fontId="36" fillId="4" borderId="49" xfId="2" applyFont="1" applyFill="1" applyBorder="1" applyAlignment="1" applyProtection="1">
      <alignment horizontal="center" vertical="center"/>
      <protection hidden="1"/>
    </xf>
    <xf numFmtId="0" fontId="38" fillId="4" borderId="18" xfId="2" applyFont="1" applyFill="1" applyBorder="1" applyAlignment="1" applyProtection="1">
      <alignment horizontal="center" vertical="center"/>
      <protection hidden="1"/>
    </xf>
    <xf numFmtId="0" fontId="38" fillId="4" borderId="50" xfId="2" applyFont="1" applyFill="1" applyBorder="1" applyAlignment="1" applyProtection="1">
      <alignment horizontal="center" vertical="center"/>
      <protection hidden="1"/>
    </xf>
    <xf numFmtId="0" fontId="1" fillId="2" borderId="24" xfId="2" applyFont="1" applyFill="1" applyBorder="1" applyAlignment="1" applyProtection="1">
      <alignment horizontal="center" vertical="center"/>
      <protection locked="0"/>
    </xf>
    <xf numFmtId="0" fontId="2" fillId="2" borderId="25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alignment horizontal="center" vertical="center"/>
      <protection locked="0"/>
    </xf>
    <xf numFmtId="49" fontId="2" fillId="2" borderId="26" xfId="2" applyNumberFormat="1" applyFont="1" applyFill="1" applyBorder="1" applyAlignment="1" applyProtection="1">
      <alignment horizontal="center" vertical="center"/>
      <protection locked="0"/>
    </xf>
    <xf numFmtId="0" fontId="17" fillId="8" borderId="29" xfId="2" applyFont="1" applyFill="1" applyBorder="1" applyAlignment="1" applyProtection="1">
      <alignment horizontal="center" vertical="center"/>
      <protection locked="0" hidden="1"/>
    </xf>
    <xf numFmtId="0" fontId="17" fillId="8" borderId="16" xfId="2" applyFont="1" applyFill="1" applyBorder="1" applyAlignment="1" applyProtection="1">
      <alignment horizontal="center" vertical="center"/>
      <protection locked="0" hidden="1"/>
    </xf>
    <xf numFmtId="0" fontId="2" fillId="8" borderId="16" xfId="2" applyFill="1" applyBorder="1" applyAlignment="1" applyProtection="1">
      <alignment vertical="center"/>
      <protection locked="0" hidden="1"/>
    </xf>
    <xf numFmtId="0" fontId="3" fillId="3" borderId="0" xfId="2" applyFont="1" applyFill="1" applyBorder="1" applyAlignment="1" applyProtection="1">
      <protection hidden="1"/>
    </xf>
    <xf numFmtId="0" fontId="42" fillId="0" borderId="85" xfId="1" applyFont="1" applyFill="1" applyBorder="1" applyAlignment="1" applyProtection="1">
      <alignment horizontal="center" vertical="center"/>
      <protection hidden="1"/>
    </xf>
    <xf numFmtId="0" fontId="42" fillId="0" borderId="72" xfId="1" applyFont="1" applyFill="1" applyBorder="1" applyAlignment="1" applyProtection="1">
      <alignment horizontal="center" vertical="center"/>
      <protection hidden="1"/>
    </xf>
    <xf numFmtId="0" fontId="42" fillId="0" borderId="86" xfId="1" applyFont="1" applyFill="1" applyBorder="1" applyAlignment="1" applyProtection="1">
      <alignment horizontal="center" vertical="center"/>
      <protection hidden="1"/>
    </xf>
    <xf numFmtId="0" fontId="10" fillId="0" borderId="39" xfId="1" applyFont="1" applyFill="1" applyBorder="1" applyAlignment="1" applyProtection="1">
      <alignment horizontal="center" vertical="center"/>
      <protection hidden="1"/>
    </xf>
    <xf numFmtId="0" fontId="10" fillId="0" borderId="80" xfId="1" applyFont="1" applyFill="1" applyBorder="1" applyAlignment="1" applyProtection="1">
      <alignment horizontal="center" vertical="center"/>
      <protection hidden="1"/>
    </xf>
    <xf numFmtId="0" fontId="10" fillId="0" borderId="1" xfId="1" applyFont="1" applyFill="1" applyBorder="1" applyAlignment="1" applyProtection="1">
      <alignment horizontal="center" vertical="center"/>
      <protection hidden="1"/>
    </xf>
    <xf numFmtId="0" fontId="10" fillId="0" borderId="14" xfId="1" applyFont="1" applyFill="1" applyBorder="1" applyAlignment="1" applyProtection="1">
      <alignment horizontal="center" vertical="center"/>
      <protection hidden="1"/>
    </xf>
    <xf numFmtId="0" fontId="9" fillId="0" borderId="39" xfId="1" applyFont="1" applyFill="1" applyBorder="1" applyAlignment="1" applyProtection="1">
      <alignment horizontal="center" vertical="center"/>
      <protection hidden="1"/>
    </xf>
    <xf numFmtId="0" fontId="9" fillId="0" borderId="80" xfId="1" applyFont="1" applyFill="1" applyBorder="1" applyAlignment="1" applyProtection="1">
      <alignment horizontal="center" vertical="center"/>
      <protection hidden="1"/>
    </xf>
    <xf numFmtId="0" fontId="9" fillId="0" borderId="1" xfId="1" applyFont="1" applyFill="1" applyBorder="1" applyAlignment="1" applyProtection="1">
      <alignment horizontal="center" vertical="center"/>
      <protection hidden="1"/>
    </xf>
    <xf numFmtId="0" fontId="9" fillId="0" borderId="1" xfId="1" applyFont="1" applyBorder="1" applyAlignment="1" applyProtection="1">
      <alignment horizontal="center" vertical="center"/>
      <protection hidden="1"/>
    </xf>
    <xf numFmtId="0" fontId="9" fillId="0" borderId="14" xfId="1" applyFont="1" applyBorder="1" applyAlignment="1" applyProtection="1">
      <alignment horizontal="center" vertical="center"/>
      <protection hidden="1"/>
    </xf>
    <xf numFmtId="15" fontId="46" fillId="0" borderId="1" xfId="1" applyNumberFormat="1" applyFont="1" applyBorder="1" applyAlignment="1" applyProtection="1">
      <alignment horizontal="center" vertical="center" textRotation="90"/>
      <protection hidden="1"/>
    </xf>
    <xf numFmtId="0" fontId="1" fillId="0" borderId="1" xfId="1" applyBorder="1" applyAlignment="1" applyProtection="1">
      <alignment horizontal="center" vertical="center"/>
      <protection hidden="1"/>
    </xf>
    <xf numFmtId="0" fontId="1" fillId="0" borderId="4" xfId="1" applyBorder="1" applyAlignment="1" applyProtection="1">
      <alignment horizontal="center" vertical="center"/>
      <protection hidden="1"/>
    </xf>
    <xf numFmtId="2" fontId="43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1" xfId="1" applyNumberFormat="1" applyFont="1" applyBorder="1" applyAlignment="1" applyProtection="1">
      <alignment horizontal="center"/>
      <protection hidden="1"/>
    </xf>
    <xf numFmtId="2" fontId="17" fillId="0" borderId="4" xfId="1" applyNumberFormat="1" applyFont="1" applyBorder="1" applyAlignment="1" applyProtection="1">
      <alignment horizontal="center"/>
      <protection hidden="1"/>
    </xf>
    <xf numFmtId="2" fontId="14" fillId="0" borderId="1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4" xfId="1" applyNumberFormat="1" applyFont="1" applyBorder="1" applyAlignment="1" applyProtection="1">
      <alignment horizontal="center"/>
      <protection hidden="1"/>
    </xf>
    <xf numFmtId="2" fontId="45" fillId="0" borderId="38" xfId="1" applyNumberFormat="1" applyFont="1" applyBorder="1" applyAlignment="1" applyProtection="1">
      <alignment horizontal="center"/>
      <protection hidden="1"/>
    </xf>
    <xf numFmtId="0" fontId="2" fillId="0" borderId="39" xfId="1" applyFont="1" applyFill="1" applyBorder="1" applyAlignment="1" applyProtection="1">
      <alignment horizontal="center" vertical="center"/>
      <protection hidden="1"/>
    </xf>
    <xf numFmtId="0" fontId="2" fillId="0" borderId="80" xfId="1" applyFont="1" applyFill="1" applyBorder="1" applyAlignment="1" applyProtection="1">
      <alignment horizontal="center" vertical="center"/>
      <protection hidden="1"/>
    </xf>
    <xf numFmtId="0" fontId="2" fillId="0" borderId="1" xfId="1" applyFont="1" applyBorder="1" applyAlignment="1" applyProtection="1">
      <alignment horizontal="center" vertical="center"/>
      <protection hidden="1"/>
    </xf>
    <xf numFmtId="0" fontId="1" fillId="0" borderId="14" xfId="1" applyBorder="1" applyAlignment="1" applyProtection="1">
      <alignment horizontal="center" vertical="center"/>
      <protection hidden="1"/>
    </xf>
    <xf numFmtId="0" fontId="19" fillId="0" borderId="40" xfId="1" applyFont="1" applyFill="1" applyBorder="1" applyAlignment="1" applyProtection="1">
      <alignment horizontal="center" vertical="center"/>
      <protection hidden="1"/>
    </xf>
    <xf numFmtId="0" fontId="19" fillId="0" borderId="79" xfId="1" applyFont="1" applyFill="1" applyBorder="1" applyAlignment="1" applyProtection="1">
      <alignment horizontal="center" vertical="center"/>
      <protection hidden="1"/>
    </xf>
    <xf numFmtId="0" fontId="18" fillId="0" borderId="41" xfId="1" applyFont="1" applyBorder="1" applyAlignment="1" applyProtection="1">
      <protection hidden="1"/>
    </xf>
    <xf numFmtId="0" fontId="18" fillId="0" borderId="42" xfId="1" applyFont="1" applyBorder="1" applyAlignment="1" applyProtection="1">
      <protection hidden="1"/>
    </xf>
    <xf numFmtId="0" fontId="18" fillId="0" borderId="39" xfId="1" applyFont="1" applyBorder="1" applyAlignment="1" applyProtection="1">
      <protection hidden="1"/>
    </xf>
    <xf numFmtId="0" fontId="18" fillId="0" borderId="80" xfId="1" applyFont="1" applyBorder="1" applyAlignment="1" applyProtection="1">
      <protection hidden="1"/>
    </xf>
    <xf numFmtId="0" fontId="18" fillId="0" borderId="1" xfId="1" applyFont="1" applyBorder="1" applyAlignment="1" applyProtection="1">
      <protection hidden="1"/>
    </xf>
    <xf numFmtId="0" fontId="18" fillId="0" borderId="14" xfId="1" applyFont="1" applyBorder="1" applyAlignment="1" applyProtection="1">
      <protection hidden="1"/>
    </xf>
    <xf numFmtId="0" fontId="42" fillId="0" borderId="40" xfId="1" applyFont="1" applyFill="1" applyBorder="1" applyAlignment="1" applyProtection="1">
      <alignment horizontal="center" vertical="center"/>
      <protection hidden="1"/>
    </xf>
    <xf numFmtId="0" fontId="42" fillId="0" borderId="41" xfId="1" applyFont="1" applyBorder="1" applyAlignment="1" applyProtection="1">
      <alignment horizontal="center" vertical="center"/>
      <protection hidden="1"/>
    </xf>
    <xf numFmtId="0" fontId="42" fillId="0" borderId="42" xfId="1" applyFont="1" applyBorder="1" applyAlignment="1" applyProtection="1">
      <alignment horizontal="center" vertical="center"/>
      <protection hidden="1"/>
    </xf>
    <xf numFmtId="0" fontId="42" fillId="0" borderId="75" xfId="1" applyFont="1" applyFill="1" applyBorder="1" applyAlignment="1" applyProtection="1">
      <alignment horizontal="center" vertical="center"/>
      <protection hidden="1"/>
    </xf>
    <xf numFmtId="0" fontId="42" fillId="0" borderId="76" xfId="1" applyFont="1" applyFill="1" applyBorder="1" applyAlignment="1" applyProtection="1">
      <alignment horizontal="center" vertical="center"/>
      <protection hidden="1"/>
    </xf>
    <xf numFmtId="0" fontId="42" fillId="0" borderId="77" xfId="1" applyFont="1" applyFill="1" applyBorder="1" applyAlignment="1" applyProtection="1">
      <alignment horizontal="center" vertical="center"/>
      <protection hidden="1"/>
    </xf>
    <xf numFmtId="1" fontId="6" fillId="0" borderId="39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39" xfId="1" applyNumberFormat="1" applyBorder="1" applyAlignment="1" applyProtection="1">
      <alignment horizontal="center" vertical="center"/>
      <protection hidden="1"/>
    </xf>
    <xf numFmtId="0" fontId="1" fillId="0" borderId="5" xfId="1" applyBorder="1" applyAlignment="1" applyProtection="1">
      <alignment horizontal="center" vertical="center"/>
      <protection hidden="1"/>
    </xf>
    <xf numFmtId="1" fontId="6" fillId="0" borderId="1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1" xfId="1" applyNumberFormat="1" applyBorder="1" applyAlignment="1" applyProtection="1">
      <alignment horizontal="center" vertical="center"/>
      <protection hidden="1"/>
    </xf>
    <xf numFmtId="0" fontId="6" fillId="0" borderId="1" xfId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Border="1" applyAlignment="1" applyProtection="1">
      <alignment horizontal="center"/>
      <protection hidden="1"/>
    </xf>
    <xf numFmtId="2" fontId="44" fillId="0" borderId="4" xfId="1" applyNumberFormat="1" applyFont="1" applyBorder="1" applyAlignment="1" applyProtection="1">
      <alignment horizontal="center"/>
      <protection hidden="1"/>
    </xf>
    <xf numFmtId="1" fontId="6" fillId="0" borderId="61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4" xfId="1" applyBorder="1" applyAlignment="1" applyProtection="1">
      <alignment horizontal="center" vertical="center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2" fontId="44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37" xfId="0" applyBorder="1"/>
    <xf numFmtId="0" fontId="0" fillId="0" borderId="44" xfId="0" applyBorder="1"/>
    <xf numFmtId="2" fontId="43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0" fillId="0" borderId="43" xfId="0" applyBorder="1"/>
    <xf numFmtId="0" fontId="0" fillId="0" borderId="66" xfId="0" applyBorder="1"/>
    <xf numFmtId="15" fontId="46" fillId="0" borderId="36" xfId="1" applyNumberFormat="1" applyFont="1" applyBorder="1" applyAlignment="1" applyProtection="1">
      <alignment horizontal="center" vertical="center" textRotation="90" shrinkToFit="1"/>
      <protection hidden="1"/>
    </xf>
    <xf numFmtId="0" fontId="1" fillId="0" borderId="37" xfId="1" applyBorder="1" applyAlignment="1" applyProtection="1">
      <alignment horizontal="center" vertical="center" shrinkToFit="1"/>
      <protection hidden="1"/>
    </xf>
    <xf numFmtId="0" fontId="1" fillId="0" borderId="2" xfId="1" applyBorder="1" applyAlignment="1" applyProtection="1">
      <alignment horizontal="center" vertical="center" shrinkToFit="1"/>
      <protection hidden="1"/>
    </xf>
    <xf numFmtId="0" fontId="2" fillId="0" borderId="14" xfId="1" applyFont="1" applyBorder="1" applyAlignment="1" applyProtection="1">
      <alignment horizontal="center" vertical="center"/>
      <protection hidden="1"/>
    </xf>
    <xf numFmtId="1" fontId="6" fillId="0" borderId="36" xfId="1" applyNumberFormat="1" applyFont="1" applyFill="1" applyBorder="1" applyAlignment="1" applyProtection="1">
      <alignment horizontal="center" vertical="center" textRotation="90" shrinkToFit="1"/>
      <protection hidden="1"/>
    </xf>
    <xf numFmtId="2" fontId="17" fillId="0" borderId="1" xfId="1" applyNumberFormat="1" applyFont="1" applyBorder="1" applyAlignment="1" applyProtection="1">
      <alignment horizontal="center" vertical="center"/>
      <protection hidden="1"/>
    </xf>
    <xf numFmtId="0" fontId="14" fillId="0" borderId="43" xfId="1" applyFont="1" applyFill="1" applyBorder="1" applyAlignment="1" applyProtection="1">
      <alignment horizontal="center" vertical="center" textRotation="90"/>
      <protection hidden="1"/>
    </xf>
    <xf numFmtId="0" fontId="14" fillId="0" borderId="66" xfId="1" applyFont="1" applyFill="1" applyBorder="1" applyAlignment="1" applyProtection="1">
      <alignment horizontal="center" vertical="center" textRotation="90"/>
      <protection hidden="1"/>
    </xf>
    <xf numFmtId="0" fontId="0" fillId="0" borderId="64" xfId="0" applyBorder="1"/>
    <xf numFmtId="0" fontId="0" fillId="0" borderId="65" xfId="0" applyBorder="1"/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" xfId="1" applyNumberFormat="1" applyFont="1" applyBorder="1" applyAlignment="1" applyProtection="1">
      <alignment horizontal="center"/>
      <protection hidden="1"/>
    </xf>
    <xf numFmtId="2" fontId="45" fillId="0" borderId="4" xfId="1" applyNumberFormat="1" applyFont="1" applyBorder="1" applyAlignment="1" applyProtection="1">
      <alignment horizontal="center"/>
      <protection hidden="1"/>
    </xf>
    <xf numFmtId="0" fontId="12" fillId="0" borderId="68" xfId="1" applyFont="1" applyBorder="1" applyAlignment="1" applyProtection="1">
      <alignment horizontal="center" vertical="center" textRotation="90"/>
      <protection hidden="1"/>
    </xf>
    <xf numFmtId="0" fontId="12" fillId="0" borderId="69" xfId="1" applyFont="1" applyBorder="1" applyAlignment="1" applyProtection="1">
      <alignment horizontal="center" vertical="center" textRotation="90"/>
      <protection hidden="1"/>
    </xf>
    <xf numFmtId="0" fontId="42" fillId="0" borderId="63" xfId="1" applyFont="1" applyFill="1" applyBorder="1" applyAlignment="1" applyProtection="1">
      <alignment horizontal="center" vertical="center"/>
      <protection hidden="1"/>
    </xf>
    <xf numFmtId="0" fontId="42" fillId="0" borderId="63" xfId="1" applyFont="1" applyBorder="1" applyAlignment="1" applyProtection="1">
      <alignment horizontal="center"/>
      <protection hidden="1"/>
    </xf>
    <xf numFmtId="0" fontId="42" fillId="0" borderId="67" xfId="1" applyFont="1" applyBorder="1" applyAlignment="1" applyProtection="1">
      <alignment horizontal="center"/>
      <protection hidden="1"/>
    </xf>
    <xf numFmtId="0" fontId="1" fillId="0" borderId="43" xfId="1" applyFill="1" applyBorder="1" applyAlignment="1" applyProtection="1">
      <alignment horizontal="center"/>
      <protection hidden="1"/>
    </xf>
    <xf numFmtId="0" fontId="1" fillId="0" borderId="43" xfId="1" applyBorder="1" applyAlignment="1" applyProtection="1">
      <protection hidden="1"/>
    </xf>
    <xf numFmtId="0" fontId="0" fillId="0" borderId="2" xfId="0" applyBorder="1"/>
    <xf numFmtId="0" fontId="6" fillId="0" borderId="36" xfId="1" applyFont="1" applyFill="1" applyBorder="1" applyAlignment="1" applyProtection="1">
      <alignment horizontal="center" vertical="center" textRotation="90"/>
      <protection hidden="1"/>
    </xf>
    <xf numFmtId="0" fontId="11" fillId="0" borderId="78" xfId="1" applyFont="1" applyBorder="1" applyAlignment="1" applyProtection="1">
      <alignment horizontal="center" vertical="center" textRotation="90" shrinkToFit="1"/>
      <protection hidden="1"/>
    </xf>
    <xf numFmtId="0" fontId="0" fillId="0" borderId="63" xfId="0" applyBorder="1"/>
    <xf numFmtId="0" fontId="0" fillId="0" borderId="67" xfId="0" applyBorder="1"/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43" xfId="2" applyFont="1" applyFill="1" applyBorder="1" applyAlignment="1" applyProtection="1">
      <protection hidden="1"/>
    </xf>
    <xf numFmtId="0" fontId="2" fillId="0" borderId="43" xfId="2" applyBorder="1" applyAlignment="1" applyProtection="1">
      <protection hidden="1"/>
    </xf>
    <xf numFmtId="0" fontId="30" fillId="0" borderId="45" xfId="2" applyFont="1" applyBorder="1" applyAlignment="1" applyProtection="1">
      <alignment horizontal="center" vertical="center" shrinkToFit="1"/>
      <protection hidden="1"/>
    </xf>
    <xf numFmtId="0" fontId="2" fillId="0" borderId="46" xfId="2" applyBorder="1" applyAlignment="1" applyProtection="1">
      <alignment horizontal="center" vertical="center" shrinkToFit="1"/>
      <protection hidden="1"/>
    </xf>
    <xf numFmtId="0" fontId="2" fillId="0" borderId="47" xfId="2" applyBorder="1" applyAlignment="1" applyProtection="1">
      <alignment horizontal="center" vertical="center" shrinkToFit="1"/>
      <protection hidden="1"/>
    </xf>
    <xf numFmtId="0" fontId="2" fillId="0" borderId="48" xfId="2" applyBorder="1" applyAlignment="1" applyProtection="1">
      <alignment horizontal="center" vertical="center" shrinkToFit="1"/>
      <protection hidden="1"/>
    </xf>
    <xf numFmtId="1" fontId="7" fillId="0" borderId="36" xfId="2" applyNumberFormat="1" applyFont="1" applyBorder="1" applyAlignment="1" applyProtection="1">
      <alignment horizontal="center" vertical="center" shrinkToFit="1"/>
      <protection hidden="1"/>
    </xf>
    <xf numFmtId="0" fontId="2" fillId="0" borderId="37" xfId="2" applyBorder="1" applyAlignment="1" applyProtection="1">
      <alignment horizontal="center" vertical="center" shrinkToFit="1"/>
      <protection hidden="1"/>
    </xf>
    <xf numFmtId="0" fontId="2" fillId="0" borderId="44" xfId="2" applyBorder="1" applyAlignment="1" applyProtection="1">
      <alignment horizontal="center" vertical="center" shrinkToFit="1"/>
      <protection hidden="1"/>
    </xf>
    <xf numFmtId="0" fontId="15" fillId="0" borderId="41" xfId="2" applyFont="1" applyFill="1" applyBorder="1" applyAlignment="1" applyProtection="1">
      <alignment horizontal="center"/>
      <protection hidden="1"/>
    </xf>
    <xf numFmtId="0" fontId="15" fillId="0" borderId="41" xfId="2" applyFont="1" applyBorder="1" applyAlignment="1" applyProtection="1">
      <alignment horizontal="center"/>
      <protection hidden="1"/>
    </xf>
    <xf numFmtId="0" fontId="2" fillId="0" borderId="41" xfId="2" applyBorder="1" applyAlignment="1" applyProtection="1">
      <protection hidden="1"/>
    </xf>
    <xf numFmtId="0" fontId="2" fillId="0" borderId="42" xfId="2" applyBorder="1" applyAlignment="1" applyProtection="1"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6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1" xfId="2" applyNumberFormat="1" applyFont="1" applyBorder="1" applyAlignment="1" applyProtection="1">
      <alignment horizontal="center" vertical="center"/>
      <protection locked="0" hidden="1"/>
    </xf>
    <xf numFmtId="14" fontId="8" fillId="0" borderId="4" xfId="2" applyNumberFormat="1" applyFont="1" applyBorder="1" applyAlignment="1" applyProtection="1">
      <alignment horizontal="center" vertical="center"/>
      <protection locked="0" hidden="1"/>
    </xf>
    <xf numFmtId="0" fontId="6" fillId="0" borderId="1" xfId="2" applyFont="1" applyFill="1" applyBorder="1" applyAlignment="1" applyProtection="1">
      <alignment horizontal="center" vertical="center" textRotation="90"/>
      <protection hidden="1"/>
    </xf>
    <xf numFmtId="0" fontId="2" fillId="0" borderId="1" xfId="2" applyBorder="1" applyAlignment="1" applyProtection="1">
      <alignment horizontal="center" vertical="center" textRotation="90"/>
      <protection hidden="1"/>
    </xf>
    <xf numFmtId="1" fontId="6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39" xfId="2" applyFont="1" applyFill="1" applyBorder="1" applyAlignment="1" applyProtection="1">
      <alignment horizontal="center" vertical="center"/>
      <protection hidden="1"/>
    </xf>
    <xf numFmtId="0" fontId="2" fillId="0" borderId="1" xfId="2" applyFont="1" applyBorder="1" applyAlignment="1" applyProtection="1">
      <alignment horizontal="center" vertical="center"/>
      <protection hidden="1"/>
    </xf>
    <xf numFmtId="14" fontId="2" fillId="0" borderId="1" xfId="2" applyNumberFormat="1" applyBorder="1" applyAlignment="1" applyProtection="1">
      <alignment horizontal="center" vertical="center"/>
      <protection locked="0" hidden="1"/>
    </xf>
    <xf numFmtId="14" fontId="2" fillId="0" borderId="4" xfId="2" applyNumberFormat="1" applyBorder="1" applyAlignment="1" applyProtection="1">
      <alignment horizontal="center" vertical="center"/>
      <protection locked="0" hidden="1"/>
    </xf>
    <xf numFmtId="1" fontId="22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1" xfId="2" applyNumberFormat="1" applyFont="1" applyBorder="1" applyAlignment="1" applyProtection="1">
      <alignment horizontal="center" vertical="center"/>
      <protection hidden="1"/>
    </xf>
    <xf numFmtId="1" fontId="17" fillId="0" borderId="4" xfId="2" applyNumberFormat="1" applyFont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left" vertical="center"/>
      <protection hidden="1"/>
    </xf>
    <xf numFmtId="0" fontId="9" fillId="0" borderId="4" xfId="2" applyFont="1" applyFill="1" applyBorder="1" applyAlignment="1" applyProtection="1">
      <alignment horizontal="left" vertical="center"/>
      <protection hidden="1"/>
    </xf>
    <xf numFmtId="0" fontId="10" fillId="0" borderId="39" xfId="2" applyFont="1" applyFill="1" applyBorder="1" applyAlignment="1" applyProtection="1">
      <alignment horizontal="center" vertical="center"/>
      <protection hidden="1"/>
    </xf>
    <xf numFmtId="0" fontId="10" fillId="0" borderId="1" xfId="2" applyFont="1" applyFill="1" applyBorder="1" applyAlignment="1" applyProtection="1">
      <alignment horizontal="center" vertical="center"/>
      <protection hidden="1"/>
    </xf>
    <xf numFmtId="0" fontId="9" fillId="0" borderId="39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Border="1" applyAlignment="1" applyProtection="1">
      <alignment horizontal="center" vertical="center"/>
      <protection hidden="1"/>
    </xf>
    <xf numFmtId="0" fontId="2" fillId="0" borderId="1" xfId="2" applyFont="1" applyFill="1" applyBorder="1" applyAlignment="1" applyProtection="1">
      <alignment horizontal="center" vertical="center"/>
      <protection hidden="1"/>
    </xf>
    <xf numFmtId="0" fontId="2" fillId="0" borderId="5" xfId="2" applyFont="1" applyBorder="1" applyAlignment="1" applyProtection="1">
      <alignment horizontal="center" vertical="center"/>
      <protection hidden="1"/>
    </xf>
    <xf numFmtId="0" fontId="2" fillId="0" borderId="4" xfId="2" applyFont="1" applyBorder="1" applyAlignment="1" applyProtection="1">
      <alignment horizontal="center" vertical="center"/>
      <protection hidden="1"/>
    </xf>
    <xf numFmtId="0" fontId="19" fillId="0" borderId="40" xfId="2" applyFont="1" applyFill="1" applyBorder="1" applyAlignment="1" applyProtection="1">
      <alignment horizontal="center" vertical="center"/>
      <protection hidden="1"/>
    </xf>
    <xf numFmtId="0" fontId="18" fillId="0" borderId="41" xfId="2" applyFont="1" applyBorder="1" applyAlignment="1" applyProtection="1">
      <alignment horizontal="center"/>
      <protection hidden="1"/>
    </xf>
    <xf numFmtId="0" fontId="18" fillId="0" borderId="39" xfId="2" applyFont="1" applyBorder="1" applyAlignment="1" applyProtection="1">
      <alignment horizontal="center"/>
      <protection hidden="1"/>
    </xf>
    <xf numFmtId="0" fontId="18" fillId="0" borderId="1" xfId="2" applyFont="1" applyBorder="1" applyAlignment="1" applyProtection="1">
      <alignment horizontal="center"/>
      <protection hidden="1"/>
    </xf>
    <xf numFmtId="0" fontId="8" fillId="0" borderId="1" xfId="2" applyFont="1" applyFill="1" applyBorder="1" applyAlignment="1" applyProtection="1">
      <alignment horizontal="center" vertical="center" textRotation="90"/>
      <protection hidden="1"/>
    </xf>
    <xf numFmtId="0" fontId="8" fillId="0" borderId="4" xfId="2" applyFont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Border="1" applyAlignment="1" applyProtection="1">
      <alignment horizontal="center" vertical="center"/>
      <protection hidden="1"/>
    </xf>
    <xf numFmtId="1" fontId="21" fillId="0" borderId="4" xfId="2" applyNumberFormat="1" applyFont="1" applyBorder="1" applyAlignment="1" applyProtection="1">
      <alignment horizontal="center" vertical="center"/>
      <protection hidden="1"/>
    </xf>
    <xf numFmtId="1" fontId="4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41" fillId="0" borderId="1" xfId="2" applyNumberFormat="1" applyFont="1" applyBorder="1" applyAlignment="1" applyProtection="1">
      <alignment horizontal="center" vertical="center"/>
      <protection hidden="1"/>
    </xf>
    <xf numFmtId="1" fontId="41" fillId="0" borderId="4" xfId="2" applyNumberFormat="1" applyFont="1" applyBorder="1" applyAlignment="1" applyProtection="1">
      <alignment horizontal="center" vertical="center"/>
      <protection hidden="1"/>
    </xf>
    <xf numFmtId="0" fontId="19" fillId="0" borderId="40" xfId="2" applyNumberFormat="1" applyFont="1" applyFill="1" applyBorder="1" applyAlignment="1" applyProtection="1">
      <alignment horizontal="center" vertical="center"/>
      <protection hidden="1"/>
    </xf>
    <xf numFmtId="0" fontId="18" fillId="0" borderId="41" xfId="2" applyNumberFormat="1" applyFont="1" applyBorder="1" applyAlignment="1" applyProtection="1">
      <protection hidden="1"/>
    </xf>
    <xf numFmtId="0" fontId="18" fillId="0" borderId="39" xfId="2" applyNumberFormat="1" applyFont="1" applyBorder="1" applyAlignment="1" applyProtection="1">
      <protection hidden="1"/>
    </xf>
    <xf numFmtId="0" fontId="18" fillId="0" borderId="1" xfId="2" applyNumberFormat="1" applyFont="1" applyBorder="1" applyAlignment="1" applyProtection="1">
      <protection hidden="1"/>
    </xf>
    <xf numFmtId="0" fontId="2" fillId="0" borderId="39" xfId="2" applyFill="1" applyBorder="1" applyAlignment="1" applyProtection="1">
      <alignment horizontal="center" vertical="center"/>
      <protection hidden="1"/>
    </xf>
    <xf numFmtId="0" fontId="2" fillId="0" borderId="1" xfId="2" applyFill="1" applyBorder="1" applyAlignment="1" applyProtection="1">
      <alignment horizontal="center" vertical="center"/>
      <protection hidden="1"/>
    </xf>
    <xf numFmtId="0" fontId="2" fillId="0" borderId="5" xfId="2" applyBorder="1" applyAlignment="1" applyProtection="1">
      <alignment horizontal="center" vertical="center"/>
      <protection hidden="1"/>
    </xf>
    <xf numFmtId="0" fontId="2" fillId="0" borderId="4" xfId="2" applyBorder="1" applyAlignment="1" applyProtection="1">
      <alignment horizontal="center" vertical="center"/>
      <protection hidden="1"/>
    </xf>
    <xf numFmtId="14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14" xfId="2" applyFont="1" applyBorder="1" applyAlignment="1" applyProtection="1">
      <alignment horizontal="center" vertical="center" textRotation="90" shrinkToFit="1"/>
      <protection hidden="1"/>
    </xf>
    <xf numFmtId="0" fontId="14" fillId="0" borderId="38" xfId="2" applyFont="1" applyBorder="1" applyAlignment="1" applyProtection="1">
      <alignment horizontal="center" vertical="center" textRotation="90" shrinkToFit="1"/>
      <protection hidden="1"/>
    </xf>
    <xf numFmtId="166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1" xfId="2" applyNumberFormat="1" applyFont="1" applyFill="1" applyBorder="1" applyAlignment="1" applyProtection="1">
      <alignment horizontal="center" vertical="center"/>
      <protection hidden="1"/>
    </xf>
    <xf numFmtId="0" fontId="2" fillId="0" borderId="1" xfId="2" applyNumberFormat="1" applyFont="1" applyBorder="1" applyAlignment="1" applyProtection="1">
      <alignment horizontal="center" vertical="center"/>
      <protection hidden="1"/>
    </xf>
    <xf numFmtId="0" fontId="2" fillId="0" borderId="1" xfId="2" applyNumberFormat="1" applyBorder="1" applyAlignment="1" applyProtection="1">
      <alignment horizontal="center" vertical="center"/>
      <protection hidden="1"/>
    </xf>
    <xf numFmtId="1" fontId="22" fillId="0" borderId="4" xfId="2" applyNumberFormat="1" applyFont="1" applyFill="1" applyBorder="1" applyAlignment="1" applyProtection="1">
      <alignment horizontal="center" vertical="center" textRotation="90"/>
      <protection hidden="1"/>
    </xf>
    <xf numFmtId="2" fontId="53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53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72" xfId="2" applyFont="1" applyBorder="1" applyAlignment="1" applyProtection="1">
      <alignment horizontal="left" shrinkToFit="1"/>
      <protection hidden="1"/>
    </xf>
    <xf numFmtId="0" fontId="2" fillId="0" borderId="72" xfId="2" applyFont="1" applyBorder="1" applyAlignment="1" applyProtection="1">
      <alignment horizontal="left" shrinkToFit="1"/>
      <protection hidden="1"/>
    </xf>
    <xf numFmtId="0" fontId="59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alignment horizontal="center"/>
      <protection hidden="1"/>
    </xf>
    <xf numFmtId="0" fontId="60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protection hidden="1"/>
    </xf>
    <xf numFmtId="1" fontId="60" fillId="0" borderId="3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60" fillId="0" borderId="70" xfId="2" applyFont="1" applyBorder="1" applyAlignment="1" applyProtection="1">
      <alignment horizontal="center"/>
      <protection hidden="1"/>
    </xf>
    <xf numFmtId="0" fontId="2" fillId="0" borderId="70" xfId="2" applyFont="1" applyBorder="1" applyAlignment="1" applyProtection="1">
      <alignment horizontal="center"/>
      <protection hidden="1"/>
    </xf>
    <xf numFmtId="0" fontId="61" fillId="0" borderId="71" xfId="2" applyFont="1" applyBorder="1" applyAlignment="1" applyProtection="1">
      <alignment horizontal="center"/>
      <protection hidden="1"/>
    </xf>
    <xf numFmtId="0" fontId="4" fillId="0" borderId="71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colors>
    <mruColors>
      <color rgb="FF66CCFF"/>
      <color rgb="FF339966"/>
      <color rgb="FF00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752475" y="280988"/>
          <a:ext cx="5586413" cy="1100137"/>
          <a:chOff x="657225" y="247650"/>
          <a:chExt cx="5200650" cy="1066800"/>
        </a:xfrm>
      </xdr:grpSpPr>
      <xdr:grpSp>
        <xdr:nvGrpSpPr>
          <xdr:cNvPr id="24" name="Group 6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32" name="Text Box 8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5" name="Group 35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30" name="Text Box 37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6" name="Group 38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28" name="Text Box 40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" name="Line 6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3" name="Line 7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4" name="Line 8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6" name="Line 1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7" name="Line 1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8" name="Line 3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9" name="Line 3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10" name="Line 4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11" name="Line 4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12" name="Line 5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13" name="Line 5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14" name="Line 5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15" name="Line 5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16" name="Line 5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17" name="Line 5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>
            <v>0</v>
          </cell>
          <cell r="I9">
            <v>0</v>
          </cell>
          <cell r="M9">
            <v>0</v>
          </cell>
          <cell r="N9">
            <v>0</v>
          </cell>
          <cell r="O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H10">
            <v>0</v>
          </cell>
          <cell r="I10">
            <v>0</v>
          </cell>
          <cell r="M10">
            <v>0</v>
          </cell>
          <cell r="N10">
            <v>0</v>
          </cell>
          <cell r="O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H11">
            <v>0</v>
          </cell>
          <cell r="I11">
            <v>0</v>
          </cell>
          <cell r="M11">
            <v>0</v>
          </cell>
          <cell r="N11">
            <v>0</v>
          </cell>
          <cell r="O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H12">
            <v>0</v>
          </cell>
          <cell r="I12">
            <v>0</v>
          </cell>
          <cell r="M12">
            <v>0</v>
          </cell>
          <cell r="N12">
            <v>0</v>
          </cell>
          <cell r="O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H13">
            <v>0</v>
          </cell>
          <cell r="I13">
            <v>0</v>
          </cell>
          <cell r="M13">
            <v>0</v>
          </cell>
          <cell r="N13">
            <v>0</v>
          </cell>
          <cell r="O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H14">
            <v>0</v>
          </cell>
          <cell r="I14">
            <v>0</v>
          </cell>
          <cell r="M14">
            <v>0</v>
          </cell>
          <cell r="N14">
            <v>0</v>
          </cell>
          <cell r="O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H15">
            <v>0</v>
          </cell>
          <cell r="I15">
            <v>0</v>
          </cell>
          <cell r="M15">
            <v>0</v>
          </cell>
          <cell r="N15">
            <v>0</v>
          </cell>
          <cell r="O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H16">
            <v>0</v>
          </cell>
          <cell r="I16">
            <v>0</v>
          </cell>
          <cell r="M16">
            <v>0</v>
          </cell>
          <cell r="N16">
            <v>0</v>
          </cell>
          <cell r="O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H17">
            <v>0</v>
          </cell>
          <cell r="I17">
            <v>0</v>
          </cell>
          <cell r="M17">
            <v>0</v>
          </cell>
          <cell r="N17">
            <v>0</v>
          </cell>
          <cell r="O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H18">
            <v>0</v>
          </cell>
          <cell r="I18">
            <v>0</v>
          </cell>
          <cell r="M18">
            <v>0</v>
          </cell>
          <cell r="N18">
            <v>0</v>
          </cell>
          <cell r="O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H19">
            <v>0</v>
          </cell>
          <cell r="I19">
            <v>0</v>
          </cell>
          <cell r="M19">
            <v>0</v>
          </cell>
          <cell r="N19">
            <v>0</v>
          </cell>
          <cell r="O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H20">
            <v>0</v>
          </cell>
          <cell r="I20">
            <v>0</v>
          </cell>
          <cell r="M20">
            <v>0</v>
          </cell>
          <cell r="N20">
            <v>0</v>
          </cell>
          <cell r="O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H21">
            <v>0</v>
          </cell>
          <cell r="I21">
            <v>0</v>
          </cell>
          <cell r="M21">
            <v>0</v>
          </cell>
          <cell r="N21">
            <v>0</v>
          </cell>
          <cell r="O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H22">
            <v>0</v>
          </cell>
          <cell r="I22">
            <v>0</v>
          </cell>
          <cell r="M22">
            <v>0</v>
          </cell>
          <cell r="N22">
            <v>0</v>
          </cell>
          <cell r="O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H23">
            <v>0</v>
          </cell>
          <cell r="I23">
            <v>0</v>
          </cell>
          <cell r="M23">
            <v>0</v>
          </cell>
          <cell r="N23">
            <v>0</v>
          </cell>
          <cell r="O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H24">
            <v>0</v>
          </cell>
          <cell r="I24">
            <v>0</v>
          </cell>
          <cell r="M24">
            <v>0</v>
          </cell>
          <cell r="N24">
            <v>0</v>
          </cell>
          <cell r="O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H25">
            <v>0</v>
          </cell>
          <cell r="I25">
            <v>0</v>
          </cell>
          <cell r="M25">
            <v>0</v>
          </cell>
          <cell r="N25">
            <v>0</v>
          </cell>
          <cell r="O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H26">
            <v>0</v>
          </cell>
          <cell r="I26">
            <v>0</v>
          </cell>
          <cell r="M26">
            <v>0</v>
          </cell>
          <cell r="N26">
            <v>0</v>
          </cell>
          <cell r="O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H27">
            <v>0</v>
          </cell>
          <cell r="I27">
            <v>0</v>
          </cell>
          <cell r="M27">
            <v>0</v>
          </cell>
          <cell r="N27">
            <v>0</v>
          </cell>
          <cell r="O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H28">
            <v>0</v>
          </cell>
          <cell r="I28">
            <v>0</v>
          </cell>
          <cell r="M28">
            <v>0</v>
          </cell>
          <cell r="N28">
            <v>0</v>
          </cell>
          <cell r="O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H29">
            <v>0</v>
          </cell>
          <cell r="I29">
            <v>0</v>
          </cell>
          <cell r="M29">
            <v>0</v>
          </cell>
          <cell r="N29">
            <v>0</v>
          </cell>
          <cell r="O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H30">
            <v>0</v>
          </cell>
          <cell r="I30">
            <v>0</v>
          </cell>
          <cell r="M30">
            <v>0</v>
          </cell>
          <cell r="N30">
            <v>0</v>
          </cell>
          <cell r="O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H31">
            <v>0</v>
          </cell>
          <cell r="I31">
            <v>0</v>
          </cell>
          <cell r="M31">
            <v>0</v>
          </cell>
          <cell r="N31">
            <v>0</v>
          </cell>
          <cell r="O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H32">
            <v>0</v>
          </cell>
          <cell r="I32">
            <v>0</v>
          </cell>
          <cell r="M32">
            <v>0</v>
          </cell>
          <cell r="N32">
            <v>0</v>
          </cell>
          <cell r="O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H33">
            <v>0</v>
          </cell>
          <cell r="I33">
            <v>0</v>
          </cell>
          <cell r="M33">
            <v>0</v>
          </cell>
          <cell r="N33">
            <v>0</v>
          </cell>
          <cell r="O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H34">
            <v>0</v>
          </cell>
          <cell r="I34">
            <v>0</v>
          </cell>
          <cell r="M34">
            <v>0</v>
          </cell>
          <cell r="N34">
            <v>0</v>
          </cell>
          <cell r="O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H35">
            <v>0</v>
          </cell>
          <cell r="I35">
            <v>0</v>
          </cell>
          <cell r="M35">
            <v>0</v>
          </cell>
          <cell r="N35">
            <v>0</v>
          </cell>
          <cell r="O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H36">
            <v>0</v>
          </cell>
          <cell r="I36">
            <v>0</v>
          </cell>
          <cell r="M36">
            <v>0</v>
          </cell>
          <cell r="N36">
            <v>0</v>
          </cell>
          <cell r="O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H37">
            <v>0</v>
          </cell>
          <cell r="I37">
            <v>0</v>
          </cell>
          <cell r="M37">
            <v>0</v>
          </cell>
          <cell r="N37">
            <v>0</v>
          </cell>
          <cell r="O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H38">
            <v>0</v>
          </cell>
          <cell r="I38">
            <v>0</v>
          </cell>
          <cell r="M38">
            <v>0</v>
          </cell>
          <cell r="N38">
            <v>0</v>
          </cell>
          <cell r="O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H39">
            <v>0</v>
          </cell>
          <cell r="I39">
            <v>0</v>
          </cell>
          <cell r="M39">
            <v>0</v>
          </cell>
          <cell r="N39">
            <v>0</v>
          </cell>
          <cell r="O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H40">
            <v>0</v>
          </cell>
          <cell r="I40">
            <v>0</v>
          </cell>
          <cell r="M40">
            <v>0</v>
          </cell>
          <cell r="N40">
            <v>0</v>
          </cell>
          <cell r="O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>
            <v>0</v>
          </cell>
          <cell r="I50">
            <v>0</v>
          </cell>
          <cell r="M50">
            <v>0</v>
          </cell>
          <cell r="N50">
            <v>0</v>
          </cell>
          <cell r="O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H51">
            <v>0</v>
          </cell>
          <cell r="I51">
            <v>0</v>
          </cell>
          <cell r="M51">
            <v>0</v>
          </cell>
          <cell r="N51">
            <v>0</v>
          </cell>
          <cell r="O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H52">
            <v>0</v>
          </cell>
          <cell r="I52">
            <v>0</v>
          </cell>
          <cell r="M52">
            <v>0</v>
          </cell>
          <cell r="N52">
            <v>0</v>
          </cell>
          <cell r="O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</row>
        <row r="53">
          <cell r="H53">
            <v>0</v>
          </cell>
          <cell r="I53">
            <v>0</v>
          </cell>
          <cell r="M53">
            <v>0</v>
          </cell>
          <cell r="N53">
            <v>0</v>
          </cell>
          <cell r="O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H54">
            <v>0</v>
          </cell>
          <cell r="I54">
            <v>0</v>
          </cell>
          <cell r="M54">
            <v>0</v>
          </cell>
          <cell r="N54">
            <v>0</v>
          </cell>
          <cell r="O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H55">
            <v>0</v>
          </cell>
          <cell r="I55">
            <v>0</v>
          </cell>
          <cell r="M55">
            <v>0</v>
          </cell>
          <cell r="N55">
            <v>0</v>
          </cell>
          <cell r="O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H56">
            <v>0</v>
          </cell>
          <cell r="I56">
            <v>0</v>
          </cell>
          <cell r="M56">
            <v>0</v>
          </cell>
          <cell r="N56">
            <v>0</v>
          </cell>
          <cell r="O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H57">
            <v>0</v>
          </cell>
          <cell r="I57">
            <v>0</v>
          </cell>
          <cell r="M57">
            <v>0</v>
          </cell>
          <cell r="N57">
            <v>0</v>
          </cell>
          <cell r="O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H58">
            <v>0</v>
          </cell>
          <cell r="I58">
            <v>0</v>
          </cell>
          <cell r="M58">
            <v>0</v>
          </cell>
          <cell r="N58">
            <v>0</v>
          </cell>
          <cell r="O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H59">
            <v>0</v>
          </cell>
          <cell r="I59">
            <v>0</v>
          </cell>
          <cell r="M59">
            <v>0</v>
          </cell>
          <cell r="N59">
            <v>0</v>
          </cell>
          <cell r="O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H60">
            <v>0</v>
          </cell>
          <cell r="I60">
            <v>0</v>
          </cell>
          <cell r="M60">
            <v>0</v>
          </cell>
          <cell r="N60">
            <v>0</v>
          </cell>
          <cell r="O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H61">
            <v>0</v>
          </cell>
          <cell r="I61">
            <v>0</v>
          </cell>
          <cell r="M61">
            <v>0</v>
          </cell>
          <cell r="N61">
            <v>0</v>
          </cell>
          <cell r="O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H62">
            <v>0</v>
          </cell>
          <cell r="I62">
            <v>0</v>
          </cell>
          <cell r="M62">
            <v>0</v>
          </cell>
          <cell r="N62">
            <v>0</v>
          </cell>
          <cell r="O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H63">
            <v>0</v>
          </cell>
          <cell r="I63">
            <v>0</v>
          </cell>
          <cell r="M63">
            <v>0</v>
          </cell>
          <cell r="N63">
            <v>0</v>
          </cell>
          <cell r="O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H64">
            <v>0</v>
          </cell>
          <cell r="I64">
            <v>0</v>
          </cell>
          <cell r="M64">
            <v>0</v>
          </cell>
          <cell r="N64">
            <v>0</v>
          </cell>
          <cell r="O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</row>
        <row r="65">
          <cell r="H65">
            <v>0</v>
          </cell>
          <cell r="I65">
            <v>0</v>
          </cell>
          <cell r="M65">
            <v>0</v>
          </cell>
          <cell r="N65">
            <v>0</v>
          </cell>
          <cell r="O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H66">
            <v>0</v>
          </cell>
          <cell r="I66">
            <v>0</v>
          </cell>
          <cell r="M66">
            <v>0</v>
          </cell>
          <cell r="N66">
            <v>0</v>
          </cell>
          <cell r="O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H67">
            <v>0</v>
          </cell>
          <cell r="I67">
            <v>0</v>
          </cell>
          <cell r="M67">
            <v>0</v>
          </cell>
          <cell r="N67">
            <v>0</v>
          </cell>
          <cell r="O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</row>
        <row r="68">
          <cell r="H68">
            <v>0</v>
          </cell>
          <cell r="I68">
            <v>0</v>
          </cell>
          <cell r="M68">
            <v>0</v>
          </cell>
          <cell r="N68">
            <v>0</v>
          </cell>
          <cell r="O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H69">
            <v>0</v>
          </cell>
          <cell r="I69">
            <v>0</v>
          </cell>
          <cell r="M69">
            <v>0</v>
          </cell>
          <cell r="N69">
            <v>0</v>
          </cell>
          <cell r="O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H70">
            <v>0</v>
          </cell>
          <cell r="I70">
            <v>0</v>
          </cell>
          <cell r="M70">
            <v>0</v>
          </cell>
          <cell r="N70">
            <v>0</v>
          </cell>
          <cell r="O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H71">
            <v>0</v>
          </cell>
          <cell r="I71">
            <v>0</v>
          </cell>
          <cell r="M71">
            <v>0</v>
          </cell>
          <cell r="N71">
            <v>0</v>
          </cell>
          <cell r="O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H72">
            <v>0</v>
          </cell>
          <cell r="I72">
            <v>0</v>
          </cell>
          <cell r="M72">
            <v>0</v>
          </cell>
          <cell r="N72">
            <v>0</v>
          </cell>
          <cell r="O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H73">
            <v>0</v>
          </cell>
          <cell r="I73">
            <v>0</v>
          </cell>
          <cell r="M73">
            <v>0</v>
          </cell>
          <cell r="N73">
            <v>0</v>
          </cell>
          <cell r="O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H74">
            <v>0</v>
          </cell>
          <cell r="I74">
            <v>0</v>
          </cell>
          <cell r="M74">
            <v>0</v>
          </cell>
          <cell r="N74">
            <v>0</v>
          </cell>
          <cell r="O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H75">
            <v>0</v>
          </cell>
          <cell r="I75">
            <v>0</v>
          </cell>
          <cell r="M75">
            <v>0</v>
          </cell>
          <cell r="N75">
            <v>0</v>
          </cell>
          <cell r="O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</row>
        <row r="76">
          <cell r="H76">
            <v>0</v>
          </cell>
          <cell r="I76">
            <v>0</v>
          </cell>
          <cell r="M76">
            <v>0</v>
          </cell>
          <cell r="N76">
            <v>0</v>
          </cell>
          <cell r="O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H77">
            <v>0</v>
          </cell>
          <cell r="I77">
            <v>0</v>
          </cell>
          <cell r="M77">
            <v>0</v>
          </cell>
          <cell r="N77">
            <v>0</v>
          </cell>
          <cell r="O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H78">
            <v>0</v>
          </cell>
          <cell r="I78">
            <v>0</v>
          </cell>
          <cell r="M78">
            <v>0</v>
          </cell>
          <cell r="N78">
            <v>0</v>
          </cell>
          <cell r="O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H79">
            <v>0</v>
          </cell>
          <cell r="I79">
            <v>0</v>
          </cell>
          <cell r="M79">
            <v>0</v>
          </cell>
          <cell r="N79">
            <v>0</v>
          </cell>
          <cell r="O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H80">
            <v>0</v>
          </cell>
          <cell r="I80">
            <v>0</v>
          </cell>
          <cell r="M80">
            <v>0</v>
          </cell>
          <cell r="N80">
            <v>0</v>
          </cell>
          <cell r="O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</sheetData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opLeftCell="C1" workbookViewId="0">
      <selection activeCell="J16" sqref="J16:L16"/>
    </sheetView>
  </sheetViews>
  <sheetFormatPr defaultColWidth="9.1328125" defaultRowHeight="14.25"/>
  <cols>
    <col min="1" max="1" width="1.73046875" style="24" customWidth="1"/>
    <col min="2" max="3" width="3.73046875" style="25" customWidth="1"/>
    <col min="4" max="5" width="10.73046875" style="25" customWidth="1"/>
    <col min="6" max="6" width="1.73046875" style="25" customWidth="1"/>
    <col min="7" max="8" width="10.73046875" style="25" customWidth="1"/>
    <col min="9" max="9" width="1.73046875" style="25" customWidth="1"/>
    <col min="10" max="12" width="10.73046875" style="25" customWidth="1"/>
    <col min="13" max="14" width="3.73046875" style="25" customWidth="1"/>
    <col min="15" max="15" width="4.3984375" style="24" customWidth="1"/>
    <col min="16" max="16" width="11.3984375" style="25" customWidth="1"/>
    <col min="17" max="17" width="11.59765625" style="25" customWidth="1"/>
    <col min="18" max="18" width="16" style="25" customWidth="1"/>
    <col min="19" max="73" width="9.1328125" style="24"/>
    <col min="74" max="16384" width="9.1328125" style="25"/>
  </cols>
  <sheetData>
    <row r="1" spans="2:18" s="23" customFormat="1" ht="13.35" customHeight="1" thickBot="1"/>
    <row r="2" spans="2:18" ht="13.35" customHeight="1" thickTop="1">
      <c r="B2" s="229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1"/>
      <c r="P2" s="194" t="s">
        <v>18</v>
      </c>
      <c r="Q2" s="194"/>
      <c r="R2" s="194"/>
    </row>
    <row r="3" spans="2:18" ht="13.35" customHeight="1">
      <c r="B3" s="232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4"/>
      <c r="P3" s="193" t="s">
        <v>19</v>
      </c>
      <c r="Q3" s="193" t="s">
        <v>20</v>
      </c>
      <c r="R3" s="193" t="s">
        <v>21</v>
      </c>
    </row>
    <row r="4" spans="2:18" ht="13.35" customHeight="1">
      <c r="B4" s="232"/>
      <c r="C4" s="233"/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234"/>
      <c r="P4" s="26">
        <v>0</v>
      </c>
      <c r="Q4" s="26">
        <v>6.9999000000000002</v>
      </c>
      <c r="R4" s="165">
        <v>70</v>
      </c>
    </row>
    <row r="5" spans="2:18" ht="13.35" customHeight="1">
      <c r="B5" s="232"/>
      <c r="C5" s="233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4"/>
      <c r="P5" s="26">
        <v>7</v>
      </c>
      <c r="Q5" s="26">
        <v>18.9999</v>
      </c>
      <c r="R5" s="165">
        <v>71</v>
      </c>
    </row>
    <row r="6" spans="2:18" ht="13.35" customHeight="1">
      <c r="B6" s="232"/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4"/>
      <c r="P6" s="26">
        <v>19</v>
      </c>
      <c r="Q6" s="26">
        <v>30.9999</v>
      </c>
      <c r="R6" s="165">
        <v>72</v>
      </c>
    </row>
    <row r="7" spans="2:18" ht="13.35" customHeight="1">
      <c r="B7" s="232"/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4"/>
      <c r="P7" s="26">
        <v>31</v>
      </c>
      <c r="Q7" s="26">
        <v>42.999899999999997</v>
      </c>
      <c r="R7" s="165">
        <v>73</v>
      </c>
    </row>
    <row r="8" spans="2:18" ht="13.35" customHeight="1">
      <c r="B8" s="232"/>
      <c r="C8" s="233"/>
      <c r="D8" s="233"/>
      <c r="E8" s="233"/>
      <c r="F8" s="233"/>
      <c r="G8" s="233"/>
      <c r="H8" s="233"/>
      <c r="I8" s="233"/>
      <c r="J8" s="233"/>
      <c r="K8" s="233"/>
      <c r="L8" s="233"/>
      <c r="M8" s="233"/>
      <c r="N8" s="234"/>
      <c r="P8" s="26">
        <v>43</v>
      </c>
      <c r="Q8" s="26">
        <v>49.999899999999997</v>
      </c>
      <c r="R8" s="165">
        <v>74</v>
      </c>
    </row>
    <row r="9" spans="2:18" ht="13.35" customHeight="1">
      <c r="B9" s="235"/>
      <c r="C9" s="236"/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7"/>
      <c r="P9" s="26">
        <v>50</v>
      </c>
      <c r="Q9" s="26">
        <v>51.499899999999997</v>
      </c>
      <c r="R9" s="165">
        <v>75</v>
      </c>
    </row>
    <row r="10" spans="2:18" ht="13.35" customHeight="1" thickBot="1">
      <c r="B10" s="27"/>
      <c r="C10" s="238" t="s">
        <v>8</v>
      </c>
      <c r="D10" s="239"/>
      <c r="E10" s="239"/>
      <c r="F10" s="239"/>
      <c r="G10" s="239"/>
      <c r="H10" s="239"/>
      <c r="I10" s="239"/>
      <c r="J10" s="239"/>
      <c r="K10" s="239"/>
      <c r="L10" s="239"/>
      <c r="M10" s="240"/>
      <c r="N10" s="28"/>
      <c r="P10" s="26">
        <v>51.5</v>
      </c>
      <c r="Q10" s="26">
        <v>52.999899999999997</v>
      </c>
      <c r="R10" s="165">
        <v>76</v>
      </c>
    </row>
    <row r="11" spans="2:18" ht="13.35" customHeight="1" thickBot="1">
      <c r="B11" s="29"/>
      <c r="C11" s="223"/>
      <c r="D11" s="199"/>
      <c r="E11" s="199"/>
      <c r="F11" s="199"/>
      <c r="G11" s="199"/>
      <c r="H11" s="199"/>
      <c r="I11" s="199"/>
      <c r="J11" s="199"/>
      <c r="K11" s="199"/>
      <c r="L11" s="199"/>
      <c r="M11" s="224"/>
      <c r="N11" s="30"/>
      <c r="P11" s="26">
        <v>53</v>
      </c>
      <c r="Q11" s="26">
        <v>54.999899999999997</v>
      </c>
      <c r="R11" s="165">
        <v>77</v>
      </c>
    </row>
    <row r="12" spans="2:18" ht="13.35" customHeight="1" thickBot="1">
      <c r="B12" s="29"/>
      <c r="C12" s="12"/>
      <c r="D12" s="218" t="s">
        <v>163</v>
      </c>
      <c r="E12" s="245"/>
      <c r="F12" s="1"/>
      <c r="G12" s="241" t="s">
        <v>155</v>
      </c>
      <c r="H12" s="244"/>
      <c r="I12" s="2"/>
      <c r="J12" s="241" t="s">
        <v>156</v>
      </c>
      <c r="K12" s="242"/>
      <c r="L12" s="243"/>
      <c r="M12" s="13"/>
      <c r="N12" s="30"/>
      <c r="P12" s="26">
        <v>55</v>
      </c>
      <c r="Q12" s="26">
        <v>56.999899999999997</v>
      </c>
      <c r="R12" s="165">
        <v>78</v>
      </c>
    </row>
    <row r="13" spans="2:18" ht="13.35" customHeight="1" thickBot="1">
      <c r="B13" s="29"/>
      <c r="C13" s="12"/>
      <c r="D13" s="198" t="s">
        <v>9</v>
      </c>
      <c r="E13" s="204"/>
      <c r="F13" s="1"/>
      <c r="G13" s="198" t="s">
        <v>10</v>
      </c>
      <c r="H13" s="198"/>
      <c r="I13" s="2"/>
      <c r="J13" s="198" t="s">
        <v>11</v>
      </c>
      <c r="K13" s="199"/>
      <c r="L13" s="199"/>
      <c r="M13" s="13"/>
      <c r="N13" s="30"/>
      <c r="P13" s="26">
        <v>57</v>
      </c>
      <c r="Q13" s="26">
        <v>58.999899999999997</v>
      </c>
      <c r="R13" s="165">
        <v>79</v>
      </c>
    </row>
    <row r="14" spans="2:18" ht="13.35" customHeight="1" thickBot="1">
      <c r="B14" s="29"/>
      <c r="C14" s="12"/>
      <c r="D14" s="241" t="s">
        <v>164</v>
      </c>
      <c r="E14" s="244"/>
      <c r="F14" s="4"/>
      <c r="G14" s="241" t="s">
        <v>165</v>
      </c>
      <c r="H14" s="244"/>
      <c r="I14" s="5"/>
      <c r="J14" s="167" t="s">
        <v>157</v>
      </c>
      <c r="K14" s="6"/>
      <c r="L14" s="2"/>
      <c r="M14" s="13" t="s">
        <v>22</v>
      </c>
      <c r="N14" s="30"/>
      <c r="P14" s="26">
        <v>59</v>
      </c>
      <c r="Q14" s="26">
        <v>60.999899999999997</v>
      </c>
      <c r="R14" s="165">
        <v>80</v>
      </c>
    </row>
    <row r="15" spans="2:18" ht="13.35" customHeight="1" thickBot="1">
      <c r="B15" s="29"/>
      <c r="C15" s="12"/>
      <c r="D15" s="198" t="s">
        <v>12</v>
      </c>
      <c r="E15" s="222"/>
      <c r="F15" s="4"/>
      <c r="G15" s="198" t="s">
        <v>13</v>
      </c>
      <c r="H15" s="222"/>
      <c r="I15" s="5"/>
      <c r="J15" s="3" t="s">
        <v>14</v>
      </c>
      <c r="K15" s="249"/>
      <c r="L15" s="199"/>
      <c r="M15" s="13"/>
      <c r="N15" s="30"/>
      <c r="P15" s="26">
        <v>61</v>
      </c>
      <c r="Q15" s="26">
        <v>62.999899999999997</v>
      </c>
      <c r="R15" s="165">
        <v>81</v>
      </c>
    </row>
    <row r="16" spans="2:18" ht="13.35" customHeight="1" thickBot="1">
      <c r="B16" s="29"/>
      <c r="C16" s="12"/>
      <c r="D16" s="218" t="s">
        <v>158</v>
      </c>
      <c r="E16" s="219"/>
      <c r="F16" s="4"/>
      <c r="G16" s="168" t="s">
        <v>159</v>
      </c>
      <c r="H16" s="205"/>
      <c r="I16" s="205"/>
      <c r="J16" s="200" t="s">
        <v>154</v>
      </c>
      <c r="K16" s="201"/>
      <c r="L16" s="202"/>
      <c r="M16" s="13"/>
      <c r="N16" s="30"/>
      <c r="P16" s="26">
        <v>63</v>
      </c>
      <c r="Q16" s="26">
        <v>64.999899999999997</v>
      </c>
      <c r="R16" s="165">
        <v>82</v>
      </c>
    </row>
    <row r="17" spans="2:18" ht="13.35" customHeight="1">
      <c r="B17" s="29"/>
      <c r="C17" s="12"/>
      <c r="D17" s="198" t="s">
        <v>15</v>
      </c>
      <c r="E17" s="217"/>
      <c r="F17" s="4"/>
      <c r="G17" s="3" t="s">
        <v>16</v>
      </c>
      <c r="H17" s="14"/>
      <c r="I17" s="5"/>
      <c r="J17" s="198" t="s">
        <v>17</v>
      </c>
      <c r="K17" s="199"/>
      <c r="L17" s="199"/>
      <c r="M17" s="13"/>
      <c r="N17" s="30"/>
      <c r="P17" s="26">
        <v>65</v>
      </c>
      <c r="Q17" s="26">
        <v>66.999899999999997</v>
      </c>
      <c r="R17" s="165">
        <v>83</v>
      </c>
    </row>
    <row r="18" spans="2:18" ht="13.35" customHeight="1" thickBot="1">
      <c r="B18" s="29"/>
      <c r="C18" s="11"/>
      <c r="D18" s="220"/>
      <c r="E18" s="220"/>
      <c r="F18" s="14"/>
      <c r="G18" s="221"/>
      <c r="H18" s="221"/>
      <c r="I18" s="221"/>
      <c r="J18" s="14"/>
      <c r="K18" s="14"/>
      <c r="L18" s="14"/>
      <c r="M18" s="15"/>
      <c r="N18" s="30"/>
      <c r="P18" s="26">
        <v>67</v>
      </c>
      <c r="Q18" s="26">
        <v>68.999899999999997</v>
      </c>
      <c r="R18" s="165">
        <v>84</v>
      </c>
    </row>
    <row r="19" spans="2:18" ht="13.35" customHeight="1">
      <c r="B19" s="29"/>
      <c r="C19" s="16"/>
      <c r="D19" s="208" t="s">
        <v>1</v>
      </c>
      <c r="E19" s="209"/>
      <c r="F19" s="7"/>
      <c r="G19" s="215" t="s">
        <v>2</v>
      </c>
      <c r="H19" s="216"/>
      <c r="I19" s="216"/>
      <c r="J19" s="36" t="s">
        <v>138</v>
      </c>
      <c r="K19" s="36" t="s">
        <v>139</v>
      </c>
      <c r="L19" s="156"/>
      <c r="M19" s="17"/>
      <c r="N19" s="30"/>
      <c r="P19" s="26">
        <v>69</v>
      </c>
      <c r="Q19" s="26">
        <v>70.999899999999997</v>
      </c>
      <c r="R19" s="165">
        <v>85</v>
      </c>
    </row>
    <row r="20" spans="2:18" ht="13.35" customHeight="1" thickBot="1">
      <c r="B20" s="29"/>
      <c r="C20" s="18"/>
      <c r="D20" s="225"/>
      <c r="E20" s="226"/>
      <c r="F20" s="8"/>
      <c r="G20" s="246" t="s">
        <v>3</v>
      </c>
      <c r="H20" s="247"/>
      <c r="I20" s="248"/>
      <c r="J20" s="34">
        <v>0.33</v>
      </c>
      <c r="K20" s="34">
        <v>0.33</v>
      </c>
      <c r="L20" s="156"/>
      <c r="M20" s="15"/>
      <c r="N20" s="30"/>
      <c r="P20" s="26">
        <v>71</v>
      </c>
      <c r="Q20" s="26">
        <v>72.999899999999997</v>
      </c>
      <c r="R20" s="165">
        <v>86</v>
      </c>
    </row>
    <row r="21" spans="2:18" ht="13.35" customHeight="1" thickBot="1">
      <c r="B21" s="29"/>
      <c r="C21" s="18"/>
      <c r="D21" s="198" t="s">
        <v>138</v>
      </c>
      <c r="E21" s="204"/>
      <c r="F21" s="9"/>
      <c r="G21" s="246" t="s">
        <v>142</v>
      </c>
      <c r="H21" s="247"/>
      <c r="I21" s="248"/>
      <c r="J21" s="34">
        <v>0.33</v>
      </c>
      <c r="K21" s="34">
        <v>0.33</v>
      </c>
      <c r="L21" s="156"/>
      <c r="M21" s="15"/>
      <c r="N21" s="30"/>
      <c r="P21" s="26">
        <v>73</v>
      </c>
      <c r="Q21" s="26">
        <v>74.999899999999997</v>
      </c>
      <c r="R21" s="165">
        <v>87</v>
      </c>
    </row>
    <row r="22" spans="2:18" ht="13.35" customHeight="1" thickBot="1">
      <c r="B22" s="29"/>
      <c r="C22" s="18"/>
      <c r="D22" s="206"/>
      <c r="E22" s="207"/>
      <c r="F22" s="8"/>
      <c r="G22" s="227" t="s">
        <v>123</v>
      </c>
      <c r="H22" s="228"/>
      <c r="I22" s="228"/>
      <c r="J22" s="35">
        <v>0.34</v>
      </c>
      <c r="K22" s="35">
        <v>0.34</v>
      </c>
      <c r="L22" s="156"/>
      <c r="M22" s="19"/>
      <c r="N22" s="30"/>
      <c r="P22" s="26">
        <v>75</v>
      </c>
      <c r="Q22" s="26">
        <v>76.999899999999997</v>
      </c>
      <c r="R22" s="165">
        <v>88</v>
      </c>
    </row>
    <row r="23" spans="2:18" ht="13.35" customHeight="1" thickBot="1">
      <c r="B23" s="29"/>
      <c r="C23" s="18"/>
      <c r="D23" s="198" t="s">
        <v>139</v>
      </c>
      <c r="E23" s="204"/>
      <c r="F23" s="9"/>
      <c r="G23" s="203"/>
      <c r="H23" s="203"/>
      <c r="I23" s="203"/>
      <c r="J23" s="10" t="str">
        <f>IF((SUM(J20:J22))=1,"",(SUM(J20:J22))-1)</f>
        <v/>
      </c>
      <c r="K23" s="10" t="str">
        <f>IF((SUM(K20:K22))=1,"",(SUM(K20:K22))-1)</f>
        <v/>
      </c>
      <c r="L23" s="156"/>
      <c r="M23" s="19"/>
      <c r="N23" s="30"/>
      <c r="P23" s="26">
        <v>77</v>
      </c>
      <c r="Q23" s="26">
        <v>78.999899999999997</v>
      </c>
      <c r="R23" s="165">
        <v>89</v>
      </c>
    </row>
    <row r="24" spans="2:18" ht="13.35" customHeight="1">
      <c r="B24" s="29"/>
      <c r="C24" s="18"/>
      <c r="D24" s="198"/>
      <c r="E24" s="199"/>
      <c r="F24" s="9"/>
      <c r="G24" s="215" t="s">
        <v>4</v>
      </c>
      <c r="H24" s="216"/>
      <c r="I24" s="216"/>
      <c r="J24" s="37" t="s">
        <v>140</v>
      </c>
      <c r="K24" s="37" t="s">
        <v>5</v>
      </c>
      <c r="L24" s="156"/>
      <c r="M24" s="19"/>
      <c r="N24" s="30"/>
      <c r="P24" s="26">
        <v>79</v>
      </c>
      <c r="Q24" s="26">
        <v>80.999899999999997</v>
      </c>
      <c r="R24" s="165">
        <v>90</v>
      </c>
    </row>
    <row r="25" spans="2:18" ht="13.35" customHeight="1">
      <c r="B25" s="29"/>
      <c r="C25" s="18"/>
      <c r="D25" s="198"/>
      <c r="E25" s="199"/>
      <c r="F25" s="8"/>
      <c r="G25" s="210" t="s">
        <v>6</v>
      </c>
      <c r="H25" s="211"/>
      <c r="I25" s="211"/>
      <c r="J25" s="157">
        <v>1</v>
      </c>
      <c r="K25" s="157"/>
      <c r="L25" s="156"/>
      <c r="M25" s="19"/>
      <c r="N25" s="30"/>
      <c r="P25" s="26">
        <v>81</v>
      </c>
      <c r="Q25" s="26">
        <v>82.999899999999997</v>
      </c>
      <c r="R25" s="165">
        <v>91</v>
      </c>
    </row>
    <row r="26" spans="2:18" ht="13.35" customHeight="1" thickBot="1">
      <c r="B26" s="29"/>
      <c r="C26" s="18"/>
      <c r="D26" s="198"/>
      <c r="E26" s="199"/>
      <c r="F26" s="8"/>
      <c r="G26" s="212" t="s">
        <v>7</v>
      </c>
      <c r="H26" s="213"/>
      <c r="I26" s="214"/>
      <c r="J26" s="158">
        <v>0.5</v>
      </c>
      <c r="K26" s="158">
        <v>0.5</v>
      </c>
      <c r="L26" s="156"/>
      <c r="M26" s="19"/>
      <c r="N26" s="30"/>
      <c r="P26" s="26">
        <v>83</v>
      </c>
      <c r="Q26" s="26">
        <v>84.999899999999997</v>
      </c>
      <c r="R26" s="165">
        <v>92</v>
      </c>
    </row>
    <row r="27" spans="2:18" ht="13.35" customHeight="1" thickBot="1">
      <c r="B27" s="29"/>
      <c r="C27" s="196" t="s">
        <v>153</v>
      </c>
      <c r="D27" s="197"/>
      <c r="E27" s="197"/>
      <c r="F27" s="20"/>
      <c r="G27" s="195"/>
      <c r="H27" s="195"/>
      <c r="I27" s="195"/>
      <c r="J27" s="21"/>
      <c r="K27" s="21"/>
      <c r="L27" s="21"/>
      <c r="M27" s="22"/>
      <c r="N27" s="30"/>
      <c r="P27" s="26">
        <v>85</v>
      </c>
      <c r="Q27" s="26">
        <v>86.999899999999997</v>
      </c>
      <c r="R27" s="165">
        <v>93</v>
      </c>
    </row>
    <row r="28" spans="2:18" ht="14.65" thickBot="1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3"/>
      <c r="P28" s="26">
        <v>87</v>
      </c>
      <c r="Q28" s="26">
        <v>88.999899999999997</v>
      </c>
      <c r="R28" s="165">
        <v>94</v>
      </c>
    </row>
    <row r="29" spans="2:18" ht="14.65" thickTop="1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P29" s="26">
        <v>89</v>
      </c>
      <c r="Q29" s="26">
        <v>90.999899999999997</v>
      </c>
      <c r="R29" s="165">
        <v>95</v>
      </c>
    </row>
    <row r="30" spans="2:18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P30" s="26">
        <v>91</v>
      </c>
      <c r="Q30" s="26">
        <v>92.999899999999997</v>
      </c>
      <c r="R30" s="165">
        <v>96</v>
      </c>
    </row>
    <row r="31" spans="2:18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P31" s="26">
        <v>93</v>
      </c>
      <c r="Q31" s="26">
        <v>94.999899999999997</v>
      </c>
      <c r="R31" s="165">
        <v>97</v>
      </c>
    </row>
    <row r="32" spans="2:18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P32" s="26">
        <v>95</v>
      </c>
      <c r="Q32" s="26">
        <v>96.999899999999997</v>
      </c>
      <c r="R32" s="165">
        <v>98</v>
      </c>
    </row>
    <row r="33" spans="2:19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P33" s="26">
        <v>97</v>
      </c>
      <c r="Q33" s="26">
        <v>98.999899999999997</v>
      </c>
      <c r="R33" s="165">
        <v>99</v>
      </c>
    </row>
    <row r="34" spans="2:19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P34" s="26">
        <v>99</v>
      </c>
      <c r="Q34" s="26">
        <v>100</v>
      </c>
      <c r="R34" s="165">
        <v>99</v>
      </c>
    </row>
    <row r="35" spans="2:19" s="24" customFormat="1" ht="14.25" customHeight="1">
      <c r="P35" s="23"/>
      <c r="Q35" s="23"/>
      <c r="R35" s="23"/>
      <c r="S35" s="23"/>
    </row>
    <row r="36" spans="2:19" s="24" customFormat="1"/>
    <row r="37" spans="2:19" s="24" customFormat="1"/>
    <row r="38" spans="2:19" s="24" customFormat="1"/>
    <row r="39" spans="2:19" s="24" customFormat="1"/>
    <row r="40" spans="2:19" s="24" customFormat="1"/>
    <row r="41" spans="2:19" s="24" customFormat="1"/>
    <row r="42" spans="2:19" s="24" customFormat="1"/>
    <row r="43" spans="2:19" s="24" customFormat="1"/>
    <row r="44" spans="2:19" s="24" customFormat="1"/>
    <row r="45" spans="2:19" s="24" customFormat="1"/>
    <row r="46" spans="2:19" s="24" customFormat="1"/>
    <row r="47" spans="2:19" s="24" customFormat="1"/>
    <row r="48" spans="2:19" s="24" customFormat="1"/>
    <row r="49" s="24" customFormat="1"/>
    <row r="50" s="24" customFormat="1"/>
    <row r="51" s="24" customFormat="1"/>
    <row r="52" s="24" customFormat="1"/>
    <row r="53" s="24" customFormat="1"/>
    <row r="54" s="24" customFormat="1"/>
    <row r="55" s="24" customFormat="1"/>
    <row r="56" s="24" customFormat="1"/>
    <row r="57" s="24" customFormat="1"/>
    <row r="58" s="24" customFormat="1"/>
    <row r="59" s="24" customFormat="1"/>
    <row r="60" s="24" customFormat="1"/>
    <row r="61" s="24" customFormat="1"/>
    <row r="62" s="24" customFormat="1"/>
    <row r="63" s="24" customFormat="1"/>
    <row r="64" s="24" customFormat="1"/>
    <row r="65" s="24" customFormat="1"/>
    <row r="66" s="24" customFormat="1"/>
    <row r="67" s="24" customFormat="1"/>
    <row r="68" s="24" customFormat="1"/>
    <row r="69" s="24" customFormat="1"/>
    <row r="70" s="24" customFormat="1"/>
    <row r="71" s="24" customFormat="1"/>
    <row r="72" s="24" customFormat="1"/>
    <row r="73" s="24" customFormat="1"/>
    <row r="74" s="24" customFormat="1"/>
    <row r="75" s="24" customFormat="1"/>
    <row r="76" s="24" customFormat="1"/>
    <row r="77" s="24" customFormat="1"/>
    <row r="78" s="24" customFormat="1"/>
    <row r="79" s="24" customFormat="1"/>
    <row r="80" s="24" customFormat="1"/>
    <row r="81" s="24" customFormat="1"/>
    <row r="82" s="24" customFormat="1"/>
    <row r="83" s="24" customFormat="1"/>
    <row r="84" s="24" customFormat="1"/>
    <row r="85" s="24" customFormat="1"/>
    <row r="86" s="24" customFormat="1"/>
    <row r="87" s="24" customFormat="1"/>
    <row r="88" s="24" customFormat="1"/>
    <row r="89" s="24" customFormat="1"/>
    <row r="90" s="24" customFormat="1"/>
    <row r="91" s="24" customFormat="1"/>
    <row r="92" s="24" customFormat="1"/>
    <row r="93" s="24" customFormat="1"/>
    <row r="94" s="24" customFormat="1"/>
    <row r="95" s="24" customFormat="1"/>
    <row r="96" s="24" customFormat="1"/>
    <row r="97" s="24" customFormat="1"/>
    <row r="98" s="24" customFormat="1"/>
    <row r="99" s="24" customFormat="1"/>
    <row r="100" s="24" customFormat="1"/>
    <row r="101" s="24" customFormat="1"/>
    <row r="102" s="24" customFormat="1"/>
    <row r="103" s="24" customFormat="1"/>
    <row r="104" s="24" customFormat="1"/>
    <row r="105" s="24" customFormat="1"/>
    <row r="106" s="24" customFormat="1"/>
    <row r="107" s="24" customFormat="1"/>
    <row r="108" s="24" customFormat="1"/>
    <row r="109" s="24" customFormat="1"/>
    <row r="110" s="24" customFormat="1"/>
    <row r="111" s="24" customFormat="1"/>
    <row r="112" s="24" customFormat="1"/>
    <row r="113" s="24" customFormat="1"/>
    <row r="114" s="24" customFormat="1"/>
    <row r="115" s="24" customFormat="1"/>
    <row r="116" s="24" customFormat="1"/>
    <row r="117" s="24" customFormat="1"/>
    <row r="118" s="24" customFormat="1"/>
    <row r="119" s="24" customFormat="1"/>
    <row r="120" s="24" customFormat="1"/>
    <row r="121" s="24" customFormat="1"/>
    <row r="122" s="24" customFormat="1"/>
    <row r="123" s="24" customFormat="1"/>
    <row r="124" s="24" customFormat="1"/>
    <row r="125" s="24" customFormat="1"/>
    <row r="126" s="24" customFormat="1"/>
    <row r="127" s="24" customFormat="1"/>
    <row r="128" s="24" customFormat="1"/>
    <row r="129" s="24" customFormat="1"/>
    <row r="130" s="24" customFormat="1"/>
    <row r="131" s="24" customFormat="1"/>
    <row r="132" s="24" customFormat="1"/>
    <row r="133" s="24" customFormat="1"/>
    <row r="134" s="24" customFormat="1"/>
    <row r="135" s="24" customFormat="1"/>
    <row r="136" s="24" customFormat="1"/>
    <row r="137" s="24" customFormat="1"/>
    <row r="138" s="24" customFormat="1"/>
    <row r="139" s="24" customFormat="1"/>
    <row r="140" s="24" customFormat="1"/>
    <row r="141" s="24" customFormat="1"/>
    <row r="142" s="24" customFormat="1"/>
    <row r="143" s="24" customFormat="1"/>
    <row r="144" s="24" customFormat="1"/>
    <row r="145" s="24" customFormat="1"/>
    <row r="146" s="24" customFormat="1"/>
    <row r="147" s="24" customFormat="1"/>
    <row r="148" s="24" customFormat="1"/>
    <row r="149" s="24" customFormat="1"/>
    <row r="150" s="24" customFormat="1"/>
    <row r="151" s="24" customFormat="1"/>
    <row r="152" s="24" customFormat="1"/>
    <row r="153" s="24" customFormat="1"/>
    <row r="154" s="24" customFormat="1"/>
    <row r="155" s="24" customFormat="1"/>
    <row r="156" s="24" customFormat="1"/>
    <row r="157" s="24" customFormat="1"/>
    <row r="158" s="24" customFormat="1"/>
    <row r="159" s="24" customFormat="1"/>
    <row r="160" s="24" customFormat="1"/>
    <row r="161" s="24" customFormat="1"/>
    <row r="162" s="24" customFormat="1"/>
    <row r="163" s="24" customFormat="1"/>
    <row r="164" s="24" customFormat="1"/>
    <row r="165" s="24" customFormat="1"/>
    <row r="166" s="24" customFormat="1"/>
    <row r="167" s="24" customFormat="1"/>
    <row r="168" s="24" customFormat="1"/>
    <row r="169" s="24" customFormat="1"/>
    <row r="170" s="24" customFormat="1"/>
    <row r="171" s="24" customFormat="1"/>
    <row r="172" s="24" customFormat="1"/>
    <row r="173" s="24" customFormat="1"/>
    <row r="174" s="24" customFormat="1"/>
    <row r="175" s="24" customFormat="1"/>
    <row r="176" s="24" customFormat="1"/>
    <row r="177" s="24" customFormat="1"/>
    <row r="178" s="24" customFormat="1"/>
    <row r="179" s="24" customFormat="1"/>
    <row r="180" s="24" customFormat="1"/>
    <row r="181" s="24" customFormat="1"/>
    <row r="182" s="24" customFormat="1"/>
    <row r="183" s="24" customFormat="1"/>
    <row r="184" s="24" customFormat="1"/>
    <row r="185" s="24" customFormat="1"/>
    <row r="186" s="24" customFormat="1"/>
    <row r="187" s="24" customFormat="1"/>
    <row r="188" s="24" customFormat="1"/>
    <row r="189" s="24" customFormat="1"/>
    <row r="190" s="24" customFormat="1"/>
    <row r="191" s="24" customFormat="1"/>
    <row r="192" s="24" customFormat="1"/>
    <row r="193" s="24" customFormat="1"/>
    <row r="194" s="24" customFormat="1"/>
    <row r="195" s="24" customFormat="1"/>
    <row r="196" s="24" customFormat="1"/>
    <row r="197" s="24" customFormat="1"/>
    <row r="198" s="24" customFormat="1"/>
    <row r="199" s="24" customFormat="1"/>
    <row r="200" s="24" customFormat="1"/>
    <row r="201" s="24" customFormat="1"/>
    <row r="202" s="24" customFormat="1"/>
    <row r="203" s="24" customFormat="1"/>
    <row r="204" s="24" customFormat="1"/>
    <row r="205" s="24" customFormat="1"/>
    <row r="206" s="24" customFormat="1"/>
    <row r="207" s="24" customFormat="1"/>
    <row r="208" s="24" customFormat="1"/>
    <row r="209" s="24" customFormat="1"/>
    <row r="210" s="24" customFormat="1"/>
    <row r="211" s="24" customFormat="1"/>
    <row r="212" s="24" customFormat="1"/>
    <row r="213" s="24" customFormat="1"/>
    <row r="214" s="24" customFormat="1"/>
    <row r="215" s="24" customFormat="1"/>
    <row r="216" s="24" customFormat="1"/>
    <row r="217" s="24" customFormat="1"/>
    <row r="218" s="24" customFormat="1"/>
    <row r="219" s="24" customFormat="1"/>
    <row r="220" s="24" customFormat="1"/>
    <row r="221" s="24" customFormat="1"/>
    <row r="222" s="24" customFormat="1"/>
    <row r="223" s="24" customFormat="1"/>
    <row r="224" s="24" customFormat="1"/>
    <row r="225" s="24" customFormat="1"/>
    <row r="226" s="24" customFormat="1"/>
    <row r="227" s="24" customFormat="1"/>
    <row r="228" s="24" customFormat="1"/>
    <row r="229" s="24" customFormat="1"/>
    <row r="230" s="24" customFormat="1"/>
    <row r="231" s="24" customFormat="1"/>
    <row r="232" s="24" customFormat="1"/>
    <row r="233" s="24" customFormat="1"/>
    <row r="234" s="24" customFormat="1"/>
    <row r="235" s="24" customFormat="1"/>
    <row r="236" s="24" customFormat="1"/>
    <row r="237" s="24" customFormat="1"/>
    <row r="238" s="24" customFormat="1"/>
    <row r="239" s="24" customFormat="1"/>
    <row r="240" s="24" customFormat="1"/>
    <row r="241" s="24" customFormat="1"/>
    <row r="242" s="24" customFormat="1"/>
    <row r="243" s="24" customFormat="1"/>
    <row r="244" s="24" customFormat="1"/>
    <row r="245" s="24" customFormat="1"/>
    <row r="246" s="24" customFormat="1"/>
    <row r="247" s="24" customFormat="1"/>
    <row r="248" s="24" customFormat="1"/>
    <row r="249" s="24" customFormat="1"/>
    <row r="250" s="24" customFormat="1"/>
    <row r="251" s="24" customFormat="1"/>
    <row r="252" s="24" customFormat="1"/>
    <row r="253" s="24" customFormat="1"/>
    <row r="254" s="24" customFormat="1"/>
    <row r="255" s="24" customFormat="1"/>
    <row r="256" s="24" customFormat="1"/>
    <row r="257" s="24" customFormat="1"/>
    <row r="258" s="24" customFormat="1"/>
    <row r="259" s="24" customFormat="1"/>
    <row r="260" s="24" customFormat="1"/>
    <row r="261" s="24" customFormat="1"/>
    <row r="262" s="24" customFormat="1"/>
    <row r="263" s="24" customFormat="1"/>
    <row r="264" s="24" customFormat="1"/>
    <row r="265" s="24" customFormat="1"/>
    <row r="266" s="24" customFormat="1"/>
    <row r="267" s="24" customFormat="1"/>
    <row r="268" s="24" customFormat="1"/>
    <row r="269" s="24" customFormat="1"/>
    <row r="270" s="24" customFormat="1"/>
    <row r="271" s="24" customFormat="1"/>
    <row r="272" s="24" customFormat="1"/>
    <row r="273" s="24" customFormat="1"/>
    <row r="274" s="24" customFormat="1"/>
    <row r="275" s="24" customFormat="1"/>
    <row r="276" s="24" customFormat="1"/>
    <row r="277" s="24" customFormat="1"/>
    <row r="278" s="24" customFormat="1"/>
    <row r="279" s="24" customFormat="1"/>
    <row r="280" s="24" customFormat="1"/>
    <row r="281" s="24" customFormat="1"/>
    <row r="282" s="24" customFormat="1"/>
    <row r="283" s="24" customFormat="1"/>
    <row r="284" s="24" customFormat="1"/>
    <row r="285" s="24" customFormat="1"/>
    <row r="286" s="24" customFormat="1"/>
    <row r="287" s="24" customFormat="1"/>
    <row r="288" s="24" customFormat="1"/>
    <row r="289" s="24" customFormat="1"/>
    <row r="290" s="24" customFormat="1"/>
    <row r="291" s="24" customFormat="1"/>
    <row r="292" s="24" customFormat="1"/>
    <row r="293" s="24" customFormat="1"/>
    <row r="294" s="24" customFormat="1"/>
    <row r="295" s="24" customFormat="1"/>
    <row r="296" s="24" customFormat="1"/>
    <row r="297" s="24" customFormat="1"/>
    <row r="298" s="24" customFormat="1"/>
    <row r="299" s="24" customFormat="1"/>
    <row r="300" s="24" customFormat="1"/>
    <row r="301" s="24" customFormat="1"/>
    <row r="302" s="24" customFormat="1"/>
    <row r="303" s="24" customFormat="1"/>
    <row r="304" s="24" customFormat="1"/>
    <row r="305" s="24" customFormat="1"/>
    <row r="306" s="24" customFormat="1"/>
    <row r="307" s="24" customFormat="1"/>
    <row r="308" s="24" customFormat="1"/>
    <row r="309" s="24" customFormat="1"/>
    <row r="310" s="24" customFormat="1"/>
    <row r="311" s="24" customFormat="1"/>
    <row r="312" s="24" customFormat="1"/>
    <row r="313" s="24" customFormat="1"/>
    <row r="314" s="24" customFormat="1"/>
    <row r="315" s="24" customFormat="1"/>
    <row r="316" s="24" customFormat="1"/>
    <row r="317" s="24" customFormat="1"/>
    <row r="318" s="24" customFormat="1"/>
    <row r="319" s="24" customFormat="1"/>
    <row r="320" s="24" customFormat="1"/>
    <row r="321" s="24" customFormat="1"/>
    <row r="322" s="24" customFormat="1"/>
    <row r="323" s="24" customFormat="1"/>
    <row r="324" s="24" customFormat="1"/>
    <row r="325" s="24" customFormat="1"/>
    <row r="326" s="24" customFormat="1"/>
    <row r="327" s="24" customFormat="1"/>
    <row r="328" s="24" customFormat="1"/>
    <row r="329" s="24" customFormat="1"/>
    <row r="330" s="24" customFormat="1"/>
    <row r="331" s="24" customFormat="1"/>
    <row r="332" s="24" customFormat="1"/>
    <row r="333" s="24" customFormat="1"/>
    <row r="334" s="24" customFormat="1"/>
    <row r="335" s="24" customFormat="1"/>
    <row r="336" s="24" customFormat="1"/>
    <row r="337" s="24" customFormat="1"/>
    <row r="338" s="24" customFormat="1"/>
    <row r="339" s="24" customFormat="1"/>
    <row r="340" s="24" customFormat="1"/>
    <row r="341" s="24" customFormat="1"/>
    <row r="342" s="24" customFormat="1"/>
    <row r="343" s="24" customFormat="1"/>
    <row r="344" s="24" customFormat="1"/>
    <row r="345" s="24" customFormat="1"/>
    <row r="346" s="24" customFormat="1"/>
    <row r="347" s="24" customFormat="1"/>
    <row r="348" s="24" customFormat="1"/>
    <row r="349" s="24" customFormat="1"/>
    <row r="350" s="24" customFormat="1"/>
    <row r="351" s="24" customFormat="1"/>
    <row r="352" s="24" customFormat="1"/>
    <row r="353" s="24" customFormat="1"/>
    <row r="354" s="24" customFormat="1"/>
    <row r="355" s="24" customFormat="1"/>
    <row r="356" s="24" customFormat="1"/>
    <row r="357" s="24" customFormat="1"/>
    <row r="358" s="24" customFormat="1"/>
    <row r="359" s="24" customFormat="1"/>
    <row r="360" s="24" customFormat="1"/>
    <row r="361" s="24" customFormat="1"/>
    <row r="362" s="24" customFormat="1"/>
    <row r="363" s="24" customFormat="1"/>
    <row r="364" s="24" customFormat="1"/>
    <row r="365" s="24" customFormat="1"/>
    <row r="366" s="24" customFormat="1"/>
    <row r="367" s="24" customFormat="1"/>
    <row r="368" s="24" customFormat="1"/>
    <row r="369" s="24" customFormat="1"/>
    <row r="370" s="24" customFormat="1"/>
    <row r="371" s="24" customFormat="1"/>
    <row r="372" s="24" customFormat="1"/>
    <row r="373" s="24" customFormat="1"/>
    <row r="374" s="24" customFormat="1"/>
    <row r="375" s="24" customFormat="1"/>
    <row r="376" s="24" customFormat="1"/>
    <row r="377" s="24" customFormat="1"/>
    <row r="378" s="24" customFormat="1"/>
    <row r="379" s="24" customFormat="1"/>
    <row r="380" s="24" customFormat="1"/>
    <row r="381" s="24" customFormat="1"/>
    <row r="382" s="24" customFormat="1"/>
    <row r="383" s="24" customFormat="1"/>
    <row r="384" s="24" customFormat="1"/>
    <row r="385" s="24" customFormat="1"/>
    <row r="386" s="24" customFormat="1"/>
    <row r="387" s="24" customFormat="1"/>
    <row r="388" s="24" customFormat="1"/>
    <row r="389" s="24" customFormat="1"/>
    <row r="390" s="24" customFormat="1"/>
    <row r="391" s="24" customFormat="1"/>
    <row r="392" s="24" customFormat="1"/>
    <row r="393" s="24" customFormat="1"/>
    <row r="394" s="24" customFormat="1"/>
    <row r="395" s="24" customFormat="1"/>
    <row r="396" s="24" customFormat="1"/>
    <row r="397" s="24" customFormat="1"/>
    <row r="398" s="24" customFormat="1"/>
    <row r="399" s="24" customFormat="1"/>
    <row r="400" s="24" customFormat="1"/>
    <row r="401" s="24" customFormat="1"/>
    <row r="402" s="24" customFormat="1"/>
    <row r="403" s="24" customFormat="1"/>
    <row r="404" s="24" customFormat="1"/>
    <row r="405" s="24" customFormat="1"/>
    <row r="406" s="24" customFormat="1"/>
    <row r="407" s="24" customFormat="1"/>
    <row r="408" s="24" customFormat="1"/>
    <row r="409" s="24" customFormat="1"/>
    <row r="410" s="24" customFormat="1"/>
    <row r="411" s="24" customFormat="1"/>
    <row r="412" s="24" customFormat="1"/>
    <row r="413" s="24" customFormat="1"/>
    <row r="414" s="24" customFormat="1"/>
    <row r="415" s="24" customFormat="1"/>
    <row r="416" s="24" customFormat="1"/>
    <row r="417" s="24" customFormat="1"/>
    <row r="418" s="24" customFormat="1"/>
    <row r="419" s="24" customFormat="1"/>
    <row r="420" s="24" customFormat="1"/>
    <row r="421" s="24" customFormat="1"/>
    <row r="422" s="24" customFormat="1"/>
    <row r="423" s="24" customFormat="1"/>
    <row r="424" s="24" customFormat="1"/>
    <row r="425" s="24" customFormat="1"/>
    <row r="426" s="24" customFormat="1"/>
    <row r="427" s="24" customFormat="1"/>
    <row r="428" s="24" customFormat="1"/>
    <row r="429" s="24" customFormat="1"/>
    <row r="430" s="24" customFormat="1"/>
    <row r="431" s="24" customFormat="1"/>
    <row r="432" s="24" customFormat="1"/>
    <row r="433" s="24" customFormat="1"/>
    <row r="434" s="24" customFormat="1"/>
    <row r="435" s="24" customFormat="1"/>
    <row r="436" s="24" customFormat="1"/>
    <row r="437" s="24" customFormat="1"/>
    <row r="438" s="24" customFormat="1"/>
    <row r="439" s="24" customFormat="1"/>
    <row r="440" s="24" customFormat="1"/>
    <row r="441" s="24" customFormat="1"/>
    <row r="442" s="24" customFormat="1"/>
    <row r="443" s="24" customFormat="1"/>
    <row r="444" s="24" customFormat="1"/>
    <row r="445" s="24" customFormat="1"/>
    <row r="446" s="24" customFormat="1"/>
    <row r="447" s="24" customFormat="1"/>
    <row r="448" s="24" customFormat="1"/>
    <row r="449" s="24" customFormat="1"/>
    <row r="450" s="24" customFormat="1"/>
    <row r="451" s="24" customFormat="1"/>
    <row r="452" s="24" customFormat="1"/>
    <row r="453" s="24" customFormat="1"/>
    <row r="454" s="24" customFormat="1"/>
    <row r="455" s="24" customFormat="1"/>
    <row r="456" s="24" customFormat="1"/>
    <row r="457" s="24" customFormat="1"/>
    <row r="458" s="24" customFormat="1"/>
    <row r="459" s="24" customFormat="1"/>
    <row r="460" s="24" customFormat="1"/>
    <row r="461" s="24" customFormat="1"/>
    <row r="462" s="24" customFormat="1"/>
    <row r="463" s="24" customFormat="1"/>
    <row r="464" s="24" customFormat="1"/>
    <row r="465" s="24" customFormat="1"/>
    <row r="466" s="24" customFormat="1"/>
    <row r="467" s="24" customFormat="1"/>
    <row r="468" s="24" customFormat="1"/>
    <row r="469" s="24" customFormat="1"/>
    <row r="470" s="24" customFormat="1"/>
    <row r="471" s="24" customFormat="1"/>
    <row r="472" s="24" customFormat="1"/>
    <row r="473" s="24" customFormat="1"/>
    <row r="474" s="24" customFormat="1"/>
    <row r="475" s="24" customFormat="1"/>
    <row r="476" s="24" customFormat="1"/>
    <row r="477" s="24" customFormat="1"/>
    <row r="478" s="24" customFormat="1"/>
    <row r="479" s="24" customFormat="1"/>
    <row r="480" s="24" customFormat="1"/>
    <row r="481" s="24" customFormat="1"/>
    <row r="482" s="24" customFormat="1"/>
    <row r="483" s="24" customFormat="1"/>
    <row r="484" s="24" customFormat="1"/>
    <row r="485" s="24" customFormat="1"/>
    <row r="486" s="24" customFormat="1"/>
    <row r="487" s="24" customFormat="1"/>
    <row r="488" s="24" customFormat="1"/>
    <row r="489" s="24" customFormat="1"/>
    <row r="490" s="24" customFormat="1"/>
    <row r="491" s="24" customFormat="1"/>
    <row r="492" s="24" customFormat="1"/>
    <row r="493" s="24" customFormat="1"/>
    <row r="494" s="24" customFormat="1"/>
    <row r="495" s="24" customFormat="1"/>
    <row r="496" s="24" customFormat="1"/>
    <row r="497" s="24" customFormat="1"/>
    <row r="498" s="24" customFormat="1"/>
    <row r="499" s="24" customFormat="1"/>
    <row r="500" s="24" customFormat="1"/>
    <row r="501" s="24" customFormat="1"/>
    <row r="502" s="24" customFormat="1"/>
    <row r="503" s="24" customFormat="1"/>
    <row r="504" s="24" customFormat="1"/>
    <row r="505" s="24" customFormat="1"/>
    <row r="506" s="24" customFormat="1"/>
    <row r="507" s="24" customFormat="1"/>
    <row r="508" s="24" customFormat="1"/>
    <row r="509" s="24" customFormat="1"/>
    <row r="510" s="24" customFormat="1"/>
    <row r="511" s="24" customFormat="1"/>
    <row r="512" s="24" customFormat="1"/>
    <row r="513" s="24" customFormat="1"/>
    <row r="514" s="24" customFormat="1"/>
    <row r="515" s="24" customFormat="1"/>
    <row r="516" s="24" customFormat="1"/>
    <row r="517" s="24" customFormat="1"/>
    <row r="518" s="24" customFormat="1"/>
    <row r="519" s="24" customFormat="1"/>
    <row r="520" s="24" customFormat="1"/>
    <row r="521" s="24" customFormat="1"/>
    <row r="522" s="24" customFormat="1"/>
    <row r="523" s="24" customFormat="1"/>
    <row r="524" s="24" customFormat="1"/>
    <row r="525" s="24" customFormat="1"/>
    <row r="526" s="24" customFormat="1"/>
    <row r="527" s="24" customFormat="1"/>
    <row r="528" s="24" customFormat="1"/>
    <row r="529" s="24" customFormat="1"/>
    <row r="530" s="24" customFormat="1"/>
    <row r="531" s="24" customFormat="1"/>
    <row r="532" s="24" customFormat="1"/>
    <row r="533" s="24" customFormat="1"/>
    <row r="534" s="24" customFormat="1"/>
    <row r="535" s="24" customFormat="1"/>
    <row r="536" s="24" customFormat="1"/>
    <row r="537" s="24" customFormat="1"/>
    <row r="538" s="24" customFormat="1"/>
    <row r="539" s="24" customFormat="1"/>
    <row r="540" s="24" customFormat="1"/>
    <row r="541" s="24" customFormat="1"/>
    <row r="542" s="24" customFormat="1"/>
    <row r="543" s="24" customFormat="1"/>
    <row r="544" s="24" customFormat="1"/>
    <row r="545" s="24" customFormat="1"/>
    <row r="546" s="24" customFormat="1"/>
    <row r="547" s="24" customFormat="1"/>
    <row r="548" s="24" customFormat="1"/>
    <row r="549" s="24" customFormat="1"/>
    <row r="550" s="24" customFormat="1"/>
    <row r="551" s="24" customFormat="1"/>
    <row r="552" s="24" customFormat="1"/>
    <row r="553" s="24" customFormat="1"/>
    <row r="554" s="24" customFormat="1"/>
    <row r="555" s="24" customFormat="1"/>
    <row r="556" s="24" customFormat="1"/>
    <row r="557" s="24" customFormat="1"/>
    <row r="558" s="24" customFormat="1"/>
    <row r="559" s="24" customFormat="1"/>
    <row r="560" s="24" customFormat="1"/>
    <row r="561" s="24" customFormat="1"/>
    <row r="562" s="24" customFormat="1"/>
    <row r="563" s="24" customFormat="1"/>
    <row r="564" s="24" customFormat="1"/>
    <row r="565" s="24" customFormat="1"/>
    <row r="566" s="24" customFormat="1"/>
    <row r="567" s="24" customFormat="1"/>
    <row r="568" s="24" customFormat="1"/>
    <row r="569" s="24" customFormat="1"/>
    <row r="570" s="24" customFormat="1"/>
    <row r="571" s="24" customFormat="1"/>
    <row r="572" s="24" customFormat="1"/>
    <row r="573" s="24" customFormat="1"/>
    <row r="574" s="24" customFormat="1"/>
    <row r="575" s="24" customFormat="1"/>
    <row r="576" s="24" customFormat="1"/>
    <row r="577" s="24" customFormat="1"/>
    <row r="578" s="24" customFormat="1"/>
    <row r="579" s="24" customFormat="1"/>
    <row r="580" s="24" customFormat="1"/>
    <row r="581" s="24" customFormat="1"/>
    <row r="582" s="24" customFormat="1"/>
    <row r="583" s="24" customFormat="1"/>
    <row r="584" s="24" customFormat="1"/>
    <row r="585" s="24" customFormat="1"/>
    <row r="586" s="24" customFormat="1"/>
    <row r="587" s="24" customFormat="1"/>
    <row r="588" s="24" customFormat="1"/>
    <row r="589" s="24" customFormat="1"/>
    <row r="590" s="24" customFormat="1"/>
    <row r="591" s="24" customFormat="1"/>
    <row r="592" s="24" customFormat="1"/>
    <row r="593" s="24" customFormat="1"/>
    <row r="594" s="24" customFormat="1"/>
    <row r="595" s="24" customFormat="1"/>
    <row r="596" s="24" customFormat="1"/>
    <row r="597" s="24" customFormat="1"/>
    <row r="598" s="24" customFormat="1"/>
    <row r="599" s="24" customFormat="1"/>
    <row r="600" s="24" customFormat="1"/>
    <row r="601" s="24" customFormat="1"/>
    <row r="602" s="24" customFormat="1"/>
    <row r="603" s="24" customFormat="1"/>
    <row r="604" s="24" customFormat="1"/>
    <row r="605" s="24" customFormat="1"/>
    <row r="606" s="24" customFormat="1"/>
    <row r="607" s="24" customFormat="1"/>
    <row r="608" s="24" customFormat="1"/>
    <row r="609" s="24" customFormat="1"/>
    <row r="610" s="24" customFormat="1"/>
    <row r="611" s="24" customFormat="1"/>
    <row r="612" s="24" customFormat="1"/>
    <row r="613" s="24" customFormat="1"/>
    <row r="614" s="24" customFormat="1"/>
    <row r="615" s="24" customFormat="1"/>
    <row r="616" s="24" customFormat="1"/>
    <row r="617" s="24" customFormat="1"/>
    <row r="618" s="24" customFormat="1"/>
    <row r="619" s="24" customFormat="1"/>
    <row r="620" s="24" customFormat="1"/>
    <row r="621" s="24" customFormat="1"/>
    <row r="622" s="24" customFormat="1"/>
    <row r="623" s="24" customFormat="1"/>
    <row r="624" s="24" customFormat="1"/>
    <row r="625" s="24" customFormat="1"/>
    <row r="626" s="24" customFormat="1"/>
    <row r="627" s="24" customFormat="1"/>
    <row r="628" s="24" customFormat="1"/>
    <row r="629" s="24" customFormat="1"/>
    <row r="630" s="24" customFormat="1"/>
    <row r="631" s="24" customFormat="1"/>
    <row r="632" s="24" customFormat="1"/>
    <row r="633" s="24" customFormat="1"/>
    <row r="634" s="24" customFormat="1"/>
    <row r="635" s="24" customFormat="1"/>
    <row r="636" s="24" customFormat="1"/>
    <row r="637" s="24" customFormat="1"/>
    <row r="638" s="24" customFormat="1"/>
    <row r="639" s="24" customFormat="1"/>
    <row r="640" s="24" customFormat="1"/>
    <row r="641" s="24" customFormat="1"/>
    <row r="642" s="24" customFormat="1"/>
    <row r="643" s="24" customFormat="1"/>
    <row r="644" s="24" customFormat="1"/>
    <row r="645" s="24" customFormat="1"/>
    <row r="646" s="24" customFormat="1"/>
    <row r="647" s="24" customFormat="1"/>
    <row r="648" s="24" customFormat="1"/>
    <row r="649" s="24" customFormat="1"/>
    <row r="650" s="24" customFormat="1"/>
    <row r="651" s="24" customFormat="1"/>
    <row r="652" s="24" customFormat="1"/>
    <row r="653" s="24" customFormat="1"/>
    <row r="654" s="24" customFormat="1"/>
    <row r="655" s="24" customFormat="1"/>
    <row r="656" s="24" customFormat="1"/>
    <row r="657" s="24" customFormat="1"/>
    <row r="658" s="24" customFormat="1"/>
    <row r="659" s="24" customFormat="1"/>
    <row r="660" s="24" customFormat="1"/>
    <row r="661" s="24" customFormat="1"/>
    <row r="662" s="24" customFormat="1"/>
    <row r="663" s="24" customFormat="1"/>
    <row r="664" s="24" customFormat="1"/>
    <row r="665" s="24" customFormat="1"/>
    <row r="666" s="24" customFormat="1"/>
    <row r="667" s="24" customFormat="1"/>
    <row r="668" s="24" customFormat="1"/>
    <row r="669" s="24" customFormat="1"/>
    <row r="670" s="24" customFormat="1"/>
    <row r="671" s="24" customFormat="1"/>
    <row r="672" s="24" customFormat="1"/>
    <row r="673" s="24" customFormat="1"/>
    <row r="674" s="24" customFormat="1"/>
    <row r="675" s="24" customFormat="1"/>
    <row r="676" s="24" customFormat="1"/>
    <row r="677" s="24" customFormat="1"/>
    <row r="678" s="24" customFormat="1"/>
    <row r="679" s="24" customFormat="1"/>
    <row r="680" s="24" customFormat="1"/>
    <row r="681" s="24" customFormat="1"/>
    <row r="682" s="24" customFormat="1"/>
    <row r="683" s="24" customFormat="1"/>
    <row r="684" s="24" customFormat="1"/>
    <row r="685" s="24" customFormat="1"/>
    <row r="686" s="24" customFormat="1"/>
    <row r="687" s="24" customFormat="1"/>
    <row r="688" s="24" customFormat="1"/>
    <row r="689" s="24" customFormat="1"/>
    <row r="690" s="24" customFormat="1"/>
    <row r="691" s="24" customFormat="1"/>
    <row r="692" s="24" customFormat="1"/>
    <row r="693" s="24" customFormat="1"/>
    <row r="694" s="24" customFormat="1"/>
    <row r="695" s="24" customFormat="1"/>
    <row r="696" s="24" customFormat="1"/>
    <row r="697" s="24" customFormat="1"/>
    <row r="698" s="24" customFormat="1"/>
    <row r="699" s="24" customFormat="1"/>
    <row r="700" s="24" customFormat="1"/>
    <row r="701" s="24" customFormat="1"/>
    <row r="702" s="24" customFormat="1"/>
    <row r="703" s="24" customFormat="1"/>
    <row r="704" s="24" customFormat="1"/>
    <row r="705" s="24" customFormat="1"/>
    <row r="706" s="24" customFormat="1"/>
    <row r="707" s="24" customFormat="1"/>
    <row r="708" s="24" customFormat="1"/>
    <row r="709" s="24" customFormat="1"/>
    <row r="710" s="24" customFormat="1"/>
    <row r="711" s="24" customFormat="1"/>
    <row r="712" s="24" customFormat="1"/>
    <row r="713" s="24" customFormat="1"/>
    <row r="714" s="24" customFormat="1"/>
    <row r="715" s="24" customFormat="1"/>
    <row r="716" s="24" customFormat="1"/>
    <row r="717" s="24" customFormat="1"/>
    <row r="718" s="24" customFormat="1"/>
    <row r="719" s="24" customFormat="1"/>
    <row r="720" s="24" customFormat="1"/>
    <row r="721" s="24" customFormat="1"/>
    <row r="722" s="24" customFormat="1"/>
    <row r="723" s="24" customFormat="1"/>
    <row r="724" s="24" customFormat="1"/>
    <row r="725" s="24" customFormat="1"/>
    <row r="726" s="24" customFormat="1"/>
    <row r="727" s="24" customFormat="1"/>
    <row r="728" s="24" customFormat="1"/>
    <row r="729" s="24" customFormat="1"/>
    <row r="730" s="24" customFormat="1"/>
    <row r="731" s="24" customFormat="1"/>
    <row r="732" s="24" customFormat="1"/>
    <row r="733" s="24" customFormat="1"/>
    <row r="734" s="24" customFormat="1"/>
    <row r="735" s="24" customFormat="1"/>
    <row r="736" s="24" customFormat="1"/>
    <row r="737" s="24" customFormat="1"/>
    <row r="738" s="24" customFormat="1"/>
    <row r="739" s="24" customFormat="1"/>
    <row r="740" s="24" customFormat="1"/>
    <row r="741" s="24" customFormat="1"/>
    <row r="742" s="24" customFormat="1"/>
    <row r="743" s="24" customFormat="1"/>
    <row r="744" s="24" customFormat="1"/>
    <row r="745" s="24" customFormat="1"/>
    <row r="746" s="24" customFormat="1"/>
    <row r="747" s="24" customFormat="1"/>
    <row r="748" s="24" customFormat="1"/>
    <row r="749" s="24" customFormat="1"/>
    <row r="750" s="24" customFormat="1"/>
    <row r="751" s="24" customFormat="1"/>
    <row r="752" s="24" customFormat="1"/>
    <row r="753" s="24" customFormat="1"/>
    <row r="754" s="24" customFormat="1"/>
    <row r="755" s="24" customFormat="1"/>
    <row r="756" s="24" customFormat="1"/>
    <row r="757" s="24" customFormat="1"/>
    <row r="758" s="24" customFormat="1"/>
    <row r="759" s="24" customFormat="1"/>
    <row r="760" s="24" customFormat="1"/>
    <row r="761" s="24" customFormat="1"/>
    <row r="762" s="24" customFormat="1"/>
    <row r="763" s="24" customFormat="1"/>
    <row r="764" s="24" customFormat="1"/>
    <row r="765" s="24" customFormat="1"/>
    <row r="766" s="24" customFormat="1"/>
    <row r="767" s="24" customFormat="1"/>
    <row r="768" s="24" customFormat="1"/>
    <row r="769" s="24" customFormat="1"/>
    <row r="770" s="24" customFormat="1"/>
    <row r="771" s="24" customFormat="1"/>
    <row r="772" s="24" customFormat="1"/>
    <row r="773" s="24" customFormat="1"/>
    <row r="774" s="24" customFormat="1"/>
    <row r="775" s="24" customFormat="1"/>
    <row r="776" s="24" customFormat="1"/>
    <row r="777" s="24" customFormat="1"/>
    <row r="778" s="24" customFormat="1"/>
    <row r="779" s="24" customFormat="1"/>
    <row r="780" s="24" customFormat="1"/>
    <row r="781" s="24" customFormat="1"/>
    <row r="782" s="24" customFormat="1"/>
    <row r="783" s="24" customFormat="1"/>
    <row r="784" s="24" customFormat="1"/>
    <row r="785" s="24" customFormat="1"/>
    <row r="786" s="24" customFormat="1"/>
    <row r="787" s="24" customFormat="1"/>
    <row r="788" s="24" customFormat="1"/>
    <row r="789" s="24" customFormat="1"/>
    <row r="790" s="24" customFormat="1"/>
    <row r="791" s="24" customFormat="1"/>
    <row r="792" s="24" customFormat="1"/>
    <row r="793" s="24" customFormat="1"/>
    <row r="794" s="24" customFormat="1"/>
    <row r="795" s="24" customFormat="1"/>
    <row r="796" s="24" customFormat="1"/>
    <row r="797" s="24" customFormat="1"/>
    <row r="798" s="24" customFormat="1"/>
    <row r="799" s="24" customFormat="1"/>
    <row r="800" s="24" customFormat="1"/>
    <row r="801" s="24" customFormat="1"/>
    <row r="802" s="24" customFormat="1"/>
    <row r="803" s="24" customFormat="1"/>
    <row r="804" s="24" customFormat="1"/>
    <row r="805" s="24" customFormat="1"/>
    <row r="806" s="24" customFormat="1"/>
    <row r="807" s="24" customFormat="1"/>
    <row r="808" s="24" customFormat="1"/>
    <row r="809" s="24" customFormat="1"/>
    <row r="810" s="24" customFormat="1"/>
    <row r="811" s="24" customFormat="1"/>
    <row r="812" s="24" customFormat="1"/>
    <row r="813" s="24" customFormat="1"/>
    <row r="814" s="24" customFormat="1"/>
    <row r="815" s="24" customFormat="1"/>
    <row r="816" s="24" customFormat="1"/>
    <row r="817" s="24" customFormat="1"/>
    <row r="818" s="24" customFormat="1"/>
    <row r="819" s="24" customFormat="1"/>
    <row r="820" s="24" customFormat="1"/>
    <row r="821" s="24" customFormat="1"/>
    <row r="822" s="24" customFormat="1"/>
    <row r="823" s="24" customFormat="1"/>
    <row r="824" s="24" customFormat="1"/>
    <row r="825" s="24" customFormat="1"/>
    <row r="826" s="24" customFormat="1"/>
    <row r="827" s="24" customFormat="1"/>
    <row r="828" s="24" customFormat="1"/>
    <row r="829" s="24" customFormat="1"/>
    <row r="830" s="24" customFormat="1"/>
    <row r="831" s="24" customFormat="1"/>
    <row r="832" s="24" customFormat="1"/>
    <row r="833" s="24" customFormat="1"/>
    <row r="834" s="24" customFormat="1"/>
    <row r="835" s="24" customFormat="1"/>
    <row r="836" s="24" customFormat="1"/>
    <row r="837" s="24" customFormat="1"/>
    <row r="838" s="24" customFormat="1"/>
    <row r="839" s="24" customFormat="1"/>
    <row r="840" s="24" customFormat="1"/>
    <row r="841" s="24" customFormat="1"/>
    <row r="842" s="24" customFormat="1"/>
    <row r="843" s="24" customFormat="1"/>
    <row r="844" s="24" customFormat="1"/>
    <row r="845" s="24" customFormat="1"/>
    <row r="846" s="24" customFormat="1"/>
    <row r="847" s="24" customFormat="1"/>
    <row r="848" s="24" customFormat="1"/>
    <row r="849" s="24" customFormat="1"/>
    <row r="850" s="24" customFormat="1"/>
    <row r="851" s="24" customFormat="1"/>
    <row r="852" s="24" customFormat="1"/>
    <row r="853" s="24" customFormat="1"/>
    <row r="854" s="24" customFormat="1"/>
    <row r="855" s="24" customFormat="1"/>
    <row r="856" s="24" customFormat="1"/>
    <row r="857" s="24" customFormat="1"/>
    <row r="858" s="24" customFormat="1"/>
    <row r="859" s="24" customFormat="1"/>
    <row r="860" s="24" customFormat="1"/>
    <row r="861" s="24" customFormat="1"/>
    <row r="862" s="24" customFormat="1"/>
    <row r="863" s="24" customFormat="1"/>
    <row r="864" s="24" customFormat="1"/>
    <row r="865" s="24" customFormat="1"/>
    <row r="866" s="24" customFormat="1"/>
    <row r="867" s="24" customFormat="1"/>
    <row r="868" s="24" customFormat="1"/>
    <row r="869" s="24" customFormat="1"/>
    <row r="870" s="24" customFormat="1"/>
    <row r="871" s="24" customFormat="1"/>
    <row r="872" s="24" customFormat="1"/>
    <row r="873" s="24" customFormat="1"/>
    <row r="874" s="24" customFormat="1"/>
    <row r="875" s="24" customFormat="1"/>
    <row r="876" s="24" customFormat="1"/>
    <row r="877" s="24" customFormat="1"/>
    <row r="878" s="24" customFormat="1"/>
    <row r="879" s="24" customFormat="1"/>
    <row r="880" s="24" customFormat="1"/>
    <row r="881" s="24" customFormat="1"/>
    <row r="882" s="24" customFormat="1"/>
    <row r="883" s="24" customFormat="1"/>
    <row r="884" s="24" customFormat="1"/>
    <row r="885" s="24" customFormat="1"/>
    <row r="886" s="24" customFormat="1"/>
    <row r="887" s="24" customFormat="1"/>
    <row r="888" s="24" customFormat="1"/>
    <row r="889" s="24" customFormat="1"/>
    <row r="890" s="24" customFormat="1"/>
    <row r="891" s="24" customFormat="1"/>
    <row r="892" s="24" customFormat="1"/>
    <row r="893" s="24" customFormat="1"/>
    <row r="894" s="24" customFormat="1"/>
    <row r="895" s="24" customFormat="1"/>
    <row r="896" s="24" customFormat="1"/>
    <row r="897" s="24" customFormat="1"/>
    <row r="898" s="24" customFormat="1"/>
    <row r="899" s="24" customFormat="1"/>
    <row r="900" s="24" customFormat="1"/>
    <row r="901" s="24" customFormat="1"/>
    <row r="902" s="24" customFormat="1"/>
    <row r="903" s="24" customFormat="1"/>
    <row r="904" s="24" customFormat="1"/>
    <row r="905" s="24" customFormat="1"/>
    <row r="906" s="24" customFormat="1"/>
    <row r="907" s="24" customFormat="1"/>
    <row r="908" s="24" customFormat="1"/>
    <row r="909" s="24" customFormat="1"/>
    <row r="910" s="24" customFormat="1"/>
    <row r="911" s="24" customFormat="1"/>
    <row r="912" s="24" customFormat="1"/>
    <row r="913" s="24" customFormat="1"/>
    <row r="914" s="24" customFormat="1"/>
    <row r="915" s="24" customFormat="1"/>
    <row r="916" s="24" customFormat="1"/>
    <row r="917" s="24" customFormat="1"/>
    <row r="918" s="24" customFormat="1"/>
    <row r="919" s="24" customFormat="1"/>
    <row r="920" s="24" customFormat="1"/>
    <row r="921" s="24" customFormat="1"/>
    <row r="922" s="24" customFormat="1"/>
    <row r="923" s="24" customFormat="1"/>
    <row r="924" s="24" customFormat="1"/>
    <row r="925" s="24" customFormat="1"/>
    <row r="926" s="24" customFormat="1"/>
    <row r="927" s="24" customFormat="1"/>
    <row r="928" s="24" customFormat="1"/>
    <row r="929" s="24" customFormat="1"/>
    <row r="930" s="24" customFormat="1"/>
    <row r="931" s="24" customFormat="1"/>
    <row r="932" s="24" customFormat="1"/>
    <row r="933" s="24" customFormat="1"/>
    <row r="934" s="24" customFormat="1"/>
    <row r="935" s="24" customFormat="1"/>
    <row r="936" s="24" customFormat="1"/>
    <row r="937" s="24" customFormat="1"/>
    <row r="938" s="24" customFormat="1"/>
    <row r="939" s="24" customFormat="1"/>
    <row r="940" s="24" customFormat="1"/>
    <row r="941" s="24" customFormat="1"/>
    <row r="942" s="24" customFormat="1"/>
    <row r="943" s="24" customFormat="1"/>
    <row r="944" s="24" customFormat="1"/>
    <row r="945" s="24" customFormat="1"/>
    <row r="946" s="24" customFormat="1"/>
    <row r="947" s="24" customFormat="1"/>
    <row r="948" s="24" customFormat="1"/>
    <row r="949" s="24" customFormat="1"/>
    <row r="950" s="24" customFormat="1"/>
    <row r="951" s="24" customFormat="1"/>
    <row r="952" s="24" customFormat="1"/>
    <row r="953" s="24" customFormat="1"/>
    <row r="954" s="24" customFormat="1"/>
    <row r="955" s="24" customFormat="1"/>
    <row r="956" s="24" customFormat="1"/>
    <row r="957" s="24" customFormat="1"/>
    <row r="958" s="24" customFormat="1"/>
    <row r="959" s="24" customFormat="1"/>
    <row r="960" s="24" customFormat="1"/>
    <row r="961" s="24" customFormat="1"/>
    <row r="962" s="24" customFormat="1"/>
    <row r="963" s="24" customFormat="1"/>
    <row r="964" s="24" customFormat="1"/>
    <row r="965" s="24" customFormat="1"/>
    <row r="966" s="24" customFormat="1"/>
    <row r="967" s="24" customFormat="1"/>
    <row r="968" s="24" customFormat="1"/>
    <row r="969" s="24" customFormat="1"/>
    <row r="970" s="24" customFormat="1"/>
    <row r="971" s="24" customFormat="1"/>
    <row r="972" s="24" customFormat="1"/>
    <row r="973" s="24" customFormat="1"/>
    <row r="974" s="24" customFormat="1"/>
    <row r="975" s="24" customFormat="1"/>
    <row r="976" s="24" customFormat="1"/>
    <row r="977" s="24" customFormat="1"/>
    <row r="978" s="24" customFormat="1"/>
    <row r="979" s="24" customFormat="1"/>
    <row r="980" s="24" customFormat="1"/>
    <row r="981" s="24" customFormat="1"/>
    <row r="982" s="24" customFormat="1"/>
    <row r="983" s="24" customFormat="1"/>
    <row r="984" s="24" customFormat="1"/>
    <row r="985" s="24" customFormat="1"/>
    <row r="986" s="24" customFormat="1"/>
    <row r="987" s="24" customFormat="1"/>
    <row r="988" s="24" customFormat="1"/>
    <row r="989" s="24" customFormat="1"/>
    <row r="990" s="24" customFormat="1"/>
    <row r="991" s="24" customFormat="1"/>
    <row r="992" s="24" customFormat="1"/>
    <row r="993" s="24" customFormat="1"/>
    <row r="994" s="24" customFormat="1"/>
    <row r="995" s="24" customFormat="1"/>
    <row r="996" s="24" customFormat="1"/>
    <row r="997" s="24" customFormat="1"/>
    <row r="998" s="24" customFormat="1"/>
    <row r="999" s="24" customFormat="1"/>
    <row r="1000" s="24" customFormat="1"/>
    <row r="1001" s="24" customFormat="1"/>
    <row r="1002" s="24" customFormat="1"/>
    <row r="1003" s="24" customFormat="1"/>
    <row r="1004" s="24" customFormat="1"/>
    <row r="1005" s="24" customFormat="1"/>
    <row r="1006" s="24" customFormat="1"/>
    <row r="1007" s="24" customFormat="1"/>
    <row r="1008" s="24" customFormat="1"/>
    <row r="1009" s="24" customFormat="1"/>
    <row r="1010" s="24" customFormat="1"/>
    <row r="1011" s="24" customFormat="1"/>
    <row r="1012" s="24" customFormat="1"/>
    <row r="1013" s="24" customFormat="1"/>
    <row r="1014" s="24" customFormat="1"/>
    <row r="1015" s="24" customFormat="1"/>
    <row r="1016" s="24" customFormat="1"/>
    <row r="1017" s="24" customFormat="1"/>
    <row r="1018" s="24" customFormat="1"/>
    <row r="1019" s="24" customFormat="1"/>
    <row r="1020" s="24" customFormat="1"/>
    <row r="1021" s="24" customFormat="1"/>
    <row r="1022" s="24" customFormat="1"/>
    <row r="1023" s="24" customFormat="1"/>
    <row r="1024" s="24" customFormat="1"/>
    <row r="1025" s="24" customFormat="1"/>
    <row r="1026" s="24" customFormat="1"/>
    <row r="1027" s="24" customFormat="1"/>
    <row r="1028" s="24" customFormat="1"/>
    <row r="1029" s="24" customFormat="1"/>
    <row r="1030" s="24" customFormat="1"/>
    <row r="1031" s="24" customFormat="1"/>
    <row r="1032" s="24" customFormat="1"/>
    <row r="1033" s="24" customFormat="1"/>
    <row r="1034" s="24" customFormat="1"/>
    <row r="1035" s="24" customFormat="1"/>
    <row r="1036" s="24" customFormat="1"/>
    <row r="1037" s="24" customFormat="1"/>
    <row r="1038" s="24" customFormat="1"/>
    <row r="1039" s="24" customFormat="1"/>
    <row r="1040" s="24" customFormat="1"/>
    <row r="1041" s="24" customFormat="1"/>
    <row r="1042" s="24" customFormat="1"/>
    <row r="1043" s="24" customFormat="1"/>
    <row r="1044" s="24" customFormat="1"/>
    <row r="1045" s="24" customFormat="1"/>
    <row r="1046" s="24" customFormat="1"/>
    <row r="1047" s="24" customFormat="1"/>
    <row r="1048" s="24" customFormat="1"/>
    <row r="1049" s="24" customFormat="1"/>
    <row r="1050" s="24" customFormat="1"/>
    <row r="1051" s="24" customFormat="1"/>
    <row r="1052" s="24" customFormat="1"/>
    <row r="1053" s="24" customFormat="1"/>
    <row r="1054" s="24" customFormat="1"/>
    <row r="1055" s="24" customFormat="1"/>
    <row r="1056" s="24" customFormat="1"/>
    <row r="1057" s="24" customFormat="1"/>
    <row r="1058" s="24" customFormat="1"/>
    <row r="1059" s="24" customFormat="1"/>
    <row r="1060" s="24" customFormat="1"/>
    <row r="1061" s="24" customFormat="1"/>
    <row r="1062" s="24" customFormat="1"/>
    <row r="1063" s="24" customFormat="1"/>
    <row r="1064" s="24" customFormat="1"/>
    <row r="1065" s="24" customFormat="1"/>
    <row r="1066" s="24" customFormat="1"/>
    <row r="1067" s="24" customFormat="1"/>
    <row r="1068" s="24" customFormat="1"/>
    <row r="1069" s="24" customFormat="1"/>
    <row r="1070" s="24" customFormat="1"/>
    <row r="1071" s="24" customFormat="1"/>
    <row r="1072" s="24" customFormat="1"/>
    <row r="1073" s="24" customFormat="1"/>
    <row r="1074" s="24" customFormat="1"/>
    <row r="1075" s="24" customFormat="1"/>
    <row r="1076" s="24" customFormat="1"/>
    <row r="1077" s="24" customFormat="1"/>
    <row r="1078" s="24" customFormat="1"/>
    <row r="1079" s="24" customFormat="1"/>
    <row r="1080" s="24" customFormat="1"/>
    <row r="1081" s="24" customFormat="1"/>
    <row r="1082" s="24" customFormat="1"/>
    <row r="1083" s="24" customFormat="1"/>
    <row r="1084" s="24" customFormat="1"/>
    <row r="1085" s="24" customFormat="1"/>
    <row r="1086" s="24" customFormat="1"/>
    <row r="1087" s="24" customFormat="1"/>
    <row r="1088" s="24" customFormat="1"/>
    <row r="1089" s="24" customFormat="1"/>
    <row r="1090" s="24" customFormat="1"/>
    <row r="1091" s="24" customFormat="1"/>
    <row r="1092" s="24" customFormat="1"/>
    <row r="1093" s="24" customFormat="1"/>
    <row r="1094" s="24" customFormat="1"/>
    <row r="1095" s="24" customFormat="1"/>
    <row r="1096" s="24" customFormat="1"/>
    <row r="1097" s="24" customFormat="1"/>
    <row r="1098" s="24" customFormat="1"/>
    <row r="1099" s="24" customFormat="1"/>
    <row r="1100" s="24" customFormat="1"/>
    <row r="1101" s="24" customFormat="1"/>
    <row r="1102" s="24" customFormat="1"/>
    <row r="1103" s="24" customFormat="1"/>
    <row r="1104" s="24" customFormat="1"/>
    <row r="1105" s="24" customFormat="1"/>
    <row r="1106" s="24" customFormat="1"/>
    <row r="1107" s="24" customFormat="1"/>
    <row r="1108" s="24" customFormat="1"/>
    <row r="1109" s="24" customFormat="1"/>
    <row r="1110" s="24" customFormat="1"/>
    <row r="1111" s="24" customFormat="1"/>
    <row r="1112" s="24" customFormat="1"/>
    <row r="1113" s="24" customFormat="1"/>
    <row r="1114" s="24" customFormat="1"/>
    <row r="1115" s="24" customFormat="1"/>
    <row r="1116" s="24" customFormat="1"/>
    <row r="1117" s="24" customFormat="1"/>
    <row r="1118" s="24" customFormat="1"/>
    <row r="1119" s="24" customFormat="1"/>
    <row r="1120" s="24" customFormat="1"/>
    <row r="1121" s="24" customFormat="1"/>
    <row r="1122" s="24" customFormat="1"/>
    <row r="1123" s="24" customFormat="1"/>
    <row r="1124" s="24" customFormat="1"/>
    <row r="1125" s="24" customFormat="1"/>
    <row r="1126" s="24" customFormat="1"/>
    <row r="1127" s="24" customFormat="1"/>
    <row r="1128" s="24" customFormat="1"/>
    <row r="1129" s="24" customFormat="1"/>
    <row r="1130" s="24" customFormat="1"/>
    <row r="1131" s="24" customFormat="1"/>
    <row r="1132" s="24" customFormat="1"/>
    <row r="1133" s="24" customFormat="1"/>
    <row r="1134" s="24" customFormat="1"/>
    <row r="1135" s="24" customFormat="1"/>
    <row r="1136" s="24" customFormat="1"/>
    <row r="1137" s="24" customFormat="1"/>
    <row r="1138" s="24" customFormat="1"/>
    <row r="1139" s="24" customFormat="1"/>
    <row r="1140" s="24" customFormat="1"/>
    <row r="1141" s="24" customFormat="1"/>
    <row r="1142" s="24" customFormat="1"/>
    <row r="1143" s="24" customFormat="1"/>
    <row r="1144" s="24" customFormat="1"/>
    <row r="1145" s="24" customFormat="1"/>
    <row r="1146" s="24" customFormat="1"/>
    <row r="1147" s="24" customFormat="1"/>
    <row r="1148" s="24" customFormat="1"/>
    <row r="1149" s="24" customFormat="1"/>
    <row r="1150" s="24" customFormat="1"/>
    <row r="1151" s="24" customFormat="1"/>
    <row r="1152" s="24" customFormat="1"/>
    <row r="1153" s="24" customFormat="1"/>
    <row r="1154" s="24" customFormat="1"/>
    <row r="1155" s="24" customFormat="1"/>
    <row r="1156" s="24" customFormat="1"/>
    <row r="1157" s="24" customFormat="1"/>
    <row r="1158" s="24" customFormat="1"/>
    <row r="1159" s="24" customFormat="1"/>
    <row r="1160" s="24" customFormat="1"/>
    <row r="1161" s="24" customFormat="1"/>
    <row r="1162" s="24" customFormat="1"/>
    <row r="1163" s="24" customFormat="1"/>
    <row r="1164" s="24" customFormat="1"/>
    <row r="1165" s="24" customFormat="1"/>
    <row r="1166" s="24" customFormat="1"/>
    <row r="1167" s="24" customFormat="1"/>
    <row r="1168" s="24" customFormat="1"/>
    <row r="1169" s="24" customFormat="1"/>
    <row r="1170" s="24" customFormat="1"/>
    <row r="1171" s="24" customFormat="1"/>
    <row r="1172" s="24" customFormat="1"/>
    <row r="1173" s="24" customFormat="1"/>
    <row r="1174" s="24" customFormat="1"/>
    <row r="1175" s="24" customFormat="1"/>
    <row r="1176" s="24" customFormat="1"/>
    <row r="1177" s="24" customFormat="1"/>
    <row r="1178" s="24" customFormat="1"/>
    <row r="1179" s="24" customFormat="1"/>
    <row r="1180" s="24" customFormat="1"/>
    <row r="1181" s="24" customFormat="1"/>
    <row r="1182" s="24" customFormat="1"/>
    <row r="1183" s="24" customFormat="1"/>
    <row r="1184" s="24" customFormat="1"/>
    <row r="1185" s="24" customFormat="1"/>
    <row r="1186" s="24" customFormat="1"/>
    <row r="1187" s="24" customFormat="1"/>
    <row r="1188" s="24" customFormat="1"/>
    <row r="1189" s="24" customFormat="1"/>
    <row r="1190" s="24" customFormat="1"/>
    <row r="1191" s="24" customFormat="1"/>
    <row r="1192" s="24" customFormat="1"/>
    <row r="1193" s="24" customFormat="1"/>
    <row r="1194" s="24" customFormat="1"/>
    <row r="1195" s="24" customFormat="1"/>
    <row r="1196" s="24" customFormat="1"/>
    <row r="1197" s="24" customFormat="1"/>
    <row r="1198" s="24" customFormat="1"/>
    <row r="1199" s="24" customFormat="1"/>
    <row r="1200" s="24" customFormat="1"/>
    <row r="1201" s="24" customFormat="1"/>
    <row r="1202" s="24" customFormat="1"/>
    <row r="1203" s="24" customFormat="1"/>
    <row r="1204" s="24" customFormat="1"/>
    <row r="1205" s="24" customFormat="1"/>
    <row r="1206" s="24" customFormat="1"/>
    <row r="1207" s="24" customFormat="1"/>
    <row r="1208" s="24" customFormat="1"/>
    <row r="1209" s="24" customFormat="1"/>
    <row r="1210" s="24" customFormat="1"/>
    <row r="1211" s="24" customFormat="1"/>
    <row r="1212" s="24" customFormat="1"/>
    <row r="1213" s="24" customFormat="1"/>
    <row r="1214" s="24" customFormat="1"/>
    <row r="1215" s="24" customFormat="1"/>
    <row r="1216" s="24" customFormat="1"/>
    <row r="1217" s="24" customFormat="1"/>
    <row r="1218" s="24" customFormat="1"/>
    <row r="1219" s="24" customFormat="1"/>
    <row r="1220" s="24" customFormat="1"/>
    <row r="1221" s="24" customFormat="1"/>
    <row r="1222" s="24" customFormat="1"/>
    <row r="1223" s="24" customFormat="1"/>
    <row r="1224" s="24" customFormat="1"/>
    <row r="1225" s="24" customFormat="1"/>
    <row r="1226" s="24" customFormat="1"/>
    <row r="1227" s="24" customFormat="1"/>
    <row r="1228" s="24" customFormat="1"/>
    <row r="1229" s="24" customFormat="1"/>
    <row r="1230" s="24" customFormat="1"/>
    <row r="1231" s="24" customFormat="1"/>
    <row r="1232" s="24" customFormat="1"/>
    <row r="1233" s="24" customFormat="1"/>
    <row r="1234" s="24" customFormat="1"/>
    <row r="1235" s="24" customFormat="1"/>
    <row r="1236" s="24" customFormat="1"/>
    <row r="1237" s="24" customFormat="1"/>
    <row r="1238" s="24" customFormat="1"/>
    <row r="1239" s="24" customFormat="1"/>
    <row r="1240" s="24" customFormat="1"/>
    <row r="1241" s="24" customFormat="1"/>
    <row r="1242" s="24" customFormat="1"/>
    <row r="1243" s="24" customFormat="1"/>
    <row r="1244" s="24" customFormat="1"/>
    <row r="1245" s="24" customFormat="1"/>
    <row r="1246" s="24" customFormat="1"/>
    <row r="1247" s="24" customFormat="1"/>
    <row r="1248" s="24" customFormat="1"/>
    <row r="1249" s="24" customFormat="1"/>
    <row r="1250" s="24" customFormat="1"/>
    <row r="1251" s="24" customFormat="1"/>
    <row r="1252" s="24" customFormat="1"/>
    <row r="1253" s="24" customFormat="1"/>
    <row r="1254" s="24" customFormat="1"/>
    <row r="1255" s="24" customFormat="1"/>
    <row r="1256" s="24" customFormat="1"/>
    <row r="1257" s="24" customFormat="1"/>
    <row r="1258" s="24" customFormat="1"/>
    <row r="1259" s="24" customFormat="1"/>
    <row r="1260" s="24" customFormat="1"/>
    <row r="1261" s="24" customFormat="1"/>
    <row r="1262" s="24" customFormat="1"/>
    <row r="1263" s="24" customFormat="1"/>
    <row r="1264" s="24" customFormat="1"/>
    <row r="1265" s="24" customFormat="1"/>
    <row r="1266" s="24" customFormat="1"/>
    <row r="1267" s="24" customFormat="1"/>
    <row r="1268" s="24" customFormat="1"/>
    <row r="1269" s="24" customFormat="1"/>
    <row r="1270" s="24" customFormat="1"/>
    <row r="1271" s="24" customFormat="1"/>
    <row r="1272" s="24" customFormat="1"/>
    <row r="1273" s="24" customFormat="1"/>
    <row r="1274" s="24" customFormat="1"/>
    <row r="1275" s="24" customFormat="1"/>
    <row r="1276" s="24" customFormat="1"/>
    <row r="1277" s="24" customFormat="1"/>
    <row r="1278" s="24" customFormat="1"/>
    <row r="1279" s="24" customFormat="1"/>
    <row r="1280" s="24" customFormat="1"/>
    <row r="1281" s="24" customFormat="1"/>
    <row r="1282" s="24" customFormat="1"/>
    <row r="1283" s="24" customFormat="1"/>
    <row r="1284" s="24" customFormat="1"/>
    <row r="1285" s="24" customFormat="1"/>
    <row r="1286" s="24" customFormat="1"/>
    <row r="1287" s="24" customFormat="1"/>
    <row r="1288" s="24" customFormat="1"/>
    <row r="1289" s="24" customFormat="1"/>
    <row r="1290" s="24" customFormat="1"/>
    <row r="1291" s="24" customFormat="1"/>
    <row r="1292" s="24" customFormat="1"/>
    <row r="1293" s="24" customFormat="1"/>
    <row r="1294" s="24" customFormat="1"/>
    <row r="1295" s="24" customFormat="1"/>
    <row r="1296" s="24" customFormat="1"/>
    <row r="1297" s="24" customFormat="1"/>
    <row r="1298" s="24" customFormat="1"/>
    <row r="1299" s="24" customFormat="1"/>
    <row r="1300" s="24" customFormat="1"/>
    <row r="1301" s="24" customFormat="1"/>
    <row r="1302" s="24" customFormat="1"/>
    <row r="1303" s="24" customFormat="1"/>
    <row r="1304" s="24" customFormat="1"/>
    <row r="1305" s="24" customFormat="1"/>
    <row r="1306" s="24" customFormat="1"/>
    <row r="1307" s="24" customFormat="1"/>
    <row r="1308" s="24" customFormat="1"/>
    <row r="1309" s="24" customFormat="1"/>
    <row r="1310" s="24" customFormat="1"/>
    <row r="1311" s="24" customFormat="1"/>
    <row r="1312" s="24" customFormat="1"/>
    <row r="1313" s="24" customFormat="1"/>
    <row r="1314" s="24" customFormat="1"/>
    <row r="1315" s="24" customFormat="1"/>
    <row r="1316" s="24" customFormat="1"/>
    <row r="1317" s="24" customFormat="1"/>
    <row r="1318" s="24" customFormat="1"/>
    <row r="1319" s="24" customFormat="1"/>
    <row r="1320" s="24" customFormat="1"/>
    <row r="1321" s="24" customFormat="1"/>
    <row r="1322" s="24" customFormat="1"/>
    <row r="1323" s="24" customFormat="1"/>
    <row r="1324" s="24" customFormat="1"/>
    <row r="1325" s="24" customFormat="1"/>
    <row r="1326" s="24" customFormat="1"/>
    <row r="1327" s="24" customFormat="1"/>
    <row r="1328" s="24" customFormat="1"/>
    <row r="1329" s="24" customFormat="1"/>
    <row r="1330" s="24" customFormat="1"/>
    <row r="1331" s="24" customFormat="1"/>
    <row r="1332" s="24" customFormat="1"/>
    <row r="1333" s="24" customFormat="1"/>
    <row r="1334" s="24" customFormat="1"/>
    <row r="1335" s="24" customFormat="1"/>
    <row r="1336" s="24" customFormat="1"/>
    <row r="1337" s="24" customFormat="1"/>
    <row r="1338" s="24" customFormat="1"/>
    <row r="1339" s="24" customFormat="1"/>
    <row r="1340" s="24" customFormat="1"/>
    <row r="1341" s="24" customFormat="1"/>
    <row r="1342" s="24" customFormat="1"/>
    <row r="1343" s="24" customFormat="1"/>
    <row r="1344" s="24" customFormat="1"/>
    <row r="1345" s="24" customFormat="1"/>
    <row r="1346" s="24" customFormat="1"/>
    <row r="1347" s="24" customFormat="1"/>
    <row r="1348" s="24" customFormat="1"/>
    <row r="1349" s="24" customFormat="1"/>
    <row r="1350" s="24" customFormat="1"/>
    <row r="1351" s="24" customFormat="1"/>
    <row r="1352" s="24" customFormat="1"/>
    <row r="1353" s="24" customFormat="1"/>
    <row r="1354" s="24" customFormat="1"/>
    <row r="1355" s="24" customFormat="1"/>
    <row r="1356" s="24" customFormat="1"/>
    <row r="1357" s="24" customFormat="1"/>
    <row r="1358" s="24" customFormat="1"/>
    <row r="1359" s="24" customFormat="1"/>
    <row r="1360" s="24" customFormat="1"/>
    <row r="1361" s="24" customFormat="1"/>
    <row r="1362" s="24" customFormat="1"/>
    <row r="1363" s="24" customFormat="1"/>
    <row r="1364" s="24" customFormat="1"/>
    <row r="1365" s="24" customFormat="1"/>
    <row r="1366" s="24" customFormat="1"/>
    <row r="1367" s="24" customFormat="1"/>
    <row r="1368" s="24" customFormat="1"/>
    <row r="1369" s="24" customFormat="1"/>
    <row r="1370" s="24" customFormat="1"/>
    <row r="1371" s="24" customFormat="1"/>
    <row r="1372" s="24" customFormat="1"/>
    <row r="1373" s="24" customFormat="1"/>
    <row r="1374" s="24" customFormat="1"/>
    <row r="1375" s="24" customFormat="1"/>
    <row r="1376" s="24" customFormat="1"/>
    <row r="1377" s="24" customFormat="1"/>
    <row r="1378" s="24" customFormat="1"/>
    <row r="1379" s="24" customFormat="1"/>
    <row r="1380" s="24" customFormat="1"/>
    <row r="1381" s="24" customFormat="1"/>
    <row r="1382" s="24" customFormat="1"/>
    <row r="1383" s="24" customFormat="1"/>
    <row r="1384" s="24" customFormat="1"/>
    <row r="1385" s="24" customFormat="1"/>
    <row r="1386" s="24" customFormat="1"/>
    <row r="1387" s="24" customFormat="1"/>
    <row r="1388" s="24" customFormat="1"/>
    <row r="1389" s="24" customFormat="1"/>
    <row r="1390" s="24" customFormat="1"/>
    <row r="1391" s="24" customFormat="1"/>
    <row r="1392" s="24" customFormat="1"/>
    <row r="1393" s="24" customFormat="1"/>
    <row r="1394" s="24" customFormat="1"/>
    <row r="1395" s="24" customFormat="1"/>
    <row r="1396" s="24" customFormat="1"/>
    <row r="1397" s="24" customFormat="1"/>
    <row r="1398" s="24" customFormat="1"/>
    <row r="1399" s="24" customFormat="1"/>
    <row r="1400" s="24" customFormat="1"/>
    <row r="1401" s="24" customFormat="1"/>
    <row r="1402" s="24" customFormat="1"/>
    <row r="1403" s="24" customFormat="1"/>
    <row r="1404" s="24" customFormat="1"/>
    <row r="1405" s="24" customFormat="1"/>
    <row r="1406" s="24" customFormat="1"/>
    <row r="1407" s="24" customFormat="1"/>
    <row r="1408" s="24" customFormat="1"/>
    <row r="1409" s="24" customFormat="1"/>
    <row r="1410" s="24" customFormat="1"/>
    <row r="1411" s="24" customFormat="1"/>
    <row r="1412" s="24" customFormat="1"/>
    <row r="1413" s="24" customFormat="1"/>
    <row r="1414" s="24" customFormat="1"/>
    <row r="1415" s="24" customFormat="1"/>
    <row r="1416" s="24" customFormat="1"/>
    <row r="1417" s="24" customFormat="1"/>
    <row r="1418" s="24" customFormat="1"/>
    <row r="1419" s="24" customFormat="1"/>
    <row r="1420" s="24" customFormat="1"/>
    <row r="1421" s="24" customFormat="1"/>
    <row r="1422" s="24" customFormat="1"/>
    <row r="1423" s="24" customFormat="1"/>
    <row r="1424" s="24" customFormat="1"/>
    <row r="1425" s="24" customFormat="1"/>
    <row r="1426" s="24" customFormat="1"/>
    <row r="1427" s="24" customFormat="1"/>
    <row r="1428" s="24" customFormat="1"/>
    <row r="1429" s="24" customFormat="1"/>
    <row r="1430" s="24" customFormat="1"/>
    <row r="1431" s="24" customFormat="1"/>
    <row r="1432" s="24" customFormat="1"/>
    <row r="1433" s="24" customFormat="1"/>
    <row r="1434" s="24" customFormat="1"/>
    <row r="1435" s="24" customFormat="1"/>
    <row r="1436" s="24" customFormat="1"/>
    <row r="1437" s="24" customFormat="1"/>
    <row r="1438" s="24" customFormat="1"/>
    <row r="1439" s="24" customFormat="1"/>
    <row r="1440" s="24" customFormat="1"/>
    <row r="1441" s="24" customFormat="1"/>
    <row r="1442" s="24" customFormat="1"/>
    <row r="1443" s="24" customFormat="1"/>
    <row r="1444" s="24" customFormat="1"/>
    <row r="1445" s="24" customFormat="1"/>
    <row r="1446" s="24" customFormat="1"/>
    <row r="1447" s="24" customFormat="1"/>
    <row r="1448" s="24" customFormat="1"/>
    <row r="1449" s="24" customFormat="1"/>
    <row r="1450" s="24" customFormat="1"/>
    <row r="1451" s="24" customFormat="1"/>
    <row r="1452" s="24" customFormat="1"/>
    <row r="1453" s="24" customFormat="1"/>
    <row r="1454" s="24" customFormat="1"/>
    <row r="1455" s="24" customFormat="1"/>
    <row r="1456" s="24" customFormat="1"/>
    <row r="1457" s="24" customFormat="1"/>
    <row r="1458" s="24" customFormat="1"/>
    <row r="1459" s="24" customFormat="1"/>
    <row r="1460" s="24" customFormat="1"/>
    <row r="1461" s="24" customFormat="1"/>
    <row r="1462" s="24" customFormat="1"/>
    <row r="1463" s="24" customFormat="1"/>
    <row r="1464" s="24" customFormat="1"/>
    <row r="1465" s="24" customFormat="1"/>
    <row r="1466" s="24" customFormat="1"/>
    <row r="1467" s="24" customFormat="1"/>
    <row r="1468" s="24" customFormat="1"/>
    <row r="1469" s="24" customFormat="1"/>
    <row r="1470" s="24" customFormat="1"/>
    <row r="1471" s="24" customFormat="1"/>
    <row r="1472" s="24" customFormat="1"/>
    <row r="1473" s="24" customFormat="1"/>
    <row r="1474" s="24" customFormat="1"/>
    <row r="1475" s="24" customFormat="1"/>
    <row r="1476" s="24" customFormat="1"/>
    <row r="1477" s="24" customFormat="1"/>
    <row r="1478" s="24" customFormat="1"/>
    <row r="1479" s="24" customFormat="1"/>
    <row r="1480" s="24" customFormat="1"/>
    <row r="1481" s="24" customFormat="1"/>
    <row r="1482" s="24" customFormat="1"/>
    <row r="1483" s="24" customFormat="1"/>
    <row r="1484" s="24" customFormat="1"/>
    <row r="1485" s="24" customFormat="1"/>
    <row r="1486" s="24" customFormat="1"/>
    <row r="1487" s="24" customFormat="1"/>
    <row r="1488" s="24" customFormat="1"/>
    <row r="1489" s="24" customFormat="1"/>
    <row r="1490" s="24" customFormat="1"/>
    <row r="1491" s="24" customFormat="1"/>
    <row r="1492" s="24" customFormat="1"/>
    <row r="1493" s="24" customFormat="1"/>
    <row r="1494" s="24" customFormat="1"/>
    <row r="1495" s="24" customFormat="1"/>
    <row r="1496" s="24" customFormat="1"/>
    <row r="1497" s="24" customFormat="1"/>
    <row r="1498" s="24" customFormat="1"/>
    <row r="1499" s="24" customFormat="1"/>
    <row r="1500" s="24" customFormat="1"/>
    <row r="1501" s="24" customFormat="1"/>
    <row r="1502" s="24" customFormat="1"/>
    <row r="1503" s="24" customFormat="1"/>
    <row r="1504" s="24" customFormat="1"/>
    <row r="1505" s="24" customFormat="1"/>
    <row r="1506" s="24" customFormat="1"/>
    <row r="1507" s="24" customFormat="1"/>
    <row r="1508" s="24" customFormat="1"/>
    <row r="1509" s="24" customFormat="1"/>
    <row r="1510" s="24" customFormat="1"/>
    <row r="1511" s="24" customFormat="1"/>
    <row r="1512" s="24" customFormat="1"/>
    <row r="1513" s="24" customFormat="1"/>
    <row r="1514" s="24" customFormat="1"/>
    <row r="1515" s="24" customFormat="1"/>
    <row r="1516" s="24" customFormat="1"/>
    <row r="1517" s="24" customFormat="1"/>
    <row r="1518" s="24" customFormat="1"/>
    <row r="1519" s="24" customFormat="1"/>
    <row r="1520" s="24" customFormat="1"/>
    <row r="1521" s="24" customFormat="1"/>
    <row r="1522" s="24" customFormat="1"/>
    <row r="1523" s="24" customFormat="1"/>
    <row r="1524" s="24" customFormat="1"/>
    <row r="1525" s="24" customFormat="1"/>
    <row r="1526" s="24" customFormat="1"/>
    <row r="1527" s="24" customFormat="1"/>
    <row r="1528" s="24" customFormat="1"/>
    <row r="1529" s="24" customFormat="1"/>
    <row r="1530" s="24" customFormat="1"/>
    <row r="1531" s="24" customFormat="1"/>
    <row r="1532" s="24" customFormat="1"/>
    <row r="1533" s="24" customFormat="1"/>
    <row r="1534" s="24" customFormat="1"/>
    <row r="1535" s="24" customFormat="1"/>
    <row r="1536" s="24" customFormat="1"/>
    <row r="1537" s="24" customFormat="1"/>
    <row r="1538" s="24" customFormat="1"/>
    <row r="1539" s="24" customFormat="1"/>
    <row r="1540" s="24" customFormat="1"/>
    <row r="1541" s="24" customFormat="1"/>
    <row r="1542" s="24" customFormat="1"/>
    <row r="1543" s="24" customFormat="1"/>
    <row r="1544" s="24" customFormat="1"/>
    <row r="1545" s="24" customFormat="1"/>
    <row r="1546" s="24" customFormat="1"/>
    <row r="1547" s="24" customFormat="1"/>
    <row r="1548" s="24" customFormat="1"/>
    <row r="1549" s="24" customFormat="1"/>
    <row r="1550" s="24" customFormat="1"/>
    <row r="1551" s="24" customFormat="1"/>
    <row r="1552" s="24" customFormat="1"/>
    <row r="1553" s="24" customFormat="1"/>
    <row r="1554" s="24" customFormat="1"/>
    <row r="1555" s="24" customFormat="1"/>
    <row r="1556" s="24" customFormat="1"/>
    <row r="1557" s="24" customFormat="1"/>
    <row r="1558" s="24" customFormat="1"/>
    <row r="1559" s="24" customFormat="1"/>
    <row r="1560" s="24" customFormat="1"/>
    <row r="1561" s="24" customFormat="1"/>
    <row r="1562" s="24" customFormat="1"/>
    <row r="1563" s="24" customFormat="1"/>
    <row r="1564" s="24" customFormat="1"/>
    <row r="1565" s="24" customFormat="1"/>
    <row r="1566" s="24" customFormat="1"/>
    <row r="1567" s="24" customFormat="1"/>
    <row r="1568" s="24" customFormat="1"/>
    <row r="1569" s="24" customFormat="1"/>
    <row r="1570" s="24" customFormat="1"/>
    <row r="1571" s="24" customFormat="1"/>
    <row r="1572" s="24" customFormat="1"/>
    <row r="1573" s="24" customFormat="1"/>
    <row r="1574" s="24" customFormat="1"/>
    <row r="1575" s="24" customFormat="1"/>
    <row r="1576" s="24" customFormat="1"/>
    <row r="1577" s="24" customFormat="1"/>
    <row r="1578" s="24" customFormat="1"/>
    <row r="1579" s="24" customFormat="1"/>
    <row r="1580" s="24" customFormat="1"/>
    <row r="1581" s="24" customFormat="1"/>
    <row r="1582" s="24" customFormat="1"/>
    <row r="1583" s="24" customFormat="1"/>
    <row r="1584" s="24" customFormat="1"/>
    <row r="1585" s="24" customFormat="1"/>
    <row r="1586" s="24" customFormat="1"/>
    <row r="1587" s="24" customFormat="1"/>
    <row r="1588" s="24" customFormat="1"/>
    <row r="1589" s="24" customFormat="1"/>
    <row r="1590" s="24" customFormat="1"/>
    <row r="1591" s="24" customFormat="1"/>
    <row r="1592" s="24" customFormat="1"/>
    <row r="1593" s="24" customFormat="1"/>
    <row r="1594" s="24" customFormat="1"/>
    <row r="1595" s="24" customFormat="1"/>
    <row r="1596" s="24" customFormat="1"/>
    <row r="1597" s="24" customFormat="1"/>
    <row r="1598" s="24" customFormat="1"/>
    <row r="1599" s="24" customFormat="1"/>
    <row r="1600" s="24" customFormat="1"/>
    <row r="1601" s="24" customFormat="1"/>
    <row r="1602" s="24" customFormat="1"/>
    <row r="1603" s="24" customFormat="1"/>
    <row r="1604" s="24" customFormat="1"/>
    <row r="1605" s="24" customFormat="1"/>
    <row r="1606" s="24" customFormat="1"/>
    <row r="1607" s="24" customFormat="1"/>
    <row r="1608" s="24" customFormat="1"/>
    <row r="1609" s="24" customFormat="1"/>
    <row r="1610" s="24" customFormat="1"/>
    <row r="1611" s="24" customFormat="1"/>
    <row r="1612" s="24" customFormat="1"/>
    <row r="1613" s="24" customFormat="1"/>
    <row r="1614" s="24" customFormat="1"/>
    <row r="1615" s="24" customFormat="1"/>
    <row r="1616" s="24" customFormat="1"/>
    <row r="1617" s="24" customFormat="1"/>
    <row r="1618" s="24" customFormat="1"/>
    <row r="1619" s="24" customFormat="1"/>
    <row r="1620" s="24" customFormat="1"/>
    <row r="1621" s="24" customFormat="1"/>
    <row r="1622" s="24" customFormat="1"/>
    <row r="1623" s="24" customFormat="1"/>
    <row r="1624" s="24" customFormat="1"/>
    <row r="1625" s="24" customFormat="1"/>
    <row r="1626" s="24" customFormat="1"/>
    <row r="1627" s="24" customFormat="1"/>
    <row r="1628" s="24" customFormat="1"/>
    <row r="1629" s="24" customFormat="1"/>
    <row r="1630" s="24" customFormat="1"/>
    <row r="1631" s="24" customFormat="1"/>
    <row r="1632" s="24" customFormat="1"/>
    <row r="1633" s="24" customFormat="1"/>
    <row r="1634" s="24" customFormat="1"/>
    <row r="1635" s="24" customFormat="1"/>
    <row r="1636" s="24" customFormat="1"/>
    <row r="1637" s="24" customFormat="1"/>
    <row r="1638" s="24" customFormat="1"/>
    <row r="1639" s="24" customFormat="1"/>
    <row r="1640" s="24" customFormat="1"/>
    <row r="1641" s="24" customFormat="1"/>
    <row r="1642" s="24" customFormat="1"/>
    <row r="1643" s="24" customFormat="1"/>
    <row r="1644" s="24" customFormat="1"/>
    <row r="1645" s="24" customFormat="1"/>
    <row r="1646" s="24" customFormat="1"/>
    <row r="1647" s="24" customFormat="1"/>
    <row r="1648" s="24" customFormat="1"/>
    <row r="1649" s="24" customFormat="1"/>
    <row r="1650" s="24" customFormat="1"/>
    <row r="1651" s="24" customFormat="1"/>
    <row r="1652" s="24" customFormat="1"/>
    <row r="1653" s="24" customFormat="1"/>
    <row r="1654" s="24" customFormat="1"/>
    <row r="1655" s="24" customFormat="1"/>
    <row r="1656" s="24" customFormat="1"/>
    <row r="1657" s="24" customFormat="1"/>
    <row r="1658" s="24" customFormat="1"/>
    <row r="1659" s="24" customFormat="1"/>
    <row r="1660" s="24" customFormat="1"/>
    <row r="1661" s="24" customFormat="1"/>
    <row r="1662" s="24" customFormat="1"/>
    <row r="1663" s="24" customFormat="1"/>
    <row r="1664" s="24" customFormat="1"/>
    <row r="1665" s="24" customFormat="1"/>
    <row r="1666" s="24" customFormat="1"/>
    <row r="1667" s="24" customFormat="1"/>
    <row r="1668" s="24" customFormat="1"/>
    <row r="1669" s="24" customFormat="1"/>
    <row r="1670" s="24" customFormat="1"/>
    <row r="1671" s="24" customFormat="1"/>
    <row r="1672" s="24" customFormat="1"/>
    <row r="1673" s="24" customFormat="1"/>
    <row r="1674" s="24" customFormat="1"/>
    <row r="1675" s="24" customFormat="1"/>
    <row r="1676" s="24" customFormat="1"/>
    <row r="1677" s="24" customFormat="1"/>
    <row r="1678" s="24" customFormat="1"/>
    <row r="1679" s="24" customFormat="1"/>
    <row r="1680" s="24" customFormat="1"/>
    <row r="1681" s="24" customFormat="1"/>
    <row r="1682" s="24" customFormat="1"/>
    <row r="1683" s="24" customFormat="1"/>
    <row r="1684" s="24" customFormat="1"/>
    <row r="1685" s="24" customFormat="1"/>
    <row r="1686" s="24" customFormat="1"/>
    <row r="1687" s="24" customFormat="1"/>
    <row r="1688" s="24" customFormat="1"/>
    <row r="1689" s="24" customFormat="1"/>
    <row r="1690" s="24" customFormat="1"/>
    <row r="1691" s="24" customFormat="1"/>
    <row r="1692" s="24" customFormat="1"/>
    <row r="1693" s="24" customFormat="1"/>
    <row r="1694" s="24" customFormat="1"/>
    <row r="1695" s="24" customFormat="1"/>
    <row r="1696" s="24" customFormat="1"/>
    <row r="1697" s="24" customFormat="1"/>
    <row r="1698" s="24" customFormat="1"/>
    <row r="1699" s="24" customFormat="1"/>
    <row r="1700" s="24" customFormat="1"/>
    <row r="1701" s="24" customFormat="1"/>
    <row r="1702" s="24" customFormat="1"/>
    <row r="1703" s="24" customFormat="1"/>
    <row r="1704" s="24" customFormat="1"/>
    <row r="1705" s="24" customFormat="1"/>
    <row r="1706" s="24" customFormat="1"/>
    <row r="1707" s="24" customFormat="1"/>
    <row r="1708" s="24" customFormat="1"/>
    <row r="1709" s="24" customFormat="1"/>
    <row r="1710" s="24" customFormat="1"/>
    <row r="1711" s="24" customFormat="1"/>
    <row r="1712" s="24" customFormat="1"/>
    <row r="1713" s="24" customFormat="1"/>
    <row r="1714" s="24" customFormat="1"/>
    <row r="1715" s="24" customFormat="1"/>
    <row r="1716" s="24" customFormat="1"/>
    <row r="1717" s="24" customFormat="1"/>
    <row r="1718" s="24" customFormat="1"/>
    <row r="1719" s="24" customFormat="1"/>
    <row r="1720" s="24" customFormat="1"/>
    <row r="1721" s="24" customFormat="1"/>
    <row r="1722" s="24" customFormat="1"/>
    <row r="1723" s="24" customFormat="1"/>
    <row r="1724" s="24" customFormat="1"/>
    <row r="1725" s="24" customFormat="1"/>
    <row r="1726" s="24" customFormat="1"/>
    <row r="1727" s="24" customFormat="1"/>
    <row r="1728" s="24" customFormat="1"/>
    <row r="1729" s="24" customFormat="1"/>
    <row r="1730" s="24" customFormat="1"/>
    <row r="1731" s="24" customFormat="1"/>
    <row r="1732" s="24" customFormat="1"/>
    <row r="1733" s="24" customFormat="1"/>
    <row r="1734" s="24" customFormat="1"/>
    <row r="1735" s="24" customFormat="1"/>
    <row r="1736" s="24" customFormat="1"/>
    <row r="1737" s="24" customFormat="1"/>
    <row r="1738" s="24" customFormat="1"/>
    <row r="1739" s="24" customFormat="1"/>
    <row r="1740" s="24" customFormat="1"/>
    <row r="1741" s="24" customFormat="1"/>
    <row r="1742" s="24" customFormat="1"/>
    <row r="1743" s="24" customFormat="1"/>
    <row r="1744" s="24" customFormat="1"/>
    <row r="1745" s="24" customFormat="1"/>
    <row r="1746" s="24" customFormat="1"/>
    <row r="1747" s="24" customFormat="1"/>
    <row r="1748" s="24" customFormat="1"/>
    <row r="1749" s="24" customFormat="1"/>
    <row r="1750" s="24" customFormat="1"/>
    <row r="1751" s="24" customFormat="1"/>
    <row r="1752" s="24" customFormat="1"/>
    <row r="1753" s="24" customFormat="1"/>
    <row r="1754" s="24" customFormat="1"/>
    <row r="1755" s="24" customFormat="1"/>
    <row r="1756" s="24" customFormat="1"/>
    <row r="1757" s="24" customFormat="1"/>
    <row r="1758" s="24" customFormat="1"/>
    <row r="1759" s="24" customFormat="1"/>
    <row r="1760" s="24" customFormat="1"/>
    <row r="1761" s="24" customFormat="1"/>
    <row r="1762" s="24" customFormat="1"/>
    <row r="1763" s="24" customFormat="1"/>
    <row r="1764" s="24" customFormat="1"/>
    <row r="1765" s="24" customFormat="1"/>
    <row r="1766" s="24" customFormat="1"/>
    <row r="1767" s="24" customFormat="1"/>
    <row r="1768" s="24" customFormat="1"/>
    <row r="1769" s="24" customFormat="1"/>
    <row r="1770" s="24" customFormat="1"/>
    <row r="1771" s="24" customFormat="1"/>
    <row r="1772" s="24" customFormat="1"/>
    <row r="1773" s="24" customFormat="1"/>
    <row r="1774" s="24" customFormat="1"/>
    <row r="1775" s="24" customFormat="1"/>
    <row r="1776" s="24" customFormat="1"/>
    <row r="1777" s="24" customFormat="1"/>
    <row r="1778" s="24" customFormat="1"/>
    <row r="1779" s="24" customFormat="1"/>
    <row r="1780" s="24" customFormat="1"/>
    <row r="1781" s="24" customFormat="1"/>
    <row r="1782" s="24" customFormat="1"/>
    <row r="1783" s="24" customFormat="1"/>
    <row r="1784" s="24" customFormat="1"/>
    <row r="1785" s="24" customFormat="1"/>
    <row r="1786" s="24" customFormat="1"/>
    <row r="1787" s="24" customFormat="1"/>
    <row r="1788" s="24" customFormat="1"/>
    <row r="1789" s="24" customFormat="1"/>
    <row r="1790" s="24" customFormat="1"/>
    <row r="1791" s="24" customFormat="1"/>
    <row r="1792" s="24" customFormat="1"/>
    <row r="1793" s="24" customFormat="1"/>
    <row r="1794" s="24" customFormat="1"/>
    <row r="1795" s="24" customFormat="1"/>
    <row r="1796" s="24" customFormat="1"/>
    <row r="1797" s="24" customFormat="1"/>
    <row r="1798" s="24" customFormat="1"/>
    <row r="1799" s="24" customFormat="1"/>
    <row r="1800" s="24" customFormat="1"/>
    <row r="1801" s="24" customFormat="1"/>
    <row r="1802" s="24" customFormat="1"/>
    <row r="1803" s="24" customFormat="1"/>
    <row r="1804" s="24" customFormat="1"/>
    <row r="1805" s="24" customFormat="1"/>
    <row r="1806" s="24" customFormat="1"/>
    <row r="1807" s="24" customFormat="1"/>
    <row r="1808" s="24" customFormat="1"/>
    <row r="1809" s="24" customFormat="1"/>
    <row r="1810" s="24" customFormat="1"/>
    <row r="1811" s="24" customFormat="1"/>
    <row r="1812" s="24" customFormat="1"/>
    <row r="1813" s="24" customFormat="1"/>
    <row r="1814" s="24" customFormat="1"/>
    <row r="1815" s="24" customFormat="1"/>
    <row r="1816" s="24" customFormat="1"/>
    <row r="1817" s="24" customFormat="1"/>
    <row r="1818" s="24" customFormat="1"/>
    <row r="1819" s="24" customFormat="1"/>
    <row r="1820" s="24" customFormat="1"/>
    <row r="1821" s="24" customFormat="1"/>
    <row r="1822" s="24" customFormat="1"/>
    <row r="1823" s="24" customFormat="1"/>
    <row r="1824" s="24" customFormat="1"/>
    <row r="1825" s="24" customFormat="1"/>
    <row r="1826" s="24" customFormat="1"/>
    <row r="1827" s="24" customFormat="1"/>
    <row r="1828" s="24" customFormat="1"/>
    <row r="1829" s="24" customFormat="1"/>
    <row r="1830" s="24" customFormat="1"/>
    <row r="1831" s="24" customFormat="1"/>
    <row r="1832" s="24" customFormat="1"/>
    <row r="1833" s="24" customFormat="1"/>
    <row r="1834" s="24" customFormat="1"/>
    <row r="1835" s="24" customFormat="1"/>
    <row r="1836" s="24" customFormat="1"/>
    <row r="1837" s="24" customFormat="1"/>
    <row r="1838" s="24" customFormat="1"/>
    <row r="1839" s="24" customFormat="1"/>
    <row r="1840" s="24" customFormat="1"/>
    <row r="1841" s="24" customFormat="1"/>
    <row r="1842" s="24" customFormat="1"/>
    <row r="1843" s="24" customFormat="1"/>
    <row r="1844" s="24" customFormat="1"/>
    <row r="1845" s="24" customFormat="1"/>
    <row r="1846" s="24" customFormat="1"/>
    <row r="1847" s="24" customFormat="1"/>
    <row r="1848" s="24" customFormat="1"/>
    <row r="1849" s="24" customFormat="1"/>
    <row r="1850" s="24" customFormat="1"/>
    <row r="1851" s="24" customFormat="1"/>
    <row r="1852" s="24" customFormat="1"/>
    <row r="1853" s="24" customFormat="1"/>
    <row r="1854" s="24" customFormat="1"/>
    <row r="1855" s="24" customFormat="1"/>
    <row r="1856" s="24" customFormat="1"/>
    <row r="1857" s="24" customFormat="1"/>
    <row r="1858" s="24" customFormat="1"/>
    <row r="1859" s="24" customFormat="1"/>
    <row r="1860" s="24" customFormat="1"/>
    <row r="1861" s="24" customFormat="1"/>
    <row r="1862" s="24" customFormat="1"/>
    <row r="1863" s="24" customFormat="1"/>
    <row r="1864" s="24" customFormat="1"/>
    <row r="1865" s="24" customFormat="1"/>
    <row r="1866" s="24" customFormat="1"/>
    <row r="1867" s="24" customFormat="1"/>
    <row r="1868" s="24" customFormat="1"/>
    <row r="1869" s="24" customFormat="1"/>
    <row r="1870" s="24" customFormat="1"/>
    <row r="1871" s="24" customFormat="1"/>
    <row r="1872" s="24" customFormat="1"/>
    <row r="1873" s="24" customFormat="1"/>
    <row r="1874" s="24" customFormat="1"/>
    <row r="1875" s="24" customFormat="1"/>
    <row r="1876" s="24" customFormat="1"/>
    <row r="1877" s="24" customFormat="1"/>
    <row r="1878" s="24" customFormat="1"/>
    <row r="1879" s="24" customFormat="1"/>
    <row r="1880" s="24" customFormat="1"/>
    <row r="1881" s="24" customFormat="1"/>
    <row r="1882" s="24" customFormat="1"/>
    <row r="1883" s="24" customFormat="1"/>
    <row r="1884" s="24" customFormat="1"/>
    <row r="1885" s="24" customFormat="1"/>
    <row r="1886" s="24" customFormat="1"/>
    <row r="1887" s="24" customFormat="1"/>
    <row r="1888" s="24" customFormat="1"/>
    <row r="1889" s="24" customFormat="1"/>
    <row r="1890" s="24" customFormat="1"/>
    <row r="1891" s="24" customFormat="1"/>
    <row r="1892" s="24" customFormat="1"/>
    <row r="1893" s="24" customFormat="1"/>
    <row r="1894" s="24" customFormat="1"/>
    <row r="1895" s="24" customFormat="1"/>
    <row r="1896" s="24" customFormat="1"/>
    <row r="1897" s="24" customFormat="1"/>
    <row r="1898" s="24" customFormat="1"/>
    <row r="1899" s="24" customFormat="1"/>
    <row r="1900" s="24" customFormat="1"/>
    <row r="1901" s="24" customFormat="1"/>
    <row r="1902" s="24" customFormat="1"/>
    <row r="1903" s="24" customFormat="1"/>
    <row r="1904" s="24" customFormat="1"/>
    <row r="1905" s="24" customFormat="1"/>
    <row r="1906" s="24" customFormat="1"/>
    <row r="1907" s="24" customFormat="1"/>
    <row r="1908" s="24" customFormat="1"/>
    <row r="1909" s="24" customFormat="1"/>
    <row r="1910" s="24" customFormat="1"/>
    <row r="1911" s="24" customFormat="1"/>
    <row r="1912" s="24" customFormat="1"/>
    <row r="1913" s="24" customFormat="1"/>
    <row r="1914" s="24" customFormat="1"/>
    <row r="1915" s="24" customFormat="1"/>
    <row r="1916" s="24" customFormat="1"/>
    <row r="1917" s="24" customFormat="1"/>
    <row r="1918" s="24" customFormat="1"/>
    <row r="1919" s="24" customFormat="1"/>
    <row r="1920" s="24" customFormat="1"/>
    <row r="1921" s="24" customFormat="1"/>
    <row r="1922" s="24" customFormat="1"/>
    <row r="1923" s="24" customFormat="1"/>
    <row r="1924" s="24" customFormat="1"/>
    <row r="1925" s="24" customFormat="1"/>
    <row r="1926" s="24" customFormat="1"/>
    <row r="1927" s="24" customFormat="1"/>
    <row r="1928" s="24" customFormat="1"/>
    <row r="1929" s="24" customFormat="1"/>
    <row r="1930" s="24" customFormat="1"/>
    <row r="1931" s="24" customFormat="1"/>
    <row r="1932" s="24" customFormat="1"/>
    <row r="1933" s="24" customFormat="1"/>
    <row r="1934" s="24" customFormat="1"/>
    <row r="1935" s="24" customFormat="1"/>
    <row r="1936" s="24" customFormat="1"/>
    <row r="1937" s="24" customFormat="1"/>
    <row r="1938" s="24" customFormat="1"/>
    <row r="1939" s="24" customFormat="1"/>
    <row r="1940" s="24" customFormat="1"/>
    <row r="1941" s="24" customFormat="1"/>
    <row r="1942" s="24" customFormat="1"/>
    <row r="1943" s="24" customFormat="1"/>
    <row r="1944" s="24" customFormat="1"/>
    <row r="1945" s="24" customFormat="1"/>
    <row r="1946" s="24" customFormat="1"/>
    <row r="1947" s="24" customFormat="1"/>
    <row r="1948" s="24" customFormat="1"/>
    <row r="1949" s="24" customFormat="1"/>
    <row r="1950" s="24" customFormat="1"/>
    <row r="1951" s="24" customFormat="1"/>
    <row r="1952" s="24" customFormat="1"/>
    <row r="1953" s="24" customFormat="1"/>
    <row r="1954" s="24" customFormat="1"/>
    <row r="1955" s="24" customFormat="1"/>
    <row r="1956" s="24" customFormat="1"/>
    <row r="1957" s="24" customFormat="1"/>
    <row r="1958" s="24" customFormat="1"/>
    <row r="1959" s="24" customFormat="1"/>
    <row r="1960" s="24" customFormat="1"/>
    <row r="1961" s="24" customFormat="1"/>
    <row r="1962" s="24" customFormat="1"/>
    <row r="1963" s="24" customFormat="1"/>
    <row r="1964" s="24" customFormat="1"/>
    <row r="1965" s="24" customFormat="1"/>
    <row r="1966" s="24" customFormat="1"/>
    <row r="1967" s="24" customFormat="1"/>
    <row r="1968" s="24" customFormat="1"/>
    <row r="1969" s="24" customFormat="1"/>
    <row r="1970" s="24" customFormat="1"/>
    <row r="1971" s="24" customFormat="1"/>
    <row r="1972" s="24" customFormat="1"/>
    <row r="1973" s="24" customFormat="1"/>
    <row r="1974" s="24" customFormat="1"/>
    <row r="1975" s="24" customFormat="1"/>
    <row r="1976" s="24" customFormat="1"/>
    <row r="1977" s="24" customFormat="1"/>
    <row r="1978" s="24" customFormat="1"/>
    <row r="1979" s="24" customFormat="1"/>
    <row r="1980" s="24" customFormat="1"/>
    <row r="1981" s="24" customFormat="1"/>
    <row r="1982" s="24" customFormat="1"/>
    <row r="1983" s="24" customFormat="1"/>
    <row r="1984" s="24" customFormat="1"/>
    <row r="1985" s="24" customFormat="1"/>
    <row r="1986" s="24" customFormat="1"/>
    <row r="1987" s="24" customFormat="1"/>
    <row r="1988" s="24" customFormat="1"/>
    <row r="1989" s="24" customFormat="1"/>
    <row r="1990" s="24" customFormat="1"/>
    <row r="1991" s="24" customFormat="1"/>
    <row r="1992" s="24" customFormat="1"/>
    <row r="1993" s="24" customFormat="1"/>
    <row r="1994" s="24" customFormat="1"/>
    <row r="1995" s="24" customFormat="1"/>
    <row r="1996" s="24" customFormat="1"/>
    <row r="1997" s="24" customFormat="1"/>
    <row r="1998" s="24" customFormat="1"/>
    <row r="1999" s="24" customFormat="1"/>
    <row r="2000" s="24" customFormat="1"/>
    <row r="2001" s="24" customFormat="1"/>
    <row r="2002" s="24" customFormat="1"/>
    <row r="2003" s="24" customFormat="1"/>
    <row r="2004" s="24" customFormat="1"/>
    <row r="2005" s="24" customFormat="1"/>
    <row r="2006" s="24" customFormat="1"/>
    <row r="2007" s="24" customFormat="1"/>
    <row r="2008" s="24" customFormat="1"/>
    <row r="2009" s="24" customFormat="1"/>
    <row r="2010" s="24" customFormat="1"/>
    <row r="2011" s="24" customFormat="1"/>
    <row r="2012" s="24" customFormat="1"/>
    <row r="2013" s="24" customFormat="1"/>
    <row r="2014" s="24" customFormat="1"/>
    <row r="2015" s="24" customFormat="1"/>
    <row r="2016" s="24" customFormat="1"/>
    <row r="2017" s="24" customFormat="1"/>
    <row r="2018" s="24" customFormat="1"/>
    <row r="2019" s="24" customFormat="1"/>
    <row r="2020" s="24" customFormat="1"/>
    <row r="2021" s="24" customFormat="1"/>
    <row r="2022" s="24" customFormat="1"/>
    <row r="2023" s="24" customFormat="1"/>
    <row r="2024" s="24" customFormat="1"/>
    <row r="2025" s="24" customFormat="1"/>
    <row r="2026" s="24" customFormat="1"/>
    <row r="2027" s="24" customFormat="1"/>
    <row r="2028" s="24" customFormat="1"/>
    <row r="2029" s="24" customFormat="1"/>
    <row r="2030" s="24" customFormat="1"/>
    <row r="2031" s="24" customFormat="1"/>
    <row r="2032" s="24" customFormat="1"/>
    <row r="2033" s="24" customFormat="1"/>
    <row r="2034" s="24" customFormat="1"/>
    <row r="2035" s="24" customFormat="1"/>
    <row r="2036" s="24" customFormat="1"/>
    <row r="2037" s="24" customFormat="1"/>
    <row r="2038" s="24" customFormat="1"/>
    <row r="2039" s="24" customFormat="1"/>
    <row r="2040" s="24" customFormat="1"/>
    <row r="2041" s="24" customFormat="1"/>
    <row r="2042" s="24" customFormat="1"/>
    <row r="2043" s="24" customFormat="1"/>
    <row r="2044" s="24" customFormat="1"/>
    <row r="2045" s="24" customFormat="1"/>
    <row r="2046" s="24" customFormat="1"/>
    <row r="2047" s="24" customFormat="1"/>
    <row r="2048" s="24" customFormat="1"/>
    <row r="2049" s="24" customFormat="1"/>
    <row r="2050" s="24" customFormat="1"/>
    <row r="2051" s="24" customFormat="1"/>
    <row r="2052" s="24" customFormat="1"/>
    <row r="2053" s="24" customFormat="1"/>
    <row r="2054" s="24" customFormat="1"/>
    <row r="2055" s="24" customFormat="1"/>
    <row r="2056" s="24" customFormat="1"/>
    <row r="2057" s="24" customFormat="1"/>
    <row r="2058" s="24" customFormat="1"/>
    <row r="2059" s="24" customFormat="1"/>
    <row r="2060" s="24" customFormat="1"/>
    <row r="2061" s="24" customFormat="1"/>
    <row r="2062" s="24" customFormat="1"/>
    <row r="2063" s="24" customFormat="1"/>
    <row r="2064" s="24" customFormat="1"/>
    <row r="2065" s="24" customFormat="1"/>
    <row r="2066" s="24" customFormat="1"/>
    <row r="2067" s="24" customFormat="1"/>
    <row r="2068" s="24" customFormat="1"/>
    <row r="2069" s="24" customFormat="1"/>
    <row r="2070" s="24" customFormat="1"/>
    <row r="2071" s="24" customFormat="1"/>
    <row r="2072" s="24" customFormat="1"/>
    <row r="2073" s="24" customFormat="1"/>
    <row r="2074" s="24" customFormat="1"/>
    <row r="2075" s="24" customFormat="1"/>
    <row r="2076" s="24" customFormat="1"/>
    <row r="2077" s="24" customFormat="1"/>
    <row r="2078" s="24" customFormat="1"/>
    <row r="2079" s="24" customFormat="1"/>
    <row r="2080" s="24" customFormat="1"/>
    <row r="2081" s="24" customFormat="1"/>
    <row r="2082" s="24" customFormat="1"/>
    <row r="2083" s="24" customFormat="1"/>
    <row r="2084" s="24" customFormat="1"/>
    <row r="2085" s="24" customFormat="1"/>
    <row r="2086" s="24" customFormat="1"/>
    <row r="2087" s="24" customFormat="1"/>
    <row r="2088" s="24" customFormat="1"/>
    <row r="2089" s="24" customFormat="1"/>
    <row r="2090" s="24" customFormat="1"/>
    <row r="2091" s="24" customFormat="1"/>
    <row r="2092" s="24" customFormat="1"/>
    <row r="2093" s="24" customFormat="1"/>
    <row r="2094" s="24" customFormat="1"/>
    <row r="2095" s="24" customFormat="1"/>
    <row r="2096" s="24" customFormat="1"/>
    <row r="2097" s="24" customFormat="1"/>
    <row r="2098" s="24" customFormat="1"/>
    <row r="2099" s="24" customFormat="1"/>
    <row r="2100" s="24" customFormat="1"/>
    <row r="2101" s="24" customFormat="1"/>
    <row r="2102" s="24" customFormat="1"/>
    <row r="2103" s="24" customFormat="1"/>
    <row r="2104" s="24" customFormat="1"/>
    <row r="2105" s="24" customFormat="1"/>
    <row r="2106" s="24" customFormat="1"/>
    <row r="2107" s="24" customFormat="1"/>
    <row r="2108" s="24" customFormat="1"/>
    <row r="2109" s="24" customFormat="1"/>
    <row r="2110" s="24" customFormat="1"/>
    <row r="2111" s="24" customFormat="1"/>
    <row r="2112" s="24" customFormat="1"/>
    <row r="2113" s="24" customFormat="1"/>
    <row r="2114" s="24" customFormat="1"/>
    <row r="2115" s="24" customFormat="1"/>
    <row r="2116" s="24" customFormat="1"/>
    <row r="2117" s="24" customFormat="1"/>
    <row r="2118" s="24" customFormat="1"/>
    <row r="2119" s="24" customFormat="1"/>
    <row r="2120" s="24" customFormat="1"/>
    <row r="2121" s="24" customFormat="1"/>
    <row r="2122" s="24" customFormat="1"/>
    <row r="2123" s="24" customFormat="1"/>
    <row r="2124" s="24" customFormat="1"/>
    <row r="2125" s="24" customFormat="1"/>
    <row r="2126" s="24" customFormat="1"/>
    <row r="2127" s="24" customFormat="1"/>
    <row r="2128" s="24" customFormat="1"/>
    <row r="2129" s="24" customFormat="1"/>
    <row r="2130" s="24" customFormat="1"/>
    <row r="2131" s="24" customFormat="1"/>
    <row r="2132" s="24" customFormat="1"/>
    <row r="2133" s="24" customFormat="1"/>
    <row r="2134" s="24" customFormat="1"/>
    <row r="2135" s="24" customFormat="1"/>
    <row r="2136" s="24" customFormat="1"/>
    <row r="2137" s="24" customFormat="1"/>
    <row r="2138" s="24" customFormat="1"/>
    <row r="2139" s="24" customFormat="1"/>
    <row r="2140" s="24" customFormat="1"/>
    <row r="2141" s="24" customFormat="1"/>
    <row r="2142" s="24" customFormat="1"/>
    <row r="2143" s="24" customFormat="1"/>
    <row r="2144" s="24" customFormat="1"/>
    <row r="2145" s="24" customFormat="1"/>
    <row r="2146" s="24" customFormat="1"/>
    <row r="2147" s="24" customFormat="1"/>
    <row r="2148" s="24" customFormat="1"/>
    <row r="2149" s="24" customFormat="1"/>
    <row r="2150" s="24" customFormat="1"/>
    <row r="2151" s="24" customFormat="1"/>
    <row r="2152" s="24" customFormat="1"/>
    <row r="2153" s="24" customFormat="1"/>
    <row r="2154" s="24" customFormat="1"/>
    <row r="2155" s="24" customFormat="1"/>
    <row r="2156" s="24" customFormat="1"/>
    <row r="2157" s="24" customFormat="1"/>
    <row r="2158" s="24" customFormat="1"/>
    <row r="2159" s="24" customFormat="1"/>
    <row r="2160" s="24" customFormat="1"/>
    <row r="2161" s="24" customFormat="1"/>
    <row r="2162" s="24" customFormat="1"/>
    <row r="2163" s="24" customFormat="1"/>
    <row r="2164" s="24" customFormat="1"/>
    <row r="2165" s="24" customFormat="1"/>
    <row r="2166" s="24" customFormat="1"/>
    <row r="2167" s="24" customFormat="1"/>
    <row r="2168" s="24" customFormat="1"/>
    <row r="2169" s="24" customFormat="1"/>
    <row r="2170" s="24" customFormat="1"/>
    <row r="2171" s="24" customFormat="1"/>
    <row r="2172" s="24" customFormat="1"/>
    <row r="2173" s="24" customFormat="1"/>
    <row r="2174" s="24" customFormat="1"/>
    <row r="2175" s="24" customFormat="1"/>
    <row r="2176" s="24" customFormat="1"/>
    <row r="2177" s="24" customFormat="1"/>
    <row r="2178" s="24" customFormat="1"/>
    <row r="2179" s="24" customFormat="1"/>
    <row r="2180" s="24" customFormat="1"/>
    <row r="2181" s="24" customFormat="1"/>
    <row r="2182" s="24" customFormat="1"/>
    <row r="2183" s="24" customFormat="1"/>
    <row r="2184" s="24" customFormat="1"/>
    <row r="2185" s="24" customFormat="1"/>
    <row r="2186" s="24" customFormat="1"/>
    <row r="2187" s="24" customFormat="1"/>
    <row r="2188" s="24" customFormat="1"/>
    <row r="2189" s="24" customFormat="1"/>
  </sheetData>
  <sheetProtection algorithmName="SHA-512" hashValue="neKCdh6+ngJK+LJa4oEddnWUoMQDjcXPryCvaqB1y77Y6Txc+fkUbVI1MLgCqZJskxCNUAZ2Z7oUw8iQDkEmnA==" saltValue="0GRSUWeuX4SdAsPGLZPnjg==" spinCount="100000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G21:I21"/>
    <mergeCell ref="K15:L15"/>
    <mergeCell ref="G20:I20"/>
    <mergeCell ref="G14:H14"/>
    <mergeCell ref="D14:E14"/>
    <mergeCell ref="D26:E26"/>
    <mergeCell ref="D16:E16"/>
    <mergeCell ref="G13:H13"/>
    <mergeCell ref="D18:E18"/>
    <mergeCell ref="G18:I18"/>
    <mergeCell ref="D13:E13"/>
    <mergeCell ref="D24:E24"/>
    <mergeCell ref="G15:H15"/>
    <mergeCell ref="D15:E15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D19:E19"/>
    <mergeCell ref="G25:I25"/>
    <mergeCell ref="G26:I26"/>
    <mergeCell ref="G19:I19"/>
    <mergeCell ref="D17:E17"/>
    <mergeCell ref="G24:I2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workbookViewId="0">
      <selection activeCell="C43" sqref="C2:C43"/>
    </sheetView>
  </sheetViews>
  <sheetFormatPr defaultColWidth="9.1328125" defaultRowHeight="14.25"/>
  <cols>
    <col min="1" max="1" width="5.73046875" style="25" customWidth="1"/>
    <col min="2" max="2" width="15.73046875" style="25" customWidth="1"/>
    <col min="3" max="3" width="35.73046875" style="25" customWidth="1"/>
    <col min="4" max="4" width="8.265625" style="25" customWidth="1"/>
    <col min="5" max="5" width="19" style="25" customWidth="1"/>
    <col min="6" max="16384" width="9.1328125" style="25"/>
  </cols>
  <sheetData>
    <row r="1" spans="1:5" ht="12.75" customHeight="1">
      <c r="A1" s="188" t="s">
        <v>23</v>
      </c>
      <c r="B1" s="188" t="s">
        <v>151</v>
      </c>
      <c r="C1" s="188" t="s">
        <v>24</v>
      </c>
      <c r="D1" s="188" t="s">
        <v>146</v>
      </c>
      <c r="E1" s="189" t="s">
        <v>147</v>
      </c>
    </row>
    <row r="2" spans="1:5" ht="12.75" customHeight="1">
      <c r="A2" s="41" t="s">
        <v>25</v>
      </c>
      <c r="B2" s="170" t="s">
        <v>166</v>
      </c>
      <c r="C2" s="171" t="s">
        <v>167</v>
      </c>
      <c r="D2" s="169" t="s">
        <v>96</v>
      </c>
      <c r="E2" s="171" t="s">
        <v>160</v>
      </c>
    </row>
    <row r="3" spans="1:5" ht="12.75" customHeight="1">
      <c r="A3" s="41" t="s">
        <v>26</v>
      </c>
      <c r="B3" s="170" t="s">
        <v>168</v>
      </c>
      <c r="C3" s="171" t="s">
        <v>169</v>
      </c>
      <c r="D3" s="169" t="s">
        <v>96</v>
      </c>
      <c r="E3" s="171" t="s">
        <v>161</v>
      </c>
    </row>
    <row r="4" spans="1:5" ht="12.75" customHeight="1">
      <c r="A4" s="41" t="s">
        <v>27</v>
      </c>
      <c r="B4" s="170" t="s">
        <v>170</v>
      </c>
      <c r="C4" s="171" t="s">
        <v>171</v>
      </c>
      <c r="D4" s="169" t="s">
        <v>104</v>
      </c>
      <c r="E4" s="171" t="s">
        <v>161</v>
      </c>
    </row>
    <row r="5" spans="1:5" ht="12.75" customHeight="1">
      <c r="A5" s="41" t="s">
        <v>28</v>
      </c>
      <c r="B5" s="170" t="s">
        <v>172</v>
      </c>
      <c r="C5" s="171" t="s">
        <v>173</v>
      </c>
      <c r="D5" s="169" t="s">
        <v>104</v>
      </c>
      <c r="E5" s="171" t="s">
        <v>160</v>
      </c>
    </row>
    <row r="6" spans="1:5" ht="12.75" customHeight="1">
      <c r="A6" s="41" t="s">
        <v>29</v>
      </c>
      <c r="B6" s="170" t="s">
        <v>174</v>
      </c>
      <c r="C6" s="171" t="s">
        <v>175</v>
      </c>
      <c r="D6" s="169" t="s">
        <v>104</v>
      </c>
      <c r="E6" s="171" t="s">
        <v>160</v>
      </c>
    </row>
    <row r="7" spans="1:5" ht="12.75" customHeight="1">
      <c r="A7" s="41" t="s">
        <v>30</v>
      </c>
      <c r="B7" s="170" t="s">
        <v>176</v>
      </c>
      <c r="C7" s="171" t="s">
        <v>177</v>
      </c>
      <c r="D7" s="169" t="s">
        <v>104</v>
      </c>
      <c r="E7" s="171" t="s">
        <v>161</v>
      </c>
    </row>
    <row r="8" spans="1:5" ht="12.75" customHeight="1">
      <c r="A8" s="41" t="s">
        <v>31</v>
      </c>
      <c r="B8" s="38" t="s">
        <v>178</v>
      </c>
      <c r="C8" s="42" t="s">
        <v>179</v>
      </c>
      <c r="D8" s="39" t="s">
        <v>104</v>
      </c>
      <c r="E8" s="42" t="s">
        <v>162</v>
      </c>
    </row>
    <row r="9" spans="1:5" ht="12.75" customHeight="1">
      <c r="A9" s="41" t="s">
        <v>32</v>
      </c>
      <c r="B9" s="38" t="s">
        <v>180</v>
      </c>
      <c r="C9" s="42" t="s">
        <v>181</v>
      </c>
      <c r="D9" s="39" t="s">
        <v>104</v>
      </c>
      <c r="E9" s="42" t="s">
        <v>160</v>
      </c>
    </row>
    <row r="10" spans="1:5" ht="12.75" customHeight="1">
      <c r="A10" s="41" t="s">
        <v>33</v>
      </c>
      <c r="B10" s="38" t="s">
        <v>182</v>
      </c>
      <c r="C10" s="42" t="s">
        <v>183</v>
      </c>
      <c r="D10" s="39" t="s">
        <v>104</v>
      </c>
      <c r="E10" s="42" t="s">
        <v>160</v>
      </c>
    </row>
    <row r="11" spans="1:5" ht="12.75" customHeight="1">
      <c r="A11" s="41" t="s">
        <v>34</v>
      </c>
      <c r="B11" s="40" t="s">
        <v>184</v>
      </c>
      <c r="C11" s="42" t="s">
        <v>185</v>
      </c>
      <c r="D11" s="39" t="s">
        <v>96</v>
      </c>
      <c r="E11" s="42" t="s">
        <v>162</v>
      </c>
    </row>
    <row r="12" spans="1:5" ht="12.75" customHeight="1">
      <c r="A12" s="41" t="s">
        <v>35</v>
      </c>
      <c r="B12" s="38" t="s">
        <v>186</v>
      </c>
      <c r="C12" s="42" t="s">
        <v>187</v>
      </c>
      <c r="D12" s="39" t="s">
        <v>104</v>
      </c>
      <c r="E12" s="42" t="s">
        <v>161</v>
      </c>
    </row>
    <row r="13" spans="1:5" ht="12.75" customHeight="1">
      <c r="A13" s="41" t="s">
        <v>36</v>
      </c>
      <c r="B13" s="38" t="s">
        <v>188</v>
      </c>
      <c r="C13" s="42" t="s">
        <v>189</v>
      </c>
      <c r="D13" s="39" t="s">
        <v>104</v>
      </c>
      <c r="E13" s="42" t="s">
        <v>162</v>
      </c>
    </row>
    <row r="14" spans="1:5" ht="12.75" customHeight="1">
      <c r="A14" s="41" t="s">
        <v>37</v>
      </c>
      <c r="B14" s="38" t="s">
        <v>190</v>
      </c>
      <c r="C14" s="42" t="s">
        <v>191</v>
      </c>
      <c r="D14" s="39" t="s">
        <v>96</v>
      </c>
      <c r="E14" s="42" t="s">
        <v>160</v>
      </c>
    </row>
    <row r="15" spans="1:5" ht="12.75" customHeight="1">
      <c r="A15" s="41" t="s">
        <v>38</v>
      </c>
      <c r="B15" s="38" t="s">
        <v>192</v>
      </c>
      <c r="C15" s="42" t="s">
        <v>193</v>
      </c>
      <c r="D15" s="39" t="s">
        <v>104</v>
      </c>
      <c r="E15" s="42" t="s">
        <v>161</v>
      </c>
    </row>
    <row r="16" spans="1:5" ht="12.75" customHeight="1">
      <c r="A16" s="41" t="s">
        <v>39</v>
      </c>
      <c r="B16" s="38" t="s">
        <v>194</v>
      </c>
      <c r="C16" s="42" t="s">
        <v>195</v>
      </c>
      <c r="D16" s="39" t="s">
        <v>96</v>
      </c>
      <c r="E16" s="42" t="s">
        <v>160</v>
      </c>
    </row>
    <row r="17" spans="1:5" ht="12.75" customHeight="1">
      <c r="A17" s="41" t="s">
        <v>40</v>
      </c>
      <c r="B17" s="38" t="s">
        <v>196</v>
      </c>
      <c r="C17" s="42" t="s">
        <v>197</v>
      </c>
      <c r="D17" s="39" t="s">
        <v>104</v>
      </c>
      <c r="E17" s="42" t="s">
        <v>161</v>
      </c>
    </row>
    <row r="18" spans="1:5" ht="12.75" customHeight="1">
      <c r="A18" s="41" t="s">
        <v>41</v>
      </c>
      <c r="B18" s="38" t="s">
        <v>198</v>
      </c>
      <c r="C18" s="42" t="s">
        <v>199</v>
      </c>
      <c r="D18" s="39" t="s">
        <v>96</v>
      </c>
      <c r="E18" s="42" t="s">
        <v>161</v>
      </c>
    </row>
    <row r="19" spans="1:5" ht="12.75" customHeight="1">
      <c r="A19" s="41" t="s">
        <v>42</v>
      </c>
      <c r="B19" s="38" t="s">
        <v>200</v>
      </c>
      <c r="C19" s="42" t="s">
        <v>201</v>
      </c>
      <c r="D19" s="39" t="s">
        <v>104</v>
      </c>
      <c r="E19" s="42" t="s">
        <v>161</v>
      </c>
    </row>
    <row r="20" spans="1:5" ht="12.75" customHeight="1">
      <c r="A20" s="41" t="s">
        <v>43</v>
      </c>
      <c r="B20" s="38" t="s">
        <v>202</v>
      </c>
      <c r="C20" s="42" t="s">
        <v>203</v>
      </c>
      <c r="D20" s="39" t="s">
        <v>96</v>
      </c>
      <c r="E20" s="42" t="s">
        <v>162</v>
      </c>
    </row>
    <row r="21" spans="1:5" ht="12.75" customHeight="1">
      <c r="A21" s="41" t="s">
        <v>44</v>
      </c>
      <c r="B21" s="38" t="s">
        <v>204</v>
      </c>
      <c r="C21" s="42" t="s">
        <v>205</v>
      </c>
      <c r="D21" s="39" t="s">
        <v>104</v>
      </c>
      <c r="E21" s="42" t="s">
        <v>160</v>
      </c>
    </row>
    <row r="22" spans="1:5" ht="12.75" customHeight="1">
      <c r="A22" s="41" t="s">
        <v>45</v>
      </c>
      <c r="B22" s="38" t="s">
        <v>206</v>
      </c>
      <c r="C22" s="42" t="s">
        <v>207</v>
      </c>
      <c r="D22" s="39" t="s">
        <v>104</v>
      </c>
      <c r="E22" s="42" t="s">
        <v>161</v>
      </c>
    </row>
    <row r="23" spans="1:5" ht="12.75" customHeight="1">
      <c r="A23" s="41" t="s">
        <v>46</v>
      </c>
      <c r="B23" s="38" t="s">
        <v>208</v>
      </c>
      <c r="C23" s="42" t="s">
        <v>209</v>
      </c>
      <c r="D23" s="39" t="s">
        <v>104</v>
      </c>
      <c r="E23" s="42" t="s">
        <v>162</v>
      </c>
    </row>
    <row r="24" spans="1:5" ht="12.75" customHeight="1">
      <c r="A24" s="41" t="s">
        <v>47</v>
      </c>
      <c r="B24" s="38" t="s">
        <v>210</v>
      </c>
      <c r="C24" s="42" t="s">
        <v>211</v>
      </c>
      <c r="D24" s="39" t="s">
        <v>104</v>
      </c>
      <c r="E24" s="42" t="s">
        <v>160</v>
      </c>
    </row>
    <row r="25" spans="1:5" ht="12.75" customHeight="1">
      <c r="A25" s="41" t="s">
        <v>48</v>
      </c>
      <c r="B25" s="38" t="s">
        <v>212</v>
      </c>
      <c r="C25" s="42" t="s">
        <v>213</v>
      </c>
      <c r="D25" s="39" t="s">
        <v>104</v>
      </c>
      <c r="E25" s="42" t="s">
        <v>160</v>
      </c>
    </row>
    <row r="26" spans="1:5" ht="12.75" customHeight="1">
      <c r="A26" s="41" t="s">
        <v>49</v>
      </c>
      <c r="B26" s="38" t="s">
        <v>214</v>
      </c>
      <c r="C26" s="42" t="s">
        <v>215</v>
      </c>
      <c r="D26" s="39" t="s">
        <v>104</v>
      </c>
      <c r="E26" s="42" t="s">
        <v>160</v>
      </c>
    </row>
    <row r="27" spans="1:5" ht="12.75" customHeight="1">
      <c r="A27" s="41" t="s">
        <v>50</v>
      </c>
      <c r="B27" s="38" t="s">
        <v>216</v>
      </c>
      <c r="C27" s="42" t="s">
        <v>217</v>
      </c>
      <c r="D27" s="39" t="s">
        <v>104</v>
      </c>
      <c r="E27" s="42" t="s">
        <v>161</v>
      </c>
    </row>
    <row r="28" spans="1:5" ht="12.75" customHeight="1">
      <c r="A28" s="41" t="s">
        <v>51</v>
      </c>
      <c r="B28" s="38" t="s">
        <v>218</v>
      </c>
      <c r="C28" s="42" t="s">
        <v>219</v>
      </c>
      <c r="D28" s="39" t="s">
        <v>96</v>
      </c>
      <c r="E28" s="42" t="s">
        <v>160</v>
      </c>
    </row>
    <row r="29" spans="1:5" ht="12.75" customHeight="1">
      <c r="A29" s="41" t="s">
        <v>52</v>
      </c>
      <c r="B29" s="38" t="s">
        <v>220</v>
      </c>
      <c r="C29" s="42" t="s">
        <v>221</v>
      </c>
      <c r="D29" s="39" t="s">
        <v>96</v>
      </c>
      <c r="E29" s="42" t="s">
        <v>161</v>
      </c>
    </row>
    <row r="30" spans="1:5" ht="12.75" customHeight="1">
      <c r="A30" s="41" t="s">
        <v>53</v>
      </c>
      <c r="B30" s="38" t="s">
        <v>222</v>
      </c>
      <c r="C30" s="42" t="s">
        <v>223</v>
      </c>
      <c r="D30" s="39" t="s">
        <v>104</v>
      </c>
      <c r="E30" s="42" t="s">
        <v>160</v>
      </c>
    </row>
    <row r="31" spans="1:5" ht="12.75" customHeight="1">
      <c r="A31" s="41" t="s">
        <v>54</v>
      </c>
      <c r="B31" s="38" t="s">
        <v>224</v>
      </c>
      <c r="C31" s="42" t="s">
        <v>225</v>
      </c>
      <c r="D31" s="39" t="s">
        <v>104</v>
      </c>
      <c r="E31" s="42" t="s">
        <v>160</v>
      </c>
    </row>
    <row r="32" spans="1:5" ht="12.75" customHeight="1">
      <c r="A32" s="41" t="s">
        <v>55</v>
      </c>
      <c r="B32" s="38" t="s">
        <v>226</v>
      </c>
      <c r="C32" s="42" t="s">
        <v>227</v>
      </c>
      <c r="D32" s="39" t="s">
        <v>104</v>
      </c>
      <c r="E32" s="42" t="s">
        <v>161</v>
      </c>
    </row>
    <row r="33" spans="1:5" ht="12.75" customHeight="1">
      <c r="A33" s="41" t="s">
        <v>56</v>
      </c>
      <c r="B33" s="38" t="s">
        <v>228</v>
      </c>
      <c r="C33" s="42" t="s">
        <v>229</v>
      </c>
      <c r="D33" s="39" t="s">
        <v>104</v>
      </c>
      <c r="E33" s="42" t="s">
        <v>161</v>
      </c>
    </row>
    <row r="34" spans="1:5" ht="12.75" customHeight="1">
      <c r="A34" s="41" t="s">
        <v>57</v>
      </c>
      <c r="B34" s="170" t="s">
        <v>230</v>
      </c>
      <c r="C34" s="171" t="s">
        <v>231</v>
      </c>
      <c r="D34" s="169" t="s">
        <v>104</v>
      </c>
      <c r="E34" s="171" t="s">
        <v>161</v>
      </c>
    </row>
    <row r="35" spans="1:5" ht="12.75" customHeight="1">
      <c r="A35" s="41" t="s">
        <v>58</v>
      </c>
      <c r="B35" s="38" t="s">
        <v>232</v>
      </c>
      <c r="C35" s="42" t="s">
        <v>233</v>
      </c>
      <c r="D35" s="39" t="s">
        <v>96</v>
      </c>
      <c r="E35" s="42" t="s">
        <v>161</v>
      </c>
    </row>
    <row r="36" spans="1:5" ht="12.75" customHeight="1">
      <c r="A36" s="41" t="s">
        <v>59</v>
      </c>
      <c r="B36" s="38" t="s">
        <v>234</v>
      </c>
      <c r="C36" s="42" t="s">
        <v>235</v>
      </c>
      <c r="D36" s="39" t="s">
        <v>104</v>
      </c>
      <c r="E36" s="42" t="s">
        <v>161</v>
      </c>
    </row>
    <row r="37" spans="1:5" ht="12.75" customHeight="1">
      <c r="A37" s="41" t="s">
        <v>60</v>
      </c>
      <c r="B37" s="38" t="s">
        <v>236</v>
      </c>
      <c r="C37" s="42" t="s">
        <v>237</v>
      </c>
      <c r="D37" s="39" t="s">
        <v>96</v>
      </c>
      <c r="E37" s="42" t="s">
        <v>161</v>
      </c>
    </row>
    <row r="38" spans="1:5" ht="12.75" customHeight="1">
      <c r="A38" s="41" t="s">
        <v>61</v>
      </c>
      <c r="B38" s="38" t="s">
        <v>238</v>
      </c>
      <c r="C38" s="42" t="s">
        <v>239</v>
      </c>
      <c r="D38" s="39" t="s">
        <v>104</v>
      </c>
      <c r="E38" s="42" t="s">
        <v>160</v>
      </c>
    </row>
    <row r="39" spans="1:5" ht="12.75" customHeight="1">
      <c r="A39" s="41" t="s">
        <v>62</v>
      </c>
      <c r="B39" s="38" t="s">
        <v>240</v>
      </c>
      <c r="C39" s="42" t="s">
        <v>241</v>
      </c>
      <c r="D39" s="39" t="s">
        <v>104</v>
      </c>
      <c r="E39" s="42" t="s">
        <v>161</v>
      </c>
    </row>
    <row r="40" spans="1:5" ht="12.75" customHeight="1">
      <c r="A40" s="41" t="s">
        <v>63</v>
      </c>
      <c r="B40" s="38" t="s">
        <v>242</v>
      </c>
      <c r="C40" s="42" t="s">
        <v>243</v>
      </c>
      <c r="D40" s="39" t="s">
        <v>96</v>
      </c>
      <c r="E40" s="42" t="s">
        <v>161</v>
      </c>
    </row>
    <row r="41" spans="1:5" ht="12.75" customHeight="1">
      <c r="A41" s="41" t="s">
        <v>64</v>
      </c>
      <c r="B41" s="38" t="s">
        <v>244</v>
      </c>
      <c r="C41" s="42" t="s">
        <v>245</v>
      </c>
      <c r="D41" s="39" t="s">
        <v>104</v>
      </c>
      <c r="E41" s="42" t="s">
        <v>160</v>
      </c>
    </row>
    <row r="42" spans="1:5" ht="12.75" customHeight="1">
      <c r="A42" s="41" t="s">
        <v>65</v>
      </c>
      <c r="B42" s="38"/>
      <c r="C42" s="42"/>
      <c r="D42" s="39"/>
      <c r="E42" s="42"/>
    </row>
    <row r="43" spans="1:5" ht="12.75" customHeight="1">
      <c r="A43" s="41" t="s">
        <v>66</v>
      </c>
      <c r="B43" s="38"/>
      <c r="C43" s="171" t="s">
        <v>246</v>
      </c>
      <c r="D43" s="39"/>
      <c r="E43" s="42"/>
    </row>
    <row r="44" spans="1:5" ht="12.75" customHeight="1">
      <c r="A44" s="41" t="s">
        <v>67</v>
      </c>
      <c r="B44" s="38"/>
      <c r="C44" s="42"/>
      <c r="D44" s="39"/>
      <c r="E44" s="42"/>
    </row>
    <row r="45" spans="1:5" ht="12.75" customHeight="1">
      <c r="A45" s="41" t="s">
        <v>68</v>
      </c>
      <c r="B45" s="38"/>
      <c r="C45" s="42"/>
      <c r="D45" s="39"/>
      <c r="E45" s="42"/>
    </row>
    <row r="46" spans="1:5" ht="12.75" customHeight="1">
      <c r="A46" s="41" t="s">
        <v>69</v>
      </c>
      <c r="B46" s="38"/>
      <c r="C46" s="42"/>
      <c r="D46" s="39"/>
      <c r="E46" s="42"/>
    </row>
    <row r="47" spans="1:5" ht="12.75" customHeight="1">
      <c r="A47" s="41" t="s">
        <v>70</v>
      </c>
      <c r="B47" s="38"/>
      <c r="C47" s="42"/>
      <c r="D47" s="39"/>
      <c r="E47" s="42"/>
    </row>
    <row r="48" spans="1:5" ht="12.75" customHeight="1">
      <c r="A48" s="41" t="s">
        <v>71</v>
      </c>
      <c r="B48" s="38"/>
      <c r="C48" s="42"/>
      <c r="D48" s="39"/>
      <c r="E48" s="42"/>
    </row>
    <row r="49" spans="1:5" ht="12.75" customHeight="1">
      <c r="A49" s="41" t="s">
        <v>72</v>
      </c>
      <c r="B49" s="38"/>
      <c r="C49" s="42"/>
      <c r="D49" s="39"/>
      <c r="E49" s="42"/>
    </row>
    <row r="50" spans="1:5" ht="12.75" customHeight="1">
      <c r="A50" s="41" t="s">
        <v>73</v>
      </c>
      <c r="B50" s="38"/>
      <c r="C50" s="42"/>
      <c r="D50" s="39"/>
      <c r="E50" s="42"/>
    </row>
    <row r="51" spans="1:5" ht="12.75" customHeight="1">
      <c r="A51" s="41" t="s">
        <v>74</v>
      </c>
      <c r="B51" s="38"/>
      <c r="C51" s="42"/>
      <c r="D51" s="39"/>
      <c r="E51" s="42"/>
    </row>
    <row r="52" spans="1:5" ht="12.75" customHeight="1">
      <c r="A52" s="41" t="s">
        <v>75</v>
      </c>
      <c r="B52" s="38"/>
      <c r="C52" s="42"/>
      <c r="D52" s="39"/>
      <c r="E52" s="42"/>
    </row>
    <row r="53" spans="1:5" ht="12.75" customHeight="1">
      <c r="A53" s="41" t="s">
        <v>76</v>
      </c>
      <c r="B53" s="38"/>
      <c r="C53" s="42"/>
      <c r="D53" s="39"/>
      <c r="E53" s="42"/>
    </row>
    <row r="54" spans="1:5" ht="12.75" customHeight="1">
      <c r="A54" s="41" t="s">
        <v>77</v>
      </c>
      <c r="B54" s="38"/>
      <c r="C54" s="42"/>
      <c r="D54" s="39"/>
      <c r="E54" s="42"/>
    </row>
    <row r="55" spans="1:5" ht="12.75" customHeight="1">
      <c r="A55" s="41" t="s">
        <v>78</v>
      </c>
      <c r="B55" s="38"/>
      <c r="C55" s="42"/>
      <c r="D55" s="39"/>
      <c r="E55" s="42"/>
    </row>
    <row r="56" spans="1:5" ht="12.75" customHeight="1">
      <c r="A56" s="41" t="s">
        <v>79</v>
      </c>
      <c r="B56" s="38"/>
      <c r="C56" s="42"/>
      <c r="D56" s="39"/>
      <c r="E56" s="42"/>
    </row>
    <row r="57" spans="1:5" ht="12.75" customHeight="1">
      <c r="A57" s="41" t="s">
        <v>80</v>
      </c>
      <c r="B57" s="38"/>
      <c r="C57" s="42"/>
      <c r="D57" s="39"/>
      <c r="E57" s="42"/>
    </row>
    <row r="58" spans="1:5" ht="12.75" customHeight="1">
      <c r="A58" s="41" t="s">
        <v>81</v>
      </c>
      <c r="B58" s="38"/>
      <c r="C58" s="42"/>
      <c r="D58" s="39"/>
      <c r="E58" s="42"/>
    </row>
    <row r="59" spans="1:5" ht="12.75" customHeight="1">
      <c r="A59" s="41" t="s">
        <v>82</v>
      </c>
      <c r="B59" s="38"/>
      <c r="C59" s="42"/>
      <c r="D59" s="39"/>
      <c r="E59" s="42"/>
    </row>
    <row r="60" spans="1:5" ht="12.75" customHeight="1">
      <c r="A60" s="41" t="s">
        <v>83</v>
      </c>
      <c r="B60" s="38"/>
      <c r="C60" s="42"/>
      <c r="D60" s="39"/>
      <c r="E60" s="42"/>
    </row>
    <row r="61" spans="1:5" ht="12.75" customHeight="1">
      <c r="A61" s="41" t="s">
        <v>84</v>
      </c>
      <c r="B61" s="38"/>
      <c r="C61" s="42"/>
      <c r="D61" s="39"/>
      <c r="E61" s="42"/>
    </row>
    <row r="62" spans="1:5" ht="12.75" customHeight="1">
      <c r="A62" s="41" t="s">
        <v>85</v>
      </c>
      <c r="B62" s="38"/>
      <c r="C62" s="42"/>
      <c r="D62" s="39"/>
      <c r="E62" s="42"/>
    </row>
    <row r="63" spans="1:5" ht="12.75" customHeight="1">
      <c r="A63" s="41" t="s">
        <v>86</v>
      </c>
      <c r="B63" s="38"/>
      <c r="C63" s="42"/>
      <c r="D63" s="39"/>
      <c r="E63" s="42"/>
    </row>
    <row r="64" spans="1:5" ht="12.75" customHeight="1">
      <c r="A64" s="41" t="s">
        <v>87</v>
      </c>
      <c r="B64" s="170"/>
      <c r="C64" s="171"/>
      <c r="D64" s="169"/>
      <c r="E64" s="171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algorithmName="SHA-512" hashValue="ZNLJxF6/kVPWRIKo5hXjhpu0ZerqkKvJ5h0siY2xGec2IETeFkj3gKo7fx4z7UbpOoYK8JOwA6lLQ0JBNztQyQ==" saltValue="x2eZJr0ng4L8/eBG3PUu4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A135"/>
  <sheetViews>
    <sheetView showGridLines="0" view="pageLayout" topLeftCell="A97" zoomScale="90" zoomScaleNormal="100" zoomScalePageLayoutView="90" workbookViewId="0">
      <selection activeCell="X79" sqref="X79"/>
    </sheetView>
  </sheetViews>
  <sheetFormatPr defaultColWidth="8.86328125" defaultRowHeight="12.75"/>
  <cols>
    <col min="1" max="1" width="2.3984375" style="64" customWidth="1"/>
    <col min="2" max="2" width="11.265625" style="64" customWidth="1"/>
    <col min="3" max="3" width="28.73046875" style="64" customWidth="1"/>
    <col min="4" max="4" width="2.73046875" style="64" customWidth="1"/>
    <col min="5" max="5" width="15.73046875" style="85" customWidth="1"/>
    <col min="6" max="6" width="5.265625" style="86" customWidth="1"/>
    <col min="7" max="8" width="5.265625" style="82" customWidth="1"/>
    <col min="9" max="9" width="5.73046875" style="87" customWidth="1"/>
    <col min="10" max="10" width="4.73046875" style="88" customWidth="1"/>
    <col min="11" max="11" width="9.265625" style="88" hidden="1" customWidth="1"/>
    <col min="12" max="13" width="5.265625" style="64" customWidth="1"/>
    <col min="14" max="14" width="5.265625" style="93" customWidth="1"/>
    <col min="15" max="16" width="5.73046875" style="87" customWidth="1"/>
    <col min="17" max="17" width="4.73046875" style="88" customWidth="1"/>
    <col min="18" max="19" width="5.265625" style="64" hidden="1" customWidth="1"/>
    <col min="20" max="20" width="5.265625" style="93" hidden="1" customWidth="1"/>
    <col min="21" max="22" width="5.73046875" style="87" hidden="1" customWidth="1"/>
    <col min="23" max="23" width="4.73046875" style="88" hidden="1" customWidth="1"/>
    <col min="24" max="24" width="5.265625" style="88" customWidth="1"/>
    <col min="25" max="25" width="13.73046875" style="82" customWidth="1"/>
    <col min="26" max="26" width="6.3984375" style="64" customWidth="1"/>
    <col min="27" max="27" width="2.265625" style="64" customWidth="1"/>
    <col min="28" max="258" width="8.86328125" style="64"/>
    <col min="259" max="259" width="2.3984375" style="64" customWidth="1"/>
    <col min="260" max="260" width="28.73046875" style="64" customWidth="1"/>
    <col min="261" max="261" width="2.73046875" style="64" customWidth="1"/>
    <col min="262" max="262" width="6.73046875" style="64" customWidth="1"/>
    <col min="263" max="265" width="5.265625" style="64" customWidth="1"/>
    <col min="266" max="266" width="5.73046875" style="64" customWidth="1"/>
    <col min="267" max="267" width="4.73046875" style="64" customWidth="1"/>
    <col min="268" max="270" width="5.265625" style="64" customWidth="1"/>
    <col min="271" max="272" width="5.73046875" style="64" customWidth="1"/>
    <col min="273" max="273" width="4.73046875" style="64" customWidth="1"/>
    <col min="274" max="276" width="5.265625" style="64" customWidth="1"/>
    <col min="277" max="278" width="5.73046875" style="64" customWidth="1"/>
    <col min="279" max="279" width="4.73046875" style="64" customWidth="1"/>
    <col min="280" max="280" width="5.265625" style="64" customWidth="1"/>
    <col min="281" max="281" width="13.73046875" style="64" customWidth="1"/>
    <col min="282" max="282" width="6.3984375" style="64" customWidth="1"/>
    <col min="283" max="283" width="2.265625" style="64" customWidth="1"/>
    <col min="284" max="514" width="8.86328125" style="64"/>
    <col min="515" max="515" width="2.3984375" style="64" customWidth="1"/>
    <col min="516" max="516" width="28.73046875" style="64" customWidth="1"/>
    <col min="517" max="517" width="2.73046875" style="64" customWidth="1"/>
    <col min="518" max="518" width="6.73046875" style="64" customWidth="1"/>
    <col min="519" max="521" width="5.265625" style="64" customWidth="1"/>
    <col min="522" max="522" width="5.73046875" style="64" customWidth="1"/>
    <col min="523" max="523" width="4.73046875" style="64" customWidth="1"/>
    <col min="524" max="526" width="5.265625" style="64" customWidth="1"/>
    <col min="527" max="528" width="5.73046875" style="64" customWidth="1"/>
    <col min="529" max="529" width="4.73046875" style="64" customWidth="1"/>
    <col min="530" max="532" width="5.265625" style="64" customWidth="1"/>
    <col min="533" max="534" width="5.73046875" style="64" customWidth="1"/>
    <col min="535" max="535" width="4.73046875" style="64" customWidth="1"/>
    <col min="536" max="536" width="5.265625" style="64" customWidth="1"/>
    <col min="537" max="537" width="13.73046875" style="64" customWidth="1"/>
    <col min="538" max="538" width="6.3984375" style="64" customWidth="1"/>
    <col min="539" max="539" width="2.265625" style="64" customWidth="1"/>
    <col min="540" max="770" width="8.86328125" style="64"/>
    <col min="771" max="771" width="2.3984375" style="64" customWidth="1"/>
    <col min="772" max="772" width="28.73046875" style="64" customWidth="1"/>
    <col min="773" max="773" width="2.73046875" style="64" customWidth="1"/>
    <col min="774" max="774" width="6.73046875" style="64" customWidth="1"/>
    <col min="775" max="777" width="5.265625" style="64" customWidth="1"/>
    <col min="778" max="778" width="5.73046875" style="64" customWidth="1"/>
    <col min="779" max="779" width="4.73046875" style="64" customWidth="1"/>
    <col min="780" max="782" width="5.265625" style="64" customWidth="1"/>
    <col min="783" max="784" width="5.73046875" style="64" customWidth="1"/>
    <col min="785" max="785" width="4.73046875" style="64" customWidth="1"/>
    <col min="786" max="788" width="5.265625" style="64" customWidth="1"/>
    <col min="789" max="790" width="5.73046875" style="64" customWidth="1"/>
    <col min="791" max="791" width="4.73046875" style="64" customWidth="1"/>
    <col min="792" max="792" width="5.265625" style="64" customWidth="1"/>
    <col min="793" max="793" width="13.73046875" style="64" customWidth="1"/>
    <col min="794" max="794" width="6.3984375" style="64" customWidth="1"/>
    <col min="795" max="795" width="2.265625" style="64" customWidth="1"/>
    <col min="796" max="1026" width="8.86328125" style="64"/>
    <col min="1027" max="1027" width="2.3984375" style="64" customWidth="1"/>
    <col min="1028" max="1028" width="28.73046875" style="64" customWidth="1"/>
    <col min="1029" max="1029" width="2.73046875" style="64" customWidth="1"/>
    <col min="1030" max="1030" width="6.73046875" style="64" customWidth="1"/>
    <col min="1031" max="1033" width="5.265625" style="64" customWidth="1"/>
    <col min="1034" max="1034" width="5.73046875" style="64" customWidth="1"/>
    <col min="1035" max="1035" width="4.73046875" style="64" customWidth="1"/>
    <col min="1036" max="1038" width="5.265625" style="64" customWidth="1"/>
    <col min="1039" max="1040" width="5.73046875" style="64" customWidth="1"/>
    <col min="1041" max="1041" width="4.73046875" style="64" customWidth="1"/>
    <col min="1042" max="1044" width="5.265625" style="64" customWidth="1"/>
    <col min="1045" max="1046" width="5.73046875" style="64" customWidth="1"/>
    <col min="1047" max="1047" width="4.73046875" style="64" customWidth="1"/>
    <col min="1048" max="1048" width="5.265625" style="64" customWidth="1"/>
    <col min="1049" max="1049" width="13.73046875" style="64" customWidth="1"/>
    <col min="1050" max="1050" width="6.3984375" style="64" customWidth="1"/>
    <col min="1051" max="1051" width="2.265625" style="64" customWidth="1"/>
    <col min="1052" max="1282" width="8.86328125" style="64"/>
    <col min="1283" max="1283" width="2.3984375" style="64" customWidth="1"/>
    <col min="1284" max="1284" width="28.73046875" style="64" customWidth="1"/>
    <col min="1285" max="1285" width="2.73046875" style="64" customWidth="1"/>
    <col min="1286" max="1286" width="6.73046875" style="64" customWidth="1"/>
    <col min="1287" max="1289" width="5.265625" style="64" customWidth="1"/>
    <col min="1290" max="1290" width="5.73046875" style="64" customWidth="1"/>
    <col min="1291" max="1291" width="4.73046875" style="64" customWidth="1"/>
    <col min="1292" max="1294" width="5.265625" style="64" customWidth="1"/>
    <col min="1295" max="1296" width="5.73046875" style="64" customWidth="1"/>
    <col min="1297" max="1297" width="4.73046875" style="64" customWidth="1"/>
    <col min="1298" max="1300" width="5.265625" style="64" customWidth="1"/>
    <col min="1301" max="1302" width="5.73046875" style="64" customWidth="1"/>
    <col min="1303" max="1303" width="4.73046875" style="64" customWidth="1"/>
    <col min="1304" max="1304" width="5.265625" style="64" customWidth="1"/>
    <col min="1305" max="1305" width="13.73046875" style="64" customWidth="1"/>
    <col min="1306" max="1306" width="6.3984375" style="64" customWidth="1"/>
    <col min="1307" max="1307" width="2.265625" style="64" customWidth="1"/>
    <col min="1308" max="1538" width="8.86328125" style="64"/>
    <col min="1539" max="1539" width="2.3984375" style="64" customWidth="1"/>
    <col min="1540" max="1540" width="28.73046875" style="64" customWidth="1"/>
    <col min="1541" max="1541" width="2.73046875" style="64" customWidth="1"/>
    <col min="1542" max="1542" width="6.73046875" style="64" customWidth="1"/>
    <col min="1543" max="1545" width="5.265625" style="64" customWidth="1"/>
    <col min="1546" max="1546" width="5.73046875" style="64" customWidth="1"/>
    <col min="1547" max="1547" width="4.73046875" style="64" customWidth="1"/>
    <col min="1548" max="1550" width="5.265625" style="64" customWidth="1"/>
    <col min="1551" max="1552" width="5.73046875" style="64" customWidth="1"/>
    <col min="1553" max="1553" width="4.73046875" style="64" customWidth="1"/>
    <col min="1554" max="1556" width="5.265625" style="64" customWidth="1"/>
    <col min="1557" max="1558" width="5.73046875" style="64" customWidth="1"/>
    <col min="1559" max="1559" width="4.73046875" style="64" customWidth="1"/>
    <col min="1560" max="1560" width="5.265625" style="64" customWidth="1"/>
    <col min="1561" max="1561" width="13.73046875" style="64" customWidth="1"/>
    <col min="1562" max="1562" width="6.3984375" style="64" customWidth="1"/>
    <col min="1563" max="1563" width="2.265625" style="64" customWidth="1"/>
    <col min="1564" max="1794" width="8.86328125" style="64"/>
    <col min="1795" max="1795" width="2.3984375" style="64" customWidth="1"/>
    <col min="1796" max="1796" width="28.73046875" style="64" customWidth="1"/>
    <col min="1797" max="1797" width="2.73046875" style="64" customWidth="1"/>
    <col min="1798" max="1798" width="6.73046875" style="64" customWidth="1"/>
    <col min="1799" max="1801" width="5.265625" style="64" customWidth="1"/>
    <col min="1802" max="1802" width="5.73046875" style="64" customWidth="1"/>
    <col min="1803" max="1803" width="4.73046875" style="64" customWidth="1"/>
    <col min="1804" max="1806" width="5.265625" style="64" customWidth="1"/>
    <col min="1807" max="1808" width="5.73046875" style="64" customWidth="1"/>
    <col min="1809" max="1809" width="4.73046875" style="64" customWidth="1"/>
    <col min="1810" max="1812" width="5.265625" style="64" customWidth="1"/>
    <col min="1813" max="1814" width="5.73046875" style="64" customWidth="1"/>
    <col min="1815" max="1815" width="4.73046875" style="64" customWidth="1"/>
    <col min="1816" max="1816" width="5.265625" style="64" customWidth="1"/>
    <col min="1817" max="1817" width="13.73046875" style="64" customWidth="1"/>
    <col min="1818" max="1818" width="6.3984375" style="64" customWidth="1"/>
    <col min="1819" max="1819" width="2.265625" style="64" customWidth="1"/>
    <col min="1820" max="2050" width="8.86328125" style="64"/>
    <col min="2051" max="2051" width="2.3984375" style="64" customWidth="1"/>
    <col min="2052" max="2052" width="28.73046875" style="64" customWidth="1"/>
    <col min="2053" max="2053" width="2.73046875" style="64" customWidth="1"/>
    <col min="2054" max="2054" width="6.73046875" style="64" customWidth="1"/>
    <col min="2055" max="2057" width="5.265625" style="64" customWidth="1"/>
    <col min="2058" max="2058" width="5.73046875" style="64" customWidth="1"/>
    <col min="2059" max="2059" width="4.73046875" style="64" customWidth="1"/>
    <col min="2060" max="2062" width="5.265625" style="64" customWidth="1"/>
    <col min="2063" max="2064" width="5.73046875" style="64" customWidth="1"/>
    <col min="2065" max="2065" width="4.73046875" style="64" customWidth="1"/>
    <col min="2066" max="2068" width="5.265625" style="64" customWidth="1"/>
    <col min="2069" max="2070" width="5.73046875" style="64" customWidth="1"/>
    <col min="2071" max="2071" width="4.73046875" style="64" customWidth="1"/>
    <col min="2072" max="2072" width="5.265625" style="64" customWidth="1"/>
    <col min="2073" max="2073" width="13.73046875" style="64" customWidth="1"/>
    <col min="2074" max="2074" width="6.3984375" style="64" customWidth="1"/>
    <col min="2075" max="2075" width="2.265625" style="64" customWidth="1"/>
    <col min="2076" max="2306" width="8.86328125" style="64"/>
    <col min="2307" max="2307" width="2.3984375" style="64" customWidth="1"/>
    <col min="2308" max="2308" width="28.73046875" style="64" customWidth="1"/>
    <col min="2309" max="2309" width="2.73046875" style="64" customWidth="1"/>
    <col min="2310" max="2310" width="6.73046875" style="64" customWidth="1"/>
    <col min="2311" max="2313" width="5.265625" style="64" customWidth="1"/>
    <col min="2314" max="2314" width="5.73046875" style="64" customWidth="1"/>
    <col min="2315" max="2315" width="4.73046875" style="64" customWidth="1"/>
    <col min="2316" max="2318" width="5.265625" style="64" customWidth="1"/>
    <col min="2319" max="2320" width="5.73046875" style="64" customWidth="1"/>
    <col min="2321" max="2321" width="4.73046875" style="64" customWidth="1"/>
    <col min="2322" max="2324" width="5.265625" style="64" customWidth="1"/>
    <col min="2325" max="2326" width="5.73046875" style="64" customWidth="1"/>
    <col min="2327" max="2327" width="4.73046875" style="64" customWidth="1"/>
    <col min="2328" max="2328" width="5.265625" style="64" customWidth="1"/>
    <col min="2329" max="2329" width="13.73046875" style="64" customWidth="1"/>
    <col min="2330" max="2330" width="6.3984375" style="64" customWidth="1"/>
    <col min="2331" max="2331" width="2.265625" style="64" customWidth="1"/>
    <col min="2332" max="2562" width="8.86328125" style="64"/>
    <col min="2563" max="2563" width="2.3984375" style="64" customWidth="1"/>
    <col min="2564" max="2564" width="28.73046875" style="64" customWidth="1"/>
    <col min="2565" max="2565" width="2.73046875" style="64" customWidth="1"/>
    <col min="2566" max="2566" width="6.73046875" style="64" customWidth="1"/>
    <col min="2567" max="2569" width="5.265625" style="64" customWidth="1"/>
    <col min="2570" max="2570" width="5.73046875" style="64" customWidth="1"/>
    <col min="2571" max="2571" width="4.73046875" style="64" customWidth="1"/>
    <col min="2572" max="2574" width="5.265625" style="64" customWidth="1"/>
    <col min="2575" max="2576" width="5.73046875" style="64" customWidth="1"/>
    <col min="2577" max="2577" width="4.73046875" style="64" customWidth="1"/>
    <col min="2578" max="2580" width="5.265625" style="64" customWidth="1"/>
    <col min="2581" max="2582" width="5.73046875" style="64" customWidth="1"/>
    <col min="2583" max="2583" width="4.73046875" style="64" customWidth="1"/>
    <col min="2584" max="2584" width="5.265625" style="64" customWidth="1"/>
    <col min="2585" max="2585" width="13.73046875" style="64" customWidth="1"/>
    <col min="2586" max="2586" width="6.3984375" style="64" customWidth="1"/>
    <col min="2587" max="2587" width="2.265625" style="64" customWidth="1"/>
    <col min="2588" max="2818" width="8.86328125" style="64"/>
    <col min="2819" max="2819" width="2.3984375" style="64" customWidth="1"/>
    <col min="2820" max="2820" width="28.73046875" style="64" customWidth="1"/>
    <col min="2821" max="2821" width="2.73046875" style="64" customWidth="1"/>
    <col min="2822" max="2822" width="6.73046875" style="64" customWidth="1"/>
    <col min="2823" max="2825" width="5.265625" style="64" customWidth="1"/>
    <col min="2826" max="2826" width="5.73046875" style="64" customWidth="1"/>
    <col min="2827" max="2827" width="4.73046875" style="64" customWidth="1"/>
    <col min="2828" max="2830" width="5.265625" style="64" customWidth="1"/>
    <col min="2831" max="2832" width="5.73046875" style="64" customWidth="1"/>
    <col min="2833" max="2833" width="4.73046875" style="64" customWidth="1"/>
    <col min="2834" max="2836" width="5.265625" style="64" customWidth="1"/>
    <col min="2837" max="2838" width="5.73046875" style="64" customWidth="1"/>
    <col min="2839" max="2839" width="4.73046875" style="64" customWidth="1"/>
    <col min="2840" max="2840" width="5.265625" style="64" customWidth="1"/>
    <col min="2841" max="2841" width="13.73046875" style="64" customWidth="1"/>
    <col min="2842" max="2842" width="6.3984375" style="64" customWidth="1"/>
    <col min="2843" max="2843" width="2.265625" style="64" customWidth="1"/>
    <col min="2844" max="3074" width="8.86328125" style="64"/>
    <col min="3075" max="3075" width="2.3984375" style="64" customWidth="1"/>
    <col min="3076" max="3076" width="28.73046875" style="64" customWidth="1"/>
    <col min="3077" max="3077" width="2.73046875" style="64" customWidth="1"/>
    <col min="3078" max="3078" width="6.73046875" style="64" customWidth="1"/>
    <col min="3079" max="3081" width="5.265625" style="64" customWidth="1"/>
    <col min="3082" max="3082" width="5.73046875" style="64" customWidth="1"/>
    <col min="3083" max="3083" width="4.73046875" style="64" customWidth="1"/>
    <col min="3084" max="3086" width="5.265625" style="64" customWidth="1"/>
    <col min="3087" max="3088" width="5.73046875" style="64" customWidth="1"/>
    <col min="3089" max="3089" width="4.73046875" style="64" customWidth="1"/>
    <col min="3090" max="3092" width="5.265625" style="64" customWidth="1"/>
    <col min="3093" max="3094" width="5.73046875" style="64" customWidth="1"/>
    <col min="3095" max="3095" width="4.73046875" style="64" customWidth="1"/>
    <col min="3096" max="3096" width="5.265625" style="64" customWidth="1"/>
    <col min="3097" max="3097" width="13.73046875" style="64" customWidth="1"/>
    <col min="3098" max="3098" width="6.3984375" style="64" customWidth="1"/>
    <col min="3099" max="3099" width="2.265625" style="64" customWidth="1"/>
    <col min="3100" max="3330" width="8.86328125" style="64"/>
    <col min="3331" max="3331" width="2.3984375" style="64" customWidth="1"/>
    <col min="3332" max="3332" width="28.73046875" style="64" customWidth="1"/>
    <col min="3333" max="3333" width="2.73046875" style="64" customWidth="1"/>
    <col min="3334" max="3334" width="6.73046875" style="64" customWidth="1"/>
    <col min="3335" max="3337" width="5.265625" style="64" customWidth="1"/>
    <col min="3338" max="3338" width="5.73046875" style="64" customWidth="1"/>
    <col min="3339" max="3339" width="4.73046875" style="64" customWidth="1"/>
    <col min="3340" max="3342" width="5.265625" style="64" customWidth="1"/>
    <col min="3343" max="3344" width="5.73046875" style="64" customWidth="1"/>
    <col min="3345" max="3345" width="4.73046875" style="64" customWidth="1"/>
    <col min="3346" max="3348" width="5.265625" style="64" customWidth="1"/>
    <col min="3349" max="3350" width="5.73046875" style="64" customWidth="1"/>
    <col min="3351" max="3351" width="4.73046875" style="64" customWidth="1"/>
    <col min="3352" max="3352" width="5.265625" style="64" customWidth="1"/>
    <col min="3353" max="3353" width="13.73046875" style="64" customWidth="1"/>
    <col min="3354" max="3354" width="6.3984375" style="64" customWidth="1"/>
    <col min="3355" max="3355" width="2.265625" style="64" customWidth="1"/>
    <col min="3356" max="3586" width="8.86328125" style="64"/>
    <col min="3587" max="3587" width="2.3984375" style="64" customWidth="1"/>
    <col min="3588" max="3588" width="28.73046875" style="64" customWidth="1"/>
    <col min="3589" max="3589" width="2.73046875" style="64" customWidth="1"/>
    <col min="3590" max="3590" width="6.73046875" style="64" customWidth="1"/>
    <col min="3591" max="3593" width="5.265625" style="64" customWidth="1"/>
    <col min="3594" max="3594" width="5.73046875" style="64" customWidth="1"/>
    <col min="3595" max="3595" width="4.73046875" style="64" customWidth="1"/>
    <col min="3596" max="3598" width="5.265625" style="64" customWidth="1"/>
    <col min="3599" max="3600" width="5.73046875" style="64" customWidth="1"/>
    <col min="3601" max="3601" width="4.73046875" style="64" customWidth="1"/>
    <col min="3602" max="3604" width="5.265625" style="64" customWidth="1"/>
    <col min="3605" max="3606" width="5.73046875" style="64" customWidth="1"/>
    <col min="3607" max="3607" width="4.73046875" style="64" customWidth="1"/>
    <col min="3608" max="3608" width="5.265625" style="64" customWidth="1"/>
    <col min="3609" max="3609" width="13.73046875" style="64" customWidth="1"/>
    <col min="3610" max="3610" width="6.3984375" style="64" customWidth="1"/>
    <col min="3611" max="3611" width="2.265625" style="64" customWidth="1"/>
    <col min="3612" max="3842" width="8.86328125" style="64"/>
    <col min="3843" max="3843" width="2.3984375" style="64" customWidth="1"/>
    <col min="3844" max="3844" width="28.73046875" style="64" customWidth="1"/>
    <col min="3845" max="3845" width="2.73046875" style="64" customWidth="1"/>
    <col min="3846" max="3846" width="6.73046875" style="64" customWidth="1"/>
    <col min="3847" max="3849" width="5.265625" style="64" customWidth="1"/>
    <col min="3850" max="3850" width="5.73046875" style="64" customWidth="1"/>
    <col min="3851" max="3851" width="4.73046875" style="64" customWidth="1"/>
    <col min="3852" max="3854" width="5.265625" style="64" customWidth="1"/>
    <col min="3855" max="3856" width="5.73046875" style="64" customWidth="1"/>
    <col min="3857" max="3857" width="4.73046875" style="64" customWidth="1"/>
    <col min="3858" max="3860" width="5.265625" style="64" customWidth="1"/>
    <col min="3861" max="3862" width="5.73046875" style="64" customWidth="1"/>
    <col min="3863" max="3863" width="4.73046875" style="64" customWidth="1"/>
    <col min="3864" max="3864" width="5.265625" style="64" customWidth="1"/>
    <col min="3865" max="3865" width="13.73046875" style="64" customWidth="1"/>
    <col min="3866" max="3866" width="6.3984375" style="64" customWidth="1"/>
    <col min="3867" max="3867" width="2.265625" style="64" customWidth="1"/>
    <col min="3868" max="4098" width="8.86328125" style="64"/>
    <col min="4099" max="4099" width="2.3984375" style="64" customWidth="1"/>
    <col min="4100" max="4100" width="28.73046875" style="64" customWidth="1"/>
    <col min="4101" max="4101" width="2.73046875" style="64" customWidth="1"/>
    <col min="4102" max="4102" width="6.73046875" style="64" customWidth="1"/>
    <col min="4103" max="4105" width="5.265625" style="64" customWidth="1"/>
    <col min="4106" max="4106" width="5.73046875" style="64" customWidth="1"/>
    <col min="4107" max="4107" width="4.73046875" style="64" customWidth="1"/>
    <col min="4108" max="4110" width="5.265625" style="64" customWidth="1"/>
    <col min="4111" max="4112" width="5.73046875" style="64" customWidth="1"/>
    <col min="4113" max="4113" width="4.73046875" style="64" customWidth="1"/>
    <col min="4114" max="4116" width="5.265625" style="64" customWidth="1"/>
    <col min="4117" max="4118" width="5.73046875" style="64" customWidth="1"/>
    <col min="4119" max="4119" width="4.73046875" style="64" customWidth="1"/>
    <col min="4120" max="4120" width="5.265625" style="64" customWidth="1"/>
    <col min="4121" max="4121" width="13.73046875" style="64" customWidth="1"/>
    <col min="4122" max="4122" width="6.3984375" style="64" customWidth="1"/>
    <col min="4123" max="4123" width="2.265625" style="64" customWidth="1"/>
    <col min="4124" max="4354" width="8.86328125" style="64"/>
    <col min="4355" max="4355" width="2.3984375" style="64" customWidth="1"/>
    <col min="4356" max="4356" width="28.73046875" style="64" customWidth="1"/>
    <col min="4357" max="4357" width="2.73046875" style="64" customWidth="1"/>
    <col min="4358" max="4358" width="6.73046875" style="64" customWidth="1"/>
    <col min="4359" max="4361" width="5.265625" style="64" customWidth="1"/>
    <col min="4362" max="4362" width="5.73046875" style="64" customWidth="1"/>
    <col min="4363" max="4363" width="4.73046875" style="64" customWidth="1"/>
    <col min="4364" max="4366" width="5.265625" style="64" customWidth="1"/>
    <col min="4367" max="4368" width="5.73046875" style="64" customWidth="1"/>
    <col min="4369" max="4369" width="4.73046875" style="64" customWidth="1"/>
    <col min="4370" max="4372" width="5.265625" style="64" customWidth="1"/>
    <col min="4373" max="4374" width="5.73046875" style="64" customWidth="1"/>
    <col min="4375" max="4375" width="4.73046875" style="64" customWidth="1"/>
    <col min="4376" max="4376" width="5.265625" style="64" customWidth="1"/>
    <col min="4377" max="4377" width="13.73046875" style="64" customWidth="1"/>
    <col min="4378" max="4378" width="6.3984375" style="64" customWidth="1"/>
    <col min="4379" max="4379" width="2.265625" style="64" customWidth="1"/>
    <col min="4380" max="4610" width="8.86328125" style="64"/>
    <col min="4611" max="4611" width="2.3984375" style="64" customWidth="1"/>
    <col min="4612" max="4612" width="28.73046875" style="64" customWidth="1"/>
    <col min="4613" max="4613" width="2.73046875" style="64" customWidth="1"/>
    <col min="4614" max="4614" width="6.73046875" style="64" customWidth="1"/>
    <col min="4615" max="4617" width="5.265625" style="64" customWidth="1"/>
    <col min="4618" max="4618" width="5.73046875" style="64" customWidth="1"/>
    <col min="4619" max="4619" width="4.73046875" style="64" customWidth="1"/>
    <col min="4620" max="4622" width="5.265625" style="64" customWidth="1"/>
    <col min="4623" max="4624" width="5.73046875" style="64" customWidth="1"/>
    <col min="4625" max="4625" width="4.73046875" style="64" customWidth="1"/>
    <col min="4626" max="4628" width="5.265625" style="64" customWidth="1"/>
    <col min="4629" max="4630" width="5.73046875" style="64" customWidth="1"/>
    <col min="4631" max="4631" width="4.73046875" style="64" customWidth="1"/>
    <col min="4632" max="4632" width="5.265625" style="64" customWidth="1"/>
    <col min="4633" max="4633" width="13.73046875" style="64" customWidth="1"/>
    <col min="4634" max="4634" width="6.3984375" style="64" customWidth="1"/>
    <col min="4635" max="4635" width="2.265625" style="64" customWidth="1"/>
    <col min="4636" max="4866" width="8.86328125" style="64"/>
    <col min="4867" max="4867" width="2.3984375" style="64" customWidth="1"/>
    <col min="4868" max="4868" width="28.73046875" style="64" customWidth="1"/>
    <col min="4869" max="4869" width="2.73046875" style="64" customWidth="1"/>
    <col min="4870" max="4870" width="6.73046875" style="64" customWidth="1"/>
    <col min="4871" max="4873" width="5.265625" style="64" customWidth="1"/>
    <col min="4874" max="4874" width="5.73046875" style="64" customWidth="1"/>
    <col min="4875" max="4875" width="4.73046875" style="64" customWidth="1"/>
    <col min="4876" max="4878" width="5.265625" style="64" customWidth="1"/>
    <col min="4879" max="4880" width="5.73046875" style="64" customWidth="1"/>
    <col min="4881" max="4881" width="4.73046875" style="64" customWidth="1"/>
    <col min="4882" max="4884" width="5.265625" style="64" customWidth="1"/>
    <col min="4885" max="4886" width="5.73046875" style="64" customWidth="1"/>
    <col min="4887" max="4887" width="4.73046875" style="64" customWidth="1"/>
    <col min="4888" max="4888" width="5.265625" style="64" customWidth="1"/>
    <col min="4889" max="4889" width="13.73046875" style="64" customWidth="1"/>
    <col min="4890" max="4890" width="6.3984375" style="64" customWidth="1"/>
    <col min="4891" max="4891" width="2.265625" style="64" customWidth="1"/>
    <col min="4892" max="5122" width="8.86328125" style="64"/>
    <col min="5123" max="5123" width="2.3984375" style="64" customWidth="1"/>
    <col min="5124" max="5124" width="28.73046875" style="64" customWidth="1"/>
    <col min="5125" max="5125" width="2.73046875" style="64" customWidth="1"/>
    <col min="5126" max="5126" width="6.73046875" style="64" customWidth="1"/>
    <col min="5127" max="5129" width="5.265625" style="64" customWidth="1"/>
    <col min="5130" max="5130" width="5.73046875" style="64" customWidth="1"/>
    <col min="5131" max="5131" width="4.73046875" style="64" customWidth="1"/>
    <col min="5132" max="5134" width="5.265625" style="64" customWidth="1"/>
    <col min="5135" max="5136" width="5.73046875" style="64" customWidth="1"/>
    <col min="5137" max="5137" width="4.73046875" style="64" customWidth="1"/>
    <col min="5138" max="5140" width="5.265625" style="64" customWidth="1"/>
    <col min="5141" max="5142" width="5.73046875" style="64" customWidth="1"/>
    <col min="5143" max="5143" width="4.73046875" style="64" customWidth="1"/>
    <col min="5144" max="5144" width="5.265625" style="64" customWidth="1"/>
    <col min="5145" max="5145" width="13.73046875" style="64" customWidth="1"/>
    <col min="5146" max="5146" width="6.3984375" style="64" customWidth="1"/>
    <col min="5147" max="5147" width="2.265625" style="64" customWidth="1"/>
    <col min="5148" max="5378" width="8.86328125" style="64"/>
    <col min="5379" max="5379" width="2.3984375" style="64" customWidth="1"/>
    <col min="5380" max="5380" width="28.73046875" style="64" customWidth="1"/>
    <col min="5381" max="5381" width="2.73046875" style="64" customWidth="1"/>
    <col min="5382" max="5382" width="6.73046875" style="64" customWidth="1"/>
    <col min="5383" max="5385" width="5.265625" style="64" customWidth="1"/>
    <col min="5386" max="5386" width="5.73046875" style="64" customWidth="1"/>
    <col min="5387" max="5387" width="4.73046875" style="64" customWidth="1"/>
    <col min="5388" max="5390" width="5.265625" style="64" customWidth="1"/>
    <col min="5391" max="5392" width="5.73046875" style="64" customWidth="1"/>
    <col min="5393" max="5393" width="4.73046875" style="64" customWidth="1"/>
    <col min="5394" max="5396" width="5.265625" style="64" customWidth="1"/>
    <col min="5397" max="5398" width="5.73046875" style="64" customWidth="1"/>
    <col min="5399" max="5399" width="4.73046875" style="64" customWidth="1"/>
    <col min="5400" max="5400" width="5.265625" style="64" customWidth="1"/>
    <col min="5401" max="5401" width="13.73046875" style="64" customWidth="1"/>
    <col min="5402" max="5402" width="6.3984375" style="64" customWidth="1"/>
    <col min="5403" max="5403" width="2.265625" style="64" customWidth="1"/>
    <col min="5404" max="5634" width="8.86328125" style="64"/>
    <col min="5635" max="5635" width="2.3984375" style="64" customWidth="1"/>
    <col min="5636" max="5636" width="28.73046875" style="64" customWidth="1"/>
    <col min="5637" max="5637" width="2.73046875" style="64" customWidth="1"/>
    <col min="5638" max="5638" width="6.73046875" style="64" customWidth="1"/>
    <col min="5639" max="5641" width="5.265625" style="64" customWidth="1"/>
    <col min="5642" max="5642" width="5.73046875" style="64" customWidth="1"/>
    <col min="5643" max="5643" width="4.73046875" style="64" customWidth="1"/>
    <col min="5644" max="5646" width="5.265625" style="64" customWidth="1"/>
    <col min="5647" max="5648" width="5.73046875" style="64" customWidth="1"/>
    <col min="5649" max="5649" width="4.73046875" style="64" customWidth="1"/>
    <col min="5650" max="5652" width="5.265625" style="64" customWidth="1"/>
    <col min="5653" max="5654" width="5.73046875" style="64" customWidth="1"/>
    <col min="5655" max="5655" width="4.73046875" style="64" customWidth="1"/>
    <col min="5656" max="5656" width="5.265625" style="64" customWidth="1"/>
    <col min="5657" max="5657" width="13.73046875" style="64" customWidth="1"/>
    <col min="5658" max="5658" width="6.3984375" style="64" customWidth="1"/>
    <col min="5659" max="5659" width="2.265625" style="64" customWidth="1"/>
    <col min="5660" max="5890" width="8.86328125" style="64"/>
    <col min="5891" max="5891" width="2.3984375" style="64" customWidth="1"/>
    <col min="5892" max="5892" width="28.73046875" style="64" customWidth="1"/>
    <col min="5893" max="5893" width="2.73046875" style="64" customWidth="1"/>
    <col min="5894" max="5894" width="6.73046875" style="64" customWidth="1"/>
    <col min="5895" max="5897" width="5.265625" style="64" customWidth="1"/>
    <col min="5898" max="5898" width="5.73046875" style="64" customWidth="1"/>
    <col min="5899" max="5899" width="4.73046875" style="64" customWidth="1"/>
    <col min="5900" max="5902" width="5.265625" style="64" customWidth="1"/>
    <col min="5903" max="5904" width="5.73046875" style="64" customWidth="1"/>
    <col min="5905" max="5905" width="4.73046875" style="64" customWidth="1"/>
    <col min="5906" max="5908" width="5.265625" style="64" customWidth="1"/>
    <col min="5909" max="5910" width="5.73046875" style="64" customWidth="1"/>
    <col min="5911" max="5911" width="4.73046875" style="64" customWidth="1"/>
    <col min="5912" max="5912" width="5.265625" style="64" customWidth="1"/>
    <col min="5913" max="5913" width="13.73046875" style="64" customWidth="1"/>
    <col min="5914" max="5914" width="6.3984375" style="64" customWidth="1"/>
    <col min="5915" max="5915" width="2.265625" style="64" customWidth="1"/>
    <col min="5916" max="6146" width="8.86328125" style="64"/>
    <col min="6147" max="6147" width="2.3984375" style="64" customWidth="1"/>
    <col min="6148" max="6148" width="28.73046875" style="64" customWidth="1"/>
    <col min="6149" max="6149" width="2.73046875" style="64" customWidth="1"/>
    <col min="6150" max="6150" width="6.73046875" style="64" customWidth="1"/>
    <col min="6151" max="6153" width="5.265625" style="64" customWidth="1"/>
    <col min="6154" max="6154" width="5.73046875" style="64" customWidth="1"/>
    <col min="6155" max="6155" width="4.73046875" style="64" customWidth="1"/>
    <col min="6156" max="6158" width="5.265625" style="64" customWidth="1"/>
    <col min="6159" max="6160" width="5.73046875" style="64" customWidth="1"/>
    <col min="6161" max="6161" width="4.73046875" style="64" customWidth="1"/>
    <col min="6162" max="6164" width="5.265625" style="64" customWidth="1"/>
    <col min="6165" max="6166" width="5.73046875" style="64" customWidth="1"/>
    <col min="6167" max="6167" width="4.73046875" style="64" customWidth="1"/>
    <col min="6168" max="6168" width="5.265625" style="64" customWidth="1"/>
    <col min="6169" max="6169" width="13.73046875" style="64" customWidth="1"/>
    <col min="6170" max="6170" width="6.3984375" style="64" customWidth="1"/>
    <col min="6171" max="6171" width="2.265625" style="64" customWidth="1"/>
    <col min="6172" max="6402" width="8.86328125" style="64"/>
    <col min="6403" max="6403" width="2.3984375" style="64" customWidth="1"/>
    <col min="6404" max="6404" width="28.73046875" style="64" customWidth="1"/>
    <col min="6405" max="6405" width="2.73046875" style="64" customWidth="1"/>
    <col min="6406" max="6406" width="6.73046875" style="64" customWidth="1"/>
    <col min="6407" max="6409" width="5.265625" style="64" customWidth="1"/>
    <col min="6410" max="6410" width="5.73046875" style="64" customWidth="1"/>
    <col min="6411" max="6411" width="4.73046875" style="64" customWidth="1"/>
    <col min="6412" max="6414" width="5.265625" style="64" customWidth="1"/>
    <col min="6415" max="6416" width="5.73046875" style="64" customWidth="1"/>
    <col min="6417" max="6417" width="4.73046875" style="64" customWidth="1"/>
    <col min="6418" max="6420" width="5.265625" style="64" customWidth="1"/>
    <col min="6421" max="6422" width="5.73046875" style="64" customWidth="1"/>
    <col min="6423" max="6423" width="4.73046875" style="64" customWidth="1"/>
    <col min="6424" max="6424" width="5.265625" style="64" customWidth="1"/>
    <col min="6425" max="6425" width="13.73046875" style="64" customWidth="1"/>
    <col min="6426" max="6426" width="6.3984375" style="64" customWidth="1"/>
    <col min="6427" max="6427" width="2.265625" style="64" customWidth="1"/>
    <col min="6428" max="6658" width="8.86328125" style="64"/>
    <col min="6659" max="6659" width="2.3984375" style="64" customWidth="1"/>
    <col min="6660" max="6660" width="28.73046875" style="64" customWidth="1"/>
    <col min="6661" max="6661" width="2.73046875" style="64" customWidth="1"/>
    <col min="6662" max="6662" width="6.73046875" style="64" customWidth="1"/>
    <col min="6663" max="6665" width="5.265625" style="64" customWidth="1"/>
    <col min="6666" max="6666" width="5.73046875" style="64" customWidth="1"/>
    <col min="6667" max="6667" width="4.73046875" style="64" customWidth="1"/>
    <col min="6668" max="6670" width="5.265625" style="64" customWidth="1"/>
    <col min="6671" max="6672" width="5.73046875" style="64" customWidth="1"/>
    <col min="6673" max="6673" width="4.73046875" style="64" customWidth="1"/>
    <col min="6674" max="6676" width="5.265625" style="64" customWidth="1"/>
    <col min="6677" max="6678" width="5.73046875" style="64" customWidth="1"/>
    <col min="6679" max="6679" width="4.73046875" style="64" customWidth="1"/>
    <col min="6680" max="6680" width="5.265625" style="64" customWidth="1"/>
    <col min="6681" max="6681" width="13.73046875" style="64" customWidth="1"/>
    <col min="6682" max="6682" width="6.3984375" style="64" customWidth="1"/>
    <col min="6683" max="6683" width="2.265625" style="64" customWidth="1"/>
    <col min="6684" max="6914" width="8.86328125" style="64"/>
    <col min="6915" max="6915" width="2.3984375" style="64" customWidth="1"/>
    <col min="6916" max="6916" width="28.73046875" style="64" customWidth="1"/>
    <col min="6917" max="6917" width="2.73046875" style="64" customWidth="1"/>
    <col min="6918" max="6918" width="6.73046875" style="64" customWidth="1"/>
    <col min="6919" max="6921" width="5.265625" style="64" customWidth="1"/>
    <col min="6922" max="6922" width="5.73046875" style="64" customWidth="1"/>
    <col min="6923" max="6923" width="4.73046875" style="64" customWidth="1"/>
    <col min="6924" max="6926" width="5.265625" style="64" customWidth="1"/>
    <col min="6927" max="6928" width="5.73046875" style="64" customWidth="1"/>
    <col min="6929" max="6929" width="4.73046875" style="64" customWidth="1"/>
    <col min="6930" max="6932" width="5.265625" style="64" customWidth="1"/>
    <col min="6933" max="6934" width="5.73046875" style="64" customWidth="1"/>
    <col min="6935" max="6935" width="4.73046875" style="64" customWidth="1"/>
    <col min="6936" max="6936" width="5.265625" style="64" customWidth="1"/>
    <col min="6937" max="6937" width="13.73046875" style="64" customWidth="1"/>
    <col min="6938" max="6938" width="6.3984375" style="64" customWidth="1"/>
    <col min="6939" max="6939" width="2.265625" style="64" customWidth="1"/>
    <col min="6940" max="7170" width="8.86328125" style="64"/>
    <col min="7171" max="7171" width="2.3984375" style="64" customWidth="1"/>
    <col min="7172" max="7172" width="28.73046875" style="64" customWidth="1"/>
    <col min="7173" max="7173" width="2.73046875" style="64" customWidth="1"/>
    <col min="7174" max="7174" width="6.73046875" style="64" customWidth="1"/>
    <col min="7175" max="7177" width="5.265625" style="64" customWidth="1"/>
    <col min="7178" max="7178" width="5.73046875" style="64" customWidth="1"/>
    <col min="7179" max="7179" width="4.73046875" style="64" customWidth="1"/>
    <col min="7180" max="7182" width="5.265625" style="64" customWidth="1"/>
    <col min="7183" max="7184" width="5.73046875" style="64" customWidth="1"/>
    <col min="7185" max="7185" width="4.73046875" style="64" customWidth="1"/>
    <col min="7186" max="7188" width="5.265625" style="64" customWidth="1"/>
    <col min="7189" max="7190" width="5.73046875" style="64" customWidth="1"/>
    <col min="7191" max="7191" width="4.73046875" style="64" customWidth="1"/>
    <col min="7192" max="7192" width="5.265625" style="64" customWidth="1"/>
    <col min="7193" max="7193" width="13.73046875" style="64" customWidth="1"/>
    <col min="7194" max="7194" width="6.3984375" style="64" customWidth="1"/>
    <col min="7195" max="7195" width="2.265625" style="64" customWidth="1"/>
    <col min="7196" max="7426" width="8.86328125" style="64"/>
    <col min="7427" max="7427" width="2.3984375" style="64" customWidth="1"/>
    <col min="7428" max="7428" width="28.73046875" style="64" customWidth="1"/>
    <col min="7429" max="7429" width="2.73046875" style="64" customWidth="1"/>
    <col min="7430" max="7430" width="6.73046875" style="64" customWidth="1"/>
    <col min="7431" max="7433" width="5.265625" style="64" customWidth="1"/>
    <col min="7434" max="7434" width="5.73046875" style="64" customWidth="1"/>
    <col min="7435" max="7435" width="4.73046875" style="64" customWidth="1"/>
    <col min="7436" max="7438" width="5.265625" style="64" customWidth="1"/>
    <col min="7439" max="7440" width="5.73046875" style="64" customWidth="1"/>
    <col min="7441" max="7441" width="4.73046875" style="64" customWidth="1"/>
    <col min="7442" max="7444" width="5.265625" style="64" customWidth="1"/>
    <col min="7445" max="7446" width="5.73046875" style="64" customWidth="1"/>
    <col min="7447" max="7447" width="4.73046875" style="64" customWidth="1"/>
    <col min="7448" max="7448" width="5.265625" style="64" customWidth="1"/>
    <col min="7449" max="7449" width="13.73046875" style="64" customWidth="1"/>
    <col min="7450" max="7450" width="6.3984375" style="64" customWidth="1"/>
    <col min="7451" max="7451" width="2.265625" style="64" customWidth="1"/>
    <col min="7452" max="7682" width="8.86328125" style="64"/>
    <col min="7683" max="7683" width="2.3984375" style="64" customWidth="1"/>
    <col min="7684" max="7684" width="28.73046875" style="64" customWidth="1"/>
    <col min="7685" max="7685" width="2.73046875" style="64" customWidth="1"/>
    <col min="7686" max="7686" width="6.73046875" style="64" customWidth="1"/>
    <col min="7687" max="7689" width="5.265625" style="64" customWidth="1"/>
    <col min="7690" max="7690" width="5.73046875" style="64" customWidth="1"/>
    <col min="7691" max="7691" width="4.73046875" style="64" customWidth="1"/>
    <col min="7692" max="7694" width="5.265625" style="64" customWidth="1"/>
    <col min="7695" max="7696" width="5.73046875" style="64" customWidth="1"/>
    <col min="7697" max="7697" width="4.73046875" style="64" customWidth="1"/>
    <col min="7698" max="7700" width="5.265625" style="64" customWidth="1"/>
    <col min="7701" max="7702" width="5.73046875" style="64" customWidth="1"/>
    <col min="7703" max="7703" width="4.73046875" style="64" customWidth="1"/>
    <col min="7704" max="7704" width="5.265625" style="64" customWidth="1"/>
    <col min="7705" max="7705" width="13.73046875" style="64" customWidth="1"/>
    <col min="7706" max="7706" width="6.3984375" style="64" customWidth="1"/>
    <col min="7707" max="7707" width="2.265625" style="64" customWidth="1"/>
    <col min="7708" max="7938" width="8.86328125" style="64"/>
    <col min="7939" max="7939" width="2.3984375" style="64" customWidth="1"/>
    <col min="7940" max="7940" width="28.73046875" style="64" customWidth="1"/>
    <col min="7941" max="7941" width="2.73046875" style="64" customWidth="1"/>
    <col min="7942" max="7942" width="6.73046875" style="64" customWidth="1"/>
    <col min="7943" max="7945" width="5.265625" style="64" customWidth="1"/>
    <col min="7946" max="7946" width="5.73046875" style="64" customWidth="1"/>
    <col min="7947" max="7947" width="4.73046875" style="64" customWidth="1"/>
    <col min="7948" max="7950" width="5.265625" style="64" customWidth="1"/>
    <col min="7951" max="7952" width="5.73046875" style="64" customWidth="1"/>
    <col min="7953" max="7953" width="4.73046875" style="64" customWidth="1"/>
    <col min="7954" max="7956" width="5.265625" style="64" customWidth="1"/>
    <col min="7957" max="7958" width="5.73046875" style="64" customWidth="1"/>
    <col min="7959" max="7959" width="4.73046875" style="64" customWidth="1"/>
    <col min="7960" max="7960" width="5.265625" style="64" customWidth="1"/>
    <col min="7961" max="7961" width="13.73046875" style="64" customWidth="1"/>
    <col min="7962" max="7962" width="6.3984375" style="64" customWidth="1"/>
    <col min="7963" max="7963" width="2.265625" style="64" customWidth="1"/>
    <col min="7964" max="8194" width="8.86328125" style="64"/>
    <col min="8195" max="8195" width="2.3984375" style="64" customWidth="1"/>
    <col min="8196" max="8196" width="28.73046875" style="64" customWidth="1"/>
    <col min="8197" max="8197" width="2.73046875" style="64" customWidth="1"/>
    <col min="8198" max="8198" width="6.73046875" style="64" customWidth="1"/>
    <col min="8199" max="8201" width="5.265625" style="64" customWidth="1"/>
    <col min="8202" max="8202" width="5.73046875" style="64" customWidth="1"/>
    <col min="8203" max="8203" width="4.73046875" style="64" customWidth="1"/>
    <col min="8204" max="8206" width="5.265625" style="64" customWidth="1"/>
    <col min="8207" max="8208" width="5.73046875" style="64" customWidth="1"/>
    <col min="8209" max="8209" width="4.73046875" style="64" customWidth="1"/>
    <col min="8210" max="8212" width="5.265625" style="64" customWidth="1"/>
    <col min="8213" max="8214" width="5.73046875" style="64" customWidth="1"/>
    <col min="8215" max="8215" width="4.73046875" style="64" customWidth="1"/>
    <col min="8216" max="8216" width="5.265625" style="64" customWidth="1"/>
    <col min="8217" max="8217" width="13.73046875" style="64" customWidth="1"/>
    <col min="8218" max="8218" width="6.3984375" style="64" customWidth="1"/>
    <col min="8219" max="8219" width="2.265625" style="64" customWidth="1"/>
    <col min="8220" max="8450" width="8.86328125" style="64"/>
    <col min="8451" max="8451" width="2.3984375" style="64" customWidth="1"/>
    <col min="8452" max="8452" width="28.73046875" style="64" customWidth="1"/>
    <col min="8453" max="8453" width="2.73046875" style="64" customWidth="1"/>
    <col min="8454" max="8454" width="6.73046875" style="64" customWidth="1"/>
    <col min="8455" max="8457" width="5.265625" style="64" customWidth="1"/>
    <col min="8458" max="8458" width="5.73046875" style="64" customWidth="1"/>
    <col min="8459" max="8459" width="4.73046875" style="64" customWidth="1"/>
    <col min="8460" max="8462" width="5.265625" style="64" customWidth="1"/>
    <col min="8463" max="8464" width="5.73046875" style="64" customWidth="1"/>
    <col min="8465" max="8465" width="4.73046875" style="64" customWidth="1"/>
    <col min="8466" max="8468" width="5.265625" style="64" customWidth="1"/>
    <col min="8469" max="8470" width="5.73046875" style="64" customWidth="1"/>
    <col min="8471" max="8471" width="4.73046875" style="64" customWidth="1"/>
    <col min="8472" max="8472" width="5.265625" style="64" customWidth="1"/>
    <col min="8473" max="8473" width="13.73046875" style="64" customWidth="1"/>
    <col min="8474" max="8474" width="6.3984375" style="64" customWidth="1"/>
    <col min="8475" max="8475" width="2.265625" style="64" customWidth="1"/>
    <col min="8476" max="8706" width="8.86328125" style="64"/>
    <col min="8707" max="8707" width="2.3984375" style="64" customWidth="1"/>
    <col min="8708" max="8708" width="28.73046875" style="64" customWidth="1"/>
    <col min="8709" max="8709" width="2.73046875" style="64" customWidth="1"/>
    <col min="8710" max="8710" width="6.73046875" style="64" customWidth="1"/>
    <col min="8711" max="8713" width="5.265625" style="64" customWidth="1"/>
    <col min="8714" max="8714" width="5.73046875" style="64" customWidth="1"/>
    <col min="8715" max="8715" width="4.73046875" style="64" customWidth="1"/>
    <col min="8716" max="8718" width="5.265625" style="64" customWidth="1"/>
    <col min="8719" max="8720" width="5.73046875" style="64" customWidth="1"/>
    <col min="8721" max="8721" width="4.73046875" style="64" customWidth="1"/>
    <col min="8722" max="8724" width="5.265625" style="64" customWidth="1"/>
    <col min="8725" max="8726" width="5.73046875" style="64" customWidth="1"/>
    <col min="8727" max="8727" width="4.73046875" style="64" customWidth="1"/>
    <col min="8728" max="8728" width="5.265625" style="64" customWidth="1"/>
    <col min="8729" max="8729" width="13.73046875" style="64" customWidth="1"/>
    <col min="8730" max="8730" width="6.3984375" style="64" customWidth="1"/>
    <col min="8731" max="8731" width="2.265625" style="64" customWidth="1"/>
    <col min="8732" max="8962" width="8.86328125" style="64"/>
    <col min="8963" max="8963" width="2.3984375" style="64" customWidth="1"/>
    <col min="8964" max="8964" width="28.73046875" style="64" customWidth="1"/>
    <col min="8965" max="8965" width="2.73046875" style="64" customWidth="1"/>
    <col min="8966" max="8966" width="6.73046875" style="64" customWidth="1"/>
    <col min="8967" max="8969" width="5.265625" style="64" customWidth="1"/>
    <col min="8970" max="8970" width="5.73046875" style="64" customWidth="1"/>
    <col min="8971" max="8971" width="4.73046875" style="64" customWidth="1"/>
    <col min="8972" max="8974" width="5.265625" style="64" customWidth="1"/>
    <col min="8975" max="8976" width="5.73046875" style="64" customWidth="1"/>
    <col min="8977" max="8977" width="4.73046875" style="64" customWidth="1"/>
    <col min="8978" max="8980" width="5.265625" style="64" customWidth="1"/>
    <col min="8981" max="8982" width="5.73046875" style="64" customWidth="1"/>
    <col min="8983" max="8983" width="4.73046875" style="64" customWidth="1"/>
    <col min="8984" max="8984" width="5.265625" style="64" customWidth="1"/>
    <col min="8985" max="8985" width="13.73046875" style="64" customWidth="1"/>
    <col min="8986" max="8986" width="6.3984375" style="64" customWidth="1"/>
    <col min="8987" max="8987" width="2.265625" style="64" customWidth="1"/>
    <col min="8988" max="9218" width="8.86328125" style="64"/>
    <col min="9219" max="9219" width="2.3984375" style="64" customWidth="1"/>
    <col min="9220" max="9220" width="28.73046875" style="64" customWidth="1"/>
    <col min="9221" max="9221" width="2.73046875" style="64" customWidth="1"/>
    <col min="9222" max="9222" width="6.73046875" style="64" customWidth="1"/>
    <col min="9223" max="9225" width="5.265625" style="64" customWidth="1"/>
    <col min="9226" max="9226" width="5.73046875" style="64" customWidth="1"/>
    <col min="9227" max="9227" width="4.73046875" style="64" customWidth="1"/>
    <col min="9228" max="9230" width="5.265625" style="64" customWidth="1"/>
    <col min="9231" max="9232" width="5.73046875" style="64" customWidth="1"/>
    <col min="9233" max="9233" width="4.73046875" style="64" customWidth="1"/>
    <col min="9234" max="9236" width="5.265625" style="64" customWidth="1"/>
    <col min="9237" max="9238" width="5.73046875" style="64" customWidth="1"/>
    <col min="9239" max="9239" width="4.73046875" style="64" customWidth="1"/>
    <col min="9240" max="9240" width="5.265625" style="64" customWidth="1"/>
    <col min="9241" max="9241" width="13.73046875" style="64" customWidth="1"/>
    <col min="9242" max="9242" width="6.3984375" style="64" customWidth="1"/>
    <col min="9243" max="9243" width="2.265625" style="64" customWidth="1"/>
    <col min="9244" max="9474" width="8.86328125" style="64"/>
    <col min="9475" max="9475" width="2.3984375" style="64" customWidth="1"/>
    <col min="9476" max="9476" width="28.73046875" style="64" customWidth="1"/>
    <col min="9477" max="9477" width="2.73046875" style="64" customWidth="1"/>
    <col min="9478" max="9478" width="6.73046875" style="64" customWidth="1"/>
    <col min="9479" max="9481" width="5.265625" style="64" customWidth="1"/>
    <col min="9482" max="9482" width="5.73046875" style="64" customWidth="1"/>
    <col min="9483" max="9483" width="4.73046875" style="64" customWidth="1"/>
    <col min="9484" max="9486" width="5.265625" style="64" customWidth="1"/>
    <col min="9487" max="9488" width="5.73046875" style="64" customWidth="1"/>
    <col min="9489" max="9489" width="4.73046875" style="64" customWidth="1"/>
    <col min="9490" max="9492" width="5.265625" style="64" customWidth="1"/>
    <col min="9493" max="9494" width="5.73046875" style="64" customWidth="1"/>
    <col min="9495" max="9495" width="4.73046875" style="64" customWidth="1"/>
    <col min="9496" max="9496" width="5.265625" style="64" customWidth="1"/>
    <col min="9497" max="9497" width="13.73046875" style="64" customWidth="1"/>
    <col min="9498" max="9498" width="6.3984375" style="64" customWidth="1"/>
    <col min="9499" max="9499" width="2.265625" style="64" customWidth="1"/>
    <col min="9500" max="9730" width="8.86328125" style="64"/>
    <col min="9731" max="9731" width="2.3984375" style="64" customWidth="1"/>
    <col min="9732" max="9732" width="28.73046875" style="64" customWidth="1"/>
    <col min="9733" max="9733" width="2.73046875" style="64" customWidth="1"/>
    <col min="9734" max="9734" width="6.73046875" style="64" customWidth="1"/>
    <col min="9735" max="9737" width="5.265625" style="64" customWidth="1"/>
    <col min="9738" max="9738" width="5.73046875" style="64" customWidth="1"/>
    <col min="9739" max="9739" width="4.73046875" style="64" customWidth="1"/>
    <col min="9740" max="9742" width="5.265625" style="64" customWidth="1"/>
    <col min="9743" max="9744" width="5.73046875" style="64" customWidth="1"/>
    <col min="9745" max="9745" width="4.73046875" style="64" customWidth="1"/>
    <col min="9746" max="9748" width="5.265625" style="64" customWidth="1"/>
    <col min="9749" max="9750" width="5.73046875" style="64" customWidth="1"/>
    <col min="9751" max="9751" width="4.73046875" style="64" customWidth="1"/>
    <col min="9752" max="9752" width="5.265625" style="64" customWidth="1"/>
    <col min="9753" max="9753" width="13.73046875" style="64" customWidth="1"/>
    <col min="9754" max="9754" width="6.3984375" style="64" customWidth="1"/>
    <col min="9755" max="9755" width="2.265625" style="64" customWidth="1"/>
    <col min="9756" max="9986" width="8.86328125" style="64"/>
    <col min="9987" max="9987" width="2.3984375" style="64" customWidth="1"/>
    <col min="9988" max="9988" width="28.73046875" style="64" customWidth="1"/>
    <col min="9989" max="9989" width="2.73046875" style="64" customWidth="1"/>
    <col min="9990" max="9990" width="6.73046875" style="64" customWidth="1"/>
    <col min="9991" max="9993" width="5.265625" style="64" customWidth="1"/>
    <col min="9994" max="9994" width="5.73046875" style="64" customWidth="1"/>
    <col min="9995" max="9995" width="4.73046875" style="64" customWidth="1"/>
    <col min="9996" max="9998" width="5.265625" style="64" customWidth="1"/>
    <col min="9999" max="10000" width="5.73046875" style="64" customWidth="1"/>
    <col min="10001" max="10001" width="4.73046875" style="64" customWidth="1"/>
    <col min="10002" max="10004" width="5.265625" style="64" customWidth="1"/>
    <col min="10005" max="10006" width="5.73046875" style="64" customWidth="1"/>
    <col min="10007" max="10007" width="4.73046875" style="64" customWidth="1"/>
    <col min="10008" max="10008" width="5.265625" style="64" customWidth="1"/>
    <col min="10009" max="10009" width="13.73046875" style="64" customWidth="1"/>
    <col min="10010" max="10010" width="6.3984375" style="64" customWidth="1"/>
    <col min="10011" max="10011" width="2.265625" style="64" customWidth="1"/>
    <col min="10012" max="10242" width="8.86328125" style="64"/>
    <col min="10243" max="10243" width="2.3984375" style="64" customWidth="1"/>
    <col min="10244" max="10244" width="28.73046875" style="64" customWidth="1"/>
    <col min="10245" max="10245" width="2.73046875" style="64" customWidth="1"/>
    <col min="10246" max="10246" width="6.73046875" style="64" customWidth="1"/>
    <col min="10247" max="10249" width="5.265625" style="64" customWidth="1"/>
    <col min="10250" max="10250" width="5.73046875" style="64" customWidth="1"/>
    <col min="10251" max="10251" width="4.73046875" style="64" customWidth="1"/>
    <col min="10252" max="10254" width="5.265625" style="64" customWidth="1"/>
    <col min="10255" max="10256" width="5.73046875" style="64" customWidth="1"/>
    <col min="10257" max="10257" width="4.73046875" style="64" customWidth="1"/>
    <col min="10258" max="10260" width="5.265625" style="64" customWidth="1"/>
    <col min="10261" max="10262" width="5.73046875" style="64" customWidth="1"/>
    <col min="10263" max="10263" width="4.73046875" style="64" customWidth="1"/>
    <col min="10264" max="10264" width="5.265625" style="64" customWidth="1"/>
    <col min="10265" max="10265" width="13.73046875" style="64" customWidth="1"/>
    <col min="10266" max="10266" width="6.3984375" style="64" customWidth="1"/>
    <col min="10267" max="10267" width="2.265625" style="64" customWidth="1"/>
    <col min="10268" max="10498" width="8.86328125" style="64"/>
    <col min="10499" max="10499" width="2.3984375" style="64" customWidth="1"/>
    <col min="10500" max="10500" width="28.73046875" style="64" customWidth="1"/>
    <col min="10501" max="10501" width="2.73046875" style="64" customWidth="1"/>
    <col min="10502" max="10502" width="6.73046875" style="64" customWidth="1"/>
    <col min="10503" max="10505" width="5.265625" style="64" customWidth="1"/>
    <col min="10506" max="10506" width="5.73046875" style="64" customWidth="1"/>
    <col min="10507" max="10507" width="4.73046875" style="64" customWidth="1"/>
    <col min="10508" max="10510" width="5.265625" style="64" customWidth="1"/>
    <col min="10511" max="10512" width="5.73046875" style="64" customWidth="1"/>
    <col min="10513" max="10513" width="4.73046875" style="64" customWidth="1"/>
    <col min="10514" max="10516" width="5.265625" style="64" customWidth="1"/>
    <col min="10517" max="10518" width="5.73046875" style="64" customWidth="1"/>
    <col min="10519" max="10519" width="4.73046875" style="64" customWidth="1"/>
    <col min="10520" max="10520" width="5.265625" style="64" customWidth="1"/>
    <col min="10521" max="10521" width="13.73046875" style="64" customWidth="1"/>
    <col min="10522" max="10522" width="6.3984375" style="64" customWidth="1"/>
    <col min="10523" max="10523" width="2.265625" style="64" customWidth="1"/>
    <col min="10524" max="10754" width="8.86328125" style="64"/>
    <col min="10755" max="10755" width="2.3984375" style="64" customWidth="1"/>
    <col min="10756" max="10756" width="28.73046875" style="64" customWidth="1"/>
    <col min="10757" max="10757" width="2.73046875" style="64" customWidth="1"/>
    <col min="10758" max="10758" width="6.73046875" style="64" customWidth="1"/>
    <col min="10759" max="10761" width="5.265625" style="64" customWidth="1"/>
    <col min="10762" max="10762" width="5.73046875" style="64" customWidth="1"/>
    <col min="10763" max="10763" width="4.73046875" style="64" customWidth="1"/>
    <col min="10764" max="10766" width="5.265625" style="64" customWidth="1"/>
    <col min="10767" max="10768" width="5.73046875" style="64" customWidth="1"/>
    <col min="10769" max="10769" width="4.73046875" style="64" customWidth="1"/>
    <col min="10770" max="10772" width="5.265625" style="64" customWidth="1"/>
    <col min="10773" max="10774" width="5.73046875" style="64" customWidth="1"/>
    <col min="10775" max="10775" width="4.73046875" style="64" customWidth="1"/>
    <col min="10776" max="10776" width="5.265625" style="64" customWidth="1"/>
    <col min="10777" max="10777" width="13.73046875" style="64" customWidth="1"/>
    <col min="10778" max="10778" width="6.3984375" style="64" customWidth="1"/>
    <col min="10779" max="10779" width="2.265625" style="64" customWidth="1"/>
    <col min="10780" max="11010" width="8.86328125" style="64"/>
    <col min="11011" max="11011" width="2.3984375" style="64" customWidth="1"/>
    <col min="11012" max="11012" width="28.73046875" style="64" customWidth="1"/>
    <col min="11013" max="11013" width="2.73046875" style="64" customWidth="1"/>
    <col min="11014" max="11014" width="6.73046875" style="64" customWidth="1"/>
    <col min="11015" max="11017" width="5.265625" style="64" customWidth="1"/>
    <col min="11018" max="11018" width="5.73046875" style="64" customWidth="1"/>
    <col min="11019" max="11019" width="4.73046875" style="64" customWidth="1"/>
    <col min="11020" max="11022" width="5.265625" style="64" customWidth="1"/>
    <col min="11023" max="11024" width="5.73046875" style="64" customWidth="1"/>
    <col min="11025" max="11025" width="4.73046875" style="64" customWidth="1"/>
    <col min="11026" max="11028" width="5.265625" style="64" customWidth="1"/>
    <col min="11029" max="11030" width="5.73046875" style="64" customWidth="1"/>
    <col min="11031" max="11031" width="4.73046875" style="64" customWidth="1"/>
    <col min="11032" max="11032" width="5.265625" style="64" customWidth="1"/>
    <col min="11033" max="11033" width="13.73046875" style="64" customWidth="1"/>
    <col min="11034" max="11034" width="6.3984375" style="64" customWidth="1"/>
    <col min="11035" max="11035" width="2.265625" style="64" customWidth="1"/>
    <col min="11036" max="11266" width="8.86328125" style="64"/>
    <col min="11267" max="11267" width="2.3984375" style="64" customWidth="1"/>
    <col min="11268" max="11268" width="28.73046875" style="64" customWidth="1"/>
    <col min="11269" max="11269" width="2.73046875" style="64" customWidth="1"/>
    <col min="11270" max="11270" width="6.73046875" style="64" customWidth="1"/>
    <col min="11271" max="11273" width="5.265625" style="64" customWidth="1"/>
    <col min="11274" max="11274" width="5.73046875" style="64" customWidth="1"/>
    <col min="11275" max="11275" width="4.73046875" style="64" customWidth="1"/>
    <col min="11276" max="11278" width="5.265625" style="64" customWidth="1"/>
    <col min="11279" max="11280" width="5.73046875" style="64" customWidth="1"/>
    <col min="11281" max="11281" width="4.73046875" style="64" customWidth="1"/>
    <col min="11282" max="11284" width="5.265625" style="64" customWidth="1"/>
    <col min="11285" max="11286" width="5.73046875" style="64" customWidth="1"/>
    <col min="11287" max="11287" width="4.73046875" style="64" customWidth="1"/>
    <col min="11288" max="11288" width="5.265625" style="64" customWidth="1"/>
    <col min="11289" max="11289" width="13.73046875" style="64" customWidth="1"/>
    <col min="11290" max="11290" width="6.3984375" style="64" customWidth="1"/>
    <col min="11291" max="11291" width="2.265625" style="64" customWidth="1"/>
    <col min="11292" max="11522" width="8.86328125" style="64"/>
    <col min="11523" max="11523" width="2.3984375" style="64" customWidth="1"/>
    <col min="11524" max="11524" width="28.73046875" style="64" customWidth="1"/>
    <col min="11525" max="11525" width="2.73046875" style="64" customWidth="1"/>
    <col min="11526" max="11526" width="6.73046875" style="64" customWidth="1"/>
    <col min="11527" max="11529" width="5.265625" style="64" customWidth="1"/>
    <col min="11530" max="11530" width="5.73046875" style="64" customWidth="1"/>
    <col min="11531" max="11531" width="4.73046875" style="64" customWidth="1"/>
    <col min="11532" max="11534" width="5.265625" style="64" customWidth="1"/>
    <col min="11535" max="11536" width="5.73046875" style="64" customWidth="1"/>
    <col min="11537" max="11537" width="4.73046875" style="64" customWidth="1"/>
    <col min="11538" max="11540" width="5.265625" style="64" customWidth="1"/>
    <col min="11541" max="11542" width="5.73046875" style="64" customWidth="1"/>
    <col min="11543" max="11543" width="4.73046875" style="64" customWidth="1"/>
    <col min="11544" max="11544" width="5.265625" style="64" customWidth="1"/>
    <col min="11545" max="11545" width="13.73046875" style="64" customWidth="1"/>
    <col min="11546" max="11546" width="6.3984375" style="64" customWidth="1"/>
    <col min="11547" max="11547" width="2.265625" style="64" customWidth="1"/>
    <col min="11548" max="11778" width="8.86328125" style="64"/>
    <col min="11779" max="11779" width="2.3984375" style="64" customWidth="1"/>
    <col min="11780" max="11780" width="28.73046875" style="64" customWidth="1"/>
    <col min="11781" max="11781" width="2.73046875" style="64" customWidth="1"/>
    <col min="11782" max="11782" width="6.73046875" style="64" customWidth="1"/>
    <col min="11783" max="11785" width="5.265625" style="64" customWidth="1"/>
    <col min="11786" max="11786" width="5.73046875" style="64" customWidth="1"/>
    <col min="11787" max="11787" width="4.73046875" style="64" customWidth="1"/>
    <col min="11788" max="11790" width="5.265625" style="64" customWidth="1"/>
    <col min="11791" max="11792" width="5.73046875" style="64" customWidth="1"/>
    <col min="11793" max="11793" width="4.73046875" style="64" customWidth="1"/>
    <col min="11794" max="11796" width="5.265625" style="64" customWidth="1"/>
    <col min="11797" max="11798" width="5.73046875" style="64" customWidth="1"/>
    <col min="11799" max="11799" width="4.73046875" style="64" customWidth="1"/>
    <col min="11800" max="11800" width="5.265625" style="64" customWidth="1"/>
    <col min="11801" max="11801" width="13.73046875" style="64" customWidth="1"/>
    <col min="11802" max="11802" width="6.3984375" style="64" customWidth="1"/>
    <col min="11803" max="11803" width="2.265625" style="64" customWidth="1"/>
    <col min="11804" max="12034" width="8.86328125" style="64"/>
    <col min="12035" max="12035" width="2.3984375" style="64" customWidth="1"/>
    <col min="12036" max="12036" width="28.73046875" style="64" customWidth="1"/>
    <col min="12037" max="12037" width="2.73046875" style="64" customWidth="1"/>
    <col min="12038" max="12038" width="6.73046875" style="64" customWidth="1"/>
    <col min="12039" max="12041" width="5.265625" style="64" customWidth="1"/>
    <col min="12042" max="12042" width="5.73046875" style="64" customWidth="1"/>
    <col min="12043" max="12043" width="4.73046875" style="64" customWidth="1"/>
    <col min="12044" max="12046" width="5.265625" style="64" customWidth="1"/>
    <col min="12047" max="12048" width="5.73046875" style="64" customWidth="1"/>
    <col min="12049" max="12049" width="4.73046875" style="64" customWidth="1"/>
    <col min="12050" max="12052" width="5.265625" style="64" customWidth="1"/>
    <col min="12053" max="12054" width="5.73046875" style="64" customWidth="1"/>
    <col min="12055" max="12055" width="4.73046875" style="64" customWidth="1"/>
    <col min="12056" max="12056" width="5.265625" style="64" customWidth="1"/>
    <col min="12057" max="12057" width="13.73046875" style="64" customWidth="1"/>
    <col min="12058" max="12058" width="6.3984375" style="64" customWidth="1"/>
    <col min="12059" max="12059" width="2.265625" style="64" customWidth="1"/>
    <col min="12060" max="12290" width="8.86328125" style="64"/>
    <col min="12291" max="12291" width="2.3984375" style="64" customWidth="1"/>
    <col min="12292" max="12292" width="28.73046875" style="64" customWidth="1"/>
    <col min="12293" max="12293" width="2.73046875" style="64" customWidth="1"/>
    <col min="12294" max="12294" width="6.73046875" style="64" customWidth="1"/>
    <col min="12295" max="12297" width="5.265625" style="64" customWidth="1"/>
    <col min="12298" max="12298" width="5.73046875" style="64" customWidth="1"/>
    <col min="12299" max="12299" width="4.73046875" style="64" customWidth="1"/>
    <col min="12300" max="12302" width="5.265625" style="64" customWidth="1"/>
    <col min="12303" max="12304" width="5.73046875" style="64" customWidth="1"/>
    <col min="12305" max="12305" width="4.73046875" style="64" customWidth="1"/>
    <col min="12306" max="12308" width="5.265625" style="64" customWidth="1"/>
    <col min="12309" max="12310" width="5.73046875" style="64" customWidth="1"/>
    <col min="12311" max="12311" width="4.73046875" style="64" customWidth="1"/>
    <col min="12312" max="12312" width="5.265625" style="64" customWidth="1"/>
    <col min="12313" max="12313" width="13.73046875" style="64" customWidth="1"/>
    <col min="12314" max="12314" width="6.3984375" style="64" customWidth="1"/>
    <col min="12315" max="12315" width="2.265625" style="64" customWidth="1"/>
    <col min="12316" max="12546" width="8.86328125" style="64"/>
    <col min="12547" max="12547" width="2.3984375" style="64" customWidth="1"/>
    <col min="12548" max="12548" width="28.73046875" style="64" customWidth="1"/>
    <col min="12549" max="12549" width="2.73046875" style="64" customWidth="1"/>
    <col min="12550" max="12550" width="6.73046875" style="64" customWidth="1"/>
    <col min="12551" max="12553" width="5.265625" style="64" customWidth="1"/>
    <col min="12554" max="12554" width="5.73046875" style="64" customWidth="1"/>
    <col min="12555" max="12555" width="4.73046875" style="64" customWidth="1"/>
    <col min="12556" max="12558" width="5.265625" style="64" customWidth="1"/>
    <col min="12559" max="12560" width="5.73046875" style="64" customWidth="1"/>
    <col min="12561" max="12561" width="4.73046875" style="64" customWidth="1"/>
    <col min="12562" max="12564" width="5.265625" style="64" customWidth="1"/>
    <col min="12565" max="12566" width="5.73046875" style="64" customWidth="1"/>
    <col min="12567" max="12567" width="4.73046875" style="64" customWidth="1"/>
    <col min="12568" max="12568" width="5.265625" style="64" customWidth="1"/>
    <col min="12569" max="12569" width="13.73046875" style="64" customWidth="1"/>
    <col min="12570" max="12570" width="6.3984375" style="64" customWidth="1"/>
    <col min="12571" max="12571" width="2.265625" style="64" customWidth="1"/>
    <col min="12572" max="12802" width="8.86328125" style="64"/>
    <col min="12803" max="12803" width="2.3984375" style="64" customWidth="1"/>
    <col min="12804" max="12804" width="28.73046875" style="64" customWidth="1"/>
    <col min="12805" max="12805" width="2.73046875" style="64" customWidth="1"/>
    <col min="12806" max="12806" width="6.73046875" style="64" customWidth="1"/>
    <col min="12807" max="12809" width="5.265625" style="64" customWidth="1"/>
    <col min="12810" max="12810" width="5.73046875" style="64" customWidth="1"/>
    <col min="12811" max="12811" width="4.73046875" style="64" customWidth="1"/>
    <col min="12812" max="12814" width="5.265625" style="64" customWidth="1"/>
    <col min="12815" max="12816" width="5.73046875" style="64" customWidth="1"/>
    <col min="12817" max="12817" width="4.73046875" style="64" customWidth="1"/>
    <col min="12818" max="12820" width="5.265625" style="64" customWidth="1"/>
    <col min="12821" max="12822" width="5.73046875" style="64" customWidth="1"/>
    <col min="12823" max="12823" width="4.73046875" style="64" customWidth="1"/>
    <col min="12824" max="12824" width="5.265625" style="64" customWidth="1"/>
    <col min="12825" max="12825" width="13.73046875" style="64" customWidth="1"/>
    <col min="12826" max="12826" width="6.3984375" style="64" customWidth="1"/>
    <col min="12827" max="12827" width="2.265625" style="64" customWidth="1"/>
    <col min="12828" max="13058" width="8.86328125" style="64"/>
    <col min="13059" max="13059" width="2.3984375" style="64" customWidth="1"/>
    <col min="13060" max="13060" width="28.73046875" style="64" customWidth="1"/>
    <col min="13061" max="13061" width="2.73046875" style="64" customWidth="1"/>
    <col min="13062" max="13062" width="6.73046875" style="64" customWidth="1"/>
    <col min="13063" max="13065" width="5.265625" style="64" customWidth="1"/>
    <col min="13066" max="13066" width="5.73046875" style="64" customWidth="1"/>
    <col min="13067" max="13067" width="4.73046875" style="64" customWidth="1"/>
    <col min="13068" max="13070" width="5.265625" style="64" customWidth="1"/>
    <col min="13071" max="13072" width="5.73046875" style="64" customWidth="1"/>
    <col min="13073" max="13073" width="4.73046875" style="64" customWidth="1"/>
    <col min="13074" max="13076" width="5.265625" style="64" customWidth="1"/>
    <col min="13077" max="13078" width="5.73046875" style="64" customWidth="1"/>
    <col min="13079" max="13079" width="4.73046875" style="64" customWidth="1"/>
    <col min="13080" max="13080" width="5.265625" style="64" customWidth="1"/>
    <col min="13081" max="13081" width="13.73046875" style="64" customWidth="1"/>
    <col min="13082" max="13082" width="6.3984375" style="64" customWidth="1"/>
    <col min="13083" max="13083" width="2.265625" style="64" customWidth="1"/>
    <col min="13084" max="13314" width="8.86328125" style="64"/>
    <col min="13315" max="13315" width="2.3984375" style="64" customWidth="1"/>
    <col min="13316" max="13316" width="28.73046875" style="64" customWidth="1"/>
    <col min="13317" max="13317" width="2.73046875" style="64" customWidth="1"/>
    <col min="13318" max="13318" width="6.73046875" style="64" customWidth="1"/>
    <col min="13319" max="13321" width="5.265625" style="64" customWidth="1"/>
    <col min="13322" max="13322" width="5.73046875" style="64" customWidth="1"/>
    <col min="13323" max="13323" width="4.73046875" style="64" customWidth="1"/>
    <col min="13324" max="13326" width="5.265625" style="64" customWidth="1"/>
    <col min="13327" max="13328" width="5.73046875" style="64" customWidth="1"/>
    <col min="13329" max="13329" width="4.73046875" style="64" customWidth="1"/>
    <col min="13330" max="13332" width="5.265625" style="64" customWidth="1"/>
    <col min="13333" max="13334" width="5.73046875" style="64" customWidth="1"/>
    <col min="13335" max="13335" width="4.73046875" style="64" customWidth="1"/>
    <col min="13336" max="13336" width="5.265625" style="64" customWidth="1"/>
    <col min="13337" max="13337" width="13.73046875" style="64" customWidth="1"/>
    <col min="13338" max="13338" width="6.3984375" style="64" customWidth="1"/>
    <col min="13339" max="13339" width="2.265625" style="64" customWidth="1"/>
    <col min="13340" max="13570" width="8.86328125" style="64"/>
    <col min="13571" max="13571" width="2.3984375" style="64" customWidth="1"/>
    <col min="13572" max="13572" width="28.73046875" style="64" customWidth="1"/>
    <col min="13573" max="13573" width="2.73046875" style="64" customWidth="1"/>
    <col min="13574" max="13574" width="6.73046875" style="64" customWidth="1"/>
    <col min="13575" max="13577" width="5.265625" style="64" customWidth="1"/>
    <col min="13578" max="13578" width="5.73046875" style="64" customWidth="1"/>
    <col min="13579" max="13579" width="4.73046875" style="64" customWidth="1"/>
    <col min="13580" max="13582" width="5.265625" style="64" customWidth="1"/>
    <col min="13583" max="13584" width="5.73046875" style="64" customWidth="1"/>
    <col min="13585" max="13585" width="4.73046875" style="64" customWidth="1"/>
    <col min="13586" max="13588" width="5.265625" style="64" customWidth="1"/>
    <col min="13589" max="13590" width="5.73046875" style="64" customWidth="1"/>
    <col min="13591" max="13591" width="4.73046875" style="64" customWidth="1"/>
    <col min="13592" max="13592" width="5.265625" style="64" customWidth="1"/>
    <col min="13593" max="13593" width="13.73046875" style="64" customWidth="1"/>
    <col min="13594" max="13594" width="6.3984375" style="64" customWidth="1"/>
    <col min="13595" max="13595" width="2.265625" style="64" customWidth="1"/>
    <col min="13596" max="13826" width="8.86328125" style="64"/>
    <col min="13827" max="13827" width="2.3984375" style="64" customWidth="1"/>
    <col min="13828" max="13828" width="28.73046875" style="64" customWidth="1"/>
    <col min="13829" max="13829" width="2.73046875" style="64" customWidth="1"/>
    <col min="13830" max="13830" width="6.73046875" style="64" customWidth="1"/>
    <col min="13831" max="13833" width="5.265625" style="64" customWidth="1"/>
    <col min="13834" max="13834" width="5.73046875" style="64" customWidth="1"/>
    <col min="13835" max="13835" width="4.73046875" style="64" customWidth="1"/>
    <col min="13836" max="13838" width="5.265625" style="64" customWidth="1"/>
    <col min="13839" max="13840" width="5.73046875" style="64" customWidth="1"/>
    <col min="13841" max="13841" width="4.73046875" style="64" customWidth="1"/>
    <col min="13842" max="13844" width="5.265625" style="64" customWidth="1"/>
    <col min="13845" max="13846" width="5.73046875" style="64" customWidth="1"/>
    <col min="13847" max="13847" width="4.73046875" style="64" customWidth="1"/>
    <col min="13848" max="13848" width="5.265625" style="64" customWidth="1"/>
    <col min="13849" max="13849" width="13.73046875" style="64" customWidth="1"/>
    <col min="13850" max="13850" width="6.3984375" style="64" customWidth="1"/>
    <col min="13851" max="13851" width="2.265625" style="64" customWidth="1"/>
    <col min="13852" max="14082" width="8.86328125" style="64"/>
    <col min="14083" max="14083" width="2.3984375" style="64" customWidth="1"/>
    <col min="14084" max="14084" width="28.73046875" style="64" customWidth="1"/>
    <col min="14085" max="14085" width="2.73046875" style="64" customWidth="1"/>
    <col min="14086" max="14086" width="6.73046875" style="64" customWidth="1"/>
    <col min="14087" max="14089" width="5.265625" style="64" customWidth="1"/>
    <col min="14090" max="14090" width="5.73046875" style="64" customWidth="1"/>
    <col min="14091" max="14091" width="4.73046875" style="64" customWidth="1"/>
    <col min="14092" max="14094" width="5.265625" style="64" customWidth="1"/>
    <col min="14095" max="14096" width="5.73046875" style="64" customWidth="1"/>
    <col min="14097" max="14097" width="4.73046875" style="64" customWidth="1"/>
    <col min="14098" max="14100" width="5.265625" style="64" customWidth="1"/>
    <col min="14101" max="14102" width="5.73046875" style="64" customWidth="1"/>
    <col min="14103" max="14103" width="4.73046875" style="64" customWidth="1"/>
    <col min="14104" max="14104" width="5.265625" style="64" customWidth="1"/>
    <col min="14105" max="14105" width="13.73046875" style="64" customWidth="1"/>
    <col min="14106" max="14106" width="6.3984375" style="64" customWidth="1"/>
    <col min="14107" max="14107" width="2.265625" style="64" customWidth="1"/>
    <col min="14108" max="14338" width="8.86328125" style="64"/>
    <col min="14339" max="14339" width="2.3984375" style="64" customWidth="1"/>
    <col min="14340" max="14340" width="28.73046875" style="64" customWidth="1"/>
    <col min="14341" max="14341" width="2.73046875" style="64" customWidth="1"/>
    <col min="14342" max="14342" width="6.73046875" style="64" customWidth="1"/>
    <col min="14343" max="14345" width="5.265625" style="64" customWidth="1"/>
    <col min="14346" max="14346" width="5.73046875" style="64" customWidth="1"/>
    <col min="14347" max="14347" width="4.73046875" style="64" customWidth="1"/>
    <col min="14348" max="14350" width="5.265625" style="64" customWidth="1"/>
    <col min="14351" max="14352" width="5.73046875" style="64" customWidth="1"/>
    <col min="14353" max="14353" width="4.73046875" style="64" customWidth="1"/>
    <col min="14354" max="14356" width="5.265625" style="64" customWidth="1"/>
    <col min="14357" max="14358" width="5.73046875" style="64" customWidth="1"/>
    <col min="14359" max="14359" width="4.73046875" style="64" customWidth="1"/>
    <col min="14360" max="14360" width="5.265625" style="64" customWidth="1"/>
    <col min="14361" max="14361" width="13.73046875" style="64" customWidth="1"/>
    <col min="14362" max="14362" width="6.3984375" style="64" customWidth="1"/>
    <col min="14363" max="14363" width="2.265625" style="64" customWidth="1"/>
    <col min="14364" max="14594" width="8.86328125" style="64"/>
    <col min="14595" max="14595" width="2.3984375" style="64" customWidth="1"/>
    <col min="14596" max="14596" width="28.73046875" style="64" customWidth="1"/>
    <col min="14597" max="14597" width="2.73046875" style="64" customWidth="1"/>
    <col min="14598" max="14598" width="6.73046875" style="64" customWidth="1"/>
    <col min="14599" max="14601" width="5.265625" style="64" customWidth="1"/>
    <col min="14602" max="14602" width="5.73046875" style="64" customWidth="1"/>
    <col min="14603" max="14603" width="4.73046875" style="64" customWidth="1"/>
    <col min="14604" max="14606" width="5.265625" style="64" customWidth="1"/>
    <col min="14607" max="14608" width="5.73046875" style="64" customWidth="1"/>
    <col min="14609" max="14609" width="4.73046875" style="64" customWidth="1"/>
    <col min="14610" max="14612" width="5.265625" style="64" customWidth="1"/>
    <col min="14613" max="14614" width="5.73046875" style="64" customWidth="1"/>
    <col min="14615" max="14615" width="4.73046875" style="64" customWidth="1"/>
    <col min="14616" max="14616" width="5.265625" style="64" customWidth="1"/>
    <col min="14617" max="14617" width="13.73046875" style="64" customWidth="1"/>
    <col min="14618" max="14618" width="6.3984375" style="64" customWidth="1"/>
    <col min="14619" max="14619" width="2.265625" style="64" customWidth="1"/>
    <col min="14620" max="14850" width="8.86328125" style="64"/>
    <col min="14851" max="14851" width="2.3984375" style="64" customWidth="1"/>
    <col min="14852" max="14852" width="28.73046875" style="64" customWidth="1"/>
    <col min="14853" max="14853" width="2.73046875" style="64" customWidth="1"/>
    <col min="14854" max="14854" width="6.73046875" style="64" customWidth="1"/>
    <col min="14855" max="14857" width="5.265625" style="64" customWidth="1"/>
    <col min="14858" max="14858" width="5.73046875" style="64" customWidth="1"/>
    <col min="14859" max="14859" width="4.73046875" style="64" customWidth="1"/>
    <col min="14860" max="14862" width="5.265625" style="64" customWidth="1"/>
    <col min="14863" max="14864" width="5.73046875" style="64" customWidth="1"/>
    <col min="14865" max="14865" width="4.73046875" style="64" customWidth="1"/>
    <col min="14866" max="14868" width="5.265625" style="64" customWidth="1"/>
    <col min="14869" max="14870" width="5.73046875" style="64" customWidth="1"/>
    <col min="14871" max="14871" width="4.73046875" style="64" customWidth="1"/>
    <col min="14872" max="14872" width="5.265625" style="64" customWidth="1"/>
    <col min="14873" max="14873" width="13.73046875" style="64" customWidth="1"/>
    <col min="14874" max="14874" width="6.3984375" style="64" customWidth="1"/>
    <col min="14875" max="14875" width="2.265625" style="64" customWidth="1"/>
    <col min="14876" max="15106" width="8.86328125" style="64"/>
    <col min="15107" max="15107" width="2.3984375" style="64" customWidth="1"/>
    <col min="15108" max="15108" width="28.73046875" style="64" customWidth="1"/>
    <col min="15109" max="15109" width="2.73046875" style="64" customWidth="1"/>
    <col min="15110" max="15110" width="6.73046875" style="64" customWidth="1"/>
    <col min="15111" max="15113" width="5.265625" style="64" customWidth="1"/>
    <col min="15114" max="15114" width="5.73046875" style="64" customWidth="1"/>
    <col min="15115" max="15115" width="4.73046875" style="64" customWidth="1"/>
    <col min="15116" max="15118" width="5.265625" style="64" customWidth="1"/>
    <col min="15119" max="15120" width="5.73046875" style="64" customWidth="1"/>
    <col min="15121" max="15121" width="4.73046875" style="64" customWidth="1"/>
    <col min="15122" max="15124" width="5.265625" style="64" customWidth="1"/>
    <col min="15125" max="15126" width="5.73046875" style="64" customWidth="1"/>
    <col min="15127" max="15127" width="4.73046875" style="64" customWidth="1"/>
    <col min="15128" max="15128" width="5.265625" style="64" customWidth="1"/>
    <col min="15129" max="15129" width="13.73046875" style="64" customWidth="1"/>
    <col min="15130" max="15130" width="6.3984375" style="64" customWidth="1"/>
    <col min="15131" max="15131" width="2.265625" style="64" customWidth="1"/>
    <col min="15132" max="15362" width="8.86328125" style="64"/>
    <col min="15363" max="15363" width="2.3984375" style="64" customWidth="1"/>
    <col min="15364" max="15364" width="28.73046875" style="64" customWidth="1"/>
    <col min="15365" max="15365" width="2.73046875" style="64" customWidth="1"/>
    <col min="15366" max="15366" width="6.73046875" style="64" customWidth="1"/>
    <col min="15367" max="15369" width="5.265625" style="64" customWidth="1"/>
    <col min="15370" max="15370" width="5.73046875" style="64" customWidth="1"/>
    <col min="15371" max="15371" width="4.73046875" style="64" customWidth="1"/>
    <col min="15372" max="15374" width="5.265625" style="64" customWidth="1"/>
    <col min="15375" max="15376" width="5.73046875" style="64" customWidth="1"/>
    <col min="15377" max="15377" width="4.73046875" style="64" customWidth="1"/>
    <col min="15378" max="15380" width="5.265625" style="64" customWidth="1"/>
    <col min="15381" max="15382" width="5.73046875" style="64" customWidth="1"/>
    <col min="15383" max="15383" width="4.73046875" style="64" customWidth="1"/>
    <col min="15384" max="15384" width="5.265625" style="64" customWidth="1"/>
    <col min="15385" max="15385" width="13.73046875" style="64" customWidth="1"/>
    <col min="15386" max="15386" width="6.3984375" style="64" customWidth="1"/>
    <col min="15387" max="15387" width="2.265625" style="64" customWidth="1"/>
    <col min="15388" max="15618" width="8.86328125" style="64"/>
    <col min="15619" max="15619" width="2.3984375" style="64" customWidth="1"/>
    <col min="15620" max="15620" width="28.73046875" style="64" customWidth="1"/>
    <col min="15621" max="15621" width="2.73046875" style="64" customWidth="1"/>
    <col min="15622" max="15622" width="6.73046875" style="64" customWidth="1"/>
    <col min="15623" max="15625" width="5.265625" style="64" customWidth="1"/>
    <col min="15626" max="15626" width="5.73046875" style="64" customWidth="1"/>
    <col min="15627" max="15627" width="4.73046875" style="64" customWidth="1"/>
    <col min="15628" max="15630" width="5.265625" style="64" customWidth="1"/>
    <col min="15631" max="15632" width="5.73046875" style="64" customWidth="1"/>
    <col min="15633" max="15633" width="4.73046875" style="64" customWidth="1"/>
    <col min="15634" max="15636" width="5.265625" style="64" customWidth="1"/>
    <col min="15637" max="15638" width="5.73046875" style="64" customWidth="1"/>
    <col min="15639" max="15639" width="4.73046875" style="64" customWidth="1"/>
    <col min="15640" max="15640" width="5.265625" style="64" customWidth="1"/>
    <col min="15641" max="15641" width="13.73046875" style="64" customWidth="1"/>
    <col min="15642" max="15642" width="6.3984375" style="64" customWidth="1"/>
    <col min="15643" max="15643" width="2.265625" style="64" customWidth="1"/>
    <col min="15644" max="15874" width="8.86328125" style="64"/>
    <col min="15875" max="15875" width="2.3984375" style="64" customWidth="1"/>
    <col min="15876" max="15876" width="28.73046875" style="64" customWidth="1"/>
    <col min="15877" max="15877" width="2.73046875" style="64" customWidth="1"/>
    <col min="15878" max="15878" width="6.73046875" style="64" customWidth="1"/>
    <col min="15879" max="15881" width="5.265625" style="64" customWidth="1"/>
    <col min="15882" max="15882" width="5.73046875" style="64" customWidth="1"/>
    <col min="15883" max="15883" width="4.73046875" style="64" customWidth="1"/>
    <col min="15884" max="15886" width="5.265625" style="64" customWidth="1"/>
    <col min="15887" max="15888" width="5.73046875" style="64" customWidth="1"/>
    <col min="15889" max="15889" width="4.73046875" style="64" customWidth="1"/>
    <col min="15890" max="15892" width="5.265625" style="64" customWidth="1"/>
    <col min="15893" max="15894" width="5.73046875" style="64" customWidth="1"/>
    <col min="15895" max="15895" width="4.73046875" style="64" customWidth="1"/>
    <col min="15896" max="15896" width="5.265625" style="64" customWidth="1"/>
    <col min="15897" max="15897" width="13.73046875" style="64" customWidth="1"/>
    <col min="15898" max="15898" width="6.3984375" style="64" customWidth="1"/>
    <col min="15899" max="15899" width="2.265625" style="64" customWidth="1"/>
    <col min="15900" max="16130" width="8.86328125" style="64"/>
    <col min="16131" max="16131" width="2.3984375" style="64" customWidth="1"/>
    <col min="16132" max="16132" width="28.73046875" style="64" customWidth="1"/>
    <col min="16133" max="16133" width="2.73046875" style="64" customWidth="1"/>
    <col min="16134" max="16134" width="6.73046875" style="64" customWidth="1"/>
    <col min="16135" max="16137" width="5.265625" style="64" customWidth="1"/>
    <col min="16138" max="16138" width="5.73046875" style="64" customWidth="1"/>
    <col min="16139" max="16139" width="4.73046875" style="64" customWidth="1"/>
    <col min="16140" max="16142" width="5.265625" style="64" customWidth="1"/>
    <col min="16143" max="16144" width="5.73046875" style="64" customWidth="1"/>
    <col min="16145" max="16145" width="4.73046875" style="64" customWidth="1"/>
    <col min="16146" max="16148" width="5.265625" style="64" customWidth="1"/>
    <col min="16149" max="16150" width="5.73046875" style="64" customWidth="1"/>
    <col min="16151" max="16151" width="4.73046875" style="64" customWidth="1"/>
    <col min="16152" max="16152" width="5.265625" style="64" customWidth="1"/>
    <col min="16153" max="16153" width="13.73046875" style="64" customWidth="1"/>
    <col min="16154" max="16154" width="6.3984375" style="64" customWidth="1"/>
    <col min="16155" max="16155" width="2.265625" style="64" customWidth="1"/>
    <col min="16156" max="16384" width="8.86328125" style="64"/>
  </cols>
  <sheetData>
    <row r="1" spans="1:26" ht="15" customHeight="1">
      <c r="A1" s="275" t="str">
        <f>CONCATENATE('INITIAL INPUT'!D12,"  ",'INITIAL INPUT'!G12)</f>
        <v>CITCS 1L  CC22</v>
      </c>
      <c r="B1" s="276"/>
      <c r="C1" s="277"/>
      <c r="D1" s="277"/>
      <c r="E1" s="278"/>
      <c r="F1" s="283" t="s">
        <v>119</v>
      </c>
      <c r="G1" s="284"/>
      <c r="H1" s="284"/>
      <c r="I1" s="284"/>
      <c r="J1" s="285"/>
      <c r="K1" s="172"/>
      <c r="L1" s="286" t="s">
        <v>132</v>
      </c>
      <c r="M1" s="287"/>
      <c r="N1" s="287"/>
      <c r="O1" s="287"/>
      <c r="P1" s="287"/>
      <c r="Q1" s="287"/>
      <c r="R1" s="287"/>
      <c r="S1" s="287"/>
      <c r="T1" s="287"/>
      <c r="U1" s="287"/>
      <c r="V1" s="287"/>
      <c r="W1" s="287"/>
      <c r="X1" s="288"/>
      <c r="Y1" s="63"/>
    </row>
    <row r="2" spans="1:26" s="65" customFormat="1" ht="15" customHeight="1">
      <c r="A2" s="279"/>
      <c r="B2" s="280"/>
      <c r="C2" s="281"/>
      <c r="D2" s="281"/>
      <c r="E2" s="282"/>
      <c r="F2" s="298" t="str">
        <f>IF('INITIAL INPUT'!G20="","",'INITIAL INPUT'!G20)</f>
        <v>Class Standing</v>
      </c>
      <c r="G2" s="312" t="str">
        <f>IF('INITIAL INPUT'!G21="","",'INITIAL INPUT'!G21)</f>
        <v>Laboratory</v>
      </c>
      <c r="H2" s="294" t="s">
        <v>88</v>
      </c>
      <c r="I2" s="265" t="s">
        <v>89</v>
      </c>
      <c r="J2" s="305" t="str">
        <f>IF('INITIAL INPUT'!J23="","GRADE (%)","INVALID GRADE")</f>
        <v>GRADE (%)</v>
      </c>
      <c r="K2" s="173"/>
      <c r="L2" s="298" t="str">
        <f>F2</f>
        <v>Class Standing</v>
      </c>
      <c r="M2" s="312" t="str">
        <f>G2</f>
        <v>Laboratory</v>
      </c>
      <c r="N2" s="294" t="str">
        <f>H2</f>
        <v>EXAM</v>
      </c>
      <c r="O2" s="295" t="s">
        <v>120</v>
      </c>
      <c r="P2" s="265" t="s">
        <v>89</v>
      </c>
      <c r="Q2" s="305" t="str">
        <f>IF('INITIAL INPUT'!K23="","GRADE (%)","INVALID GRADE")</f>
        <v>GRADE (%)</v>
      </c>
      <c r="R2" s="298" t="str">
        <f>F2</f>
        <v>Class Standing</v>
      </c>
      <c r="S2" s="312" t="str">
        <f>G2</f>
        <v>Laboratory</v>
      </c>
      <c r="T2" s="331" t="s">
        <v>88</v>
      </c>
      <c r="U2" s="301" t="s">
        <v>120</v>
      </c>
      <c r="V2" s="304" t="s">
        <v>89</v>
      </c>
      <c r="W2" s="305" t="str">
        <f>IF('INITIAL INPUT'!L23="","GRADE (%)","INVALID GRADE")</f>
        <v>GRADE (%)</v>
      </c>
      <c r="X2" s="332" t="str">
        <f>IF(W2="INVALID GRADE","INVALID FINAL GRADE","FINAL GRADE (%)")</f>
        <v>FINAL GRADE (%)</v>
      </c>
      <c r="Y2" s="325" t="s">
        <v>121</v>
      </c>
    </row>
    <row r="3" spans="1:26" s="65" customFormat="1" ht="12.75" customHeight="1">
      <c r="A3" s="253" t="str">
        <f>'INITIAL INPUT'!J12</f>
        <v>INTRODUCTION TO PLATFORM TECHNOLOGIES</v>
      </c>
      <c r="B3" s="254"/>
      <c r="C3" s="255"/>
      <c r="D3" s="255"/>
      <c r="E3" s="256"/>
      <c r="F3" s="299"/>
      <c r="G3" s="309"/>
      <c r="H3" s="263"/>
      <c r="I3" s="313"/>
      <c r="J3" s="314"/>
      <c r="K3" s="174"/>
      <c r="L3" s="299"/>
      <c r="M3" s="309"/>
      <c r="N3" s="263"/>
      <c r="O3" s="295"/>
      <c r="P3" s="313"/>
      <c r="Q3" s="314"/>
      <c r="R3" s="316"/>
      <c r="S3" s="302"/>
      <c r="T3" s="302"/>
      <c r="U3" s="302"/>
      <c r="V3" s="302"/>
      <c r="W3" s="306"/>
      <c r="X3" s="333"/>
      <c r="Y3" s="326"/>
    </row>
    <row r="4" spans="1:26" s="65" customFormat="1" ht="12.75" customHeight="1">
      <c r="A4" s="257" t="str">
        <f>CONCATENATE('INITIAL INPUT'!D14,"  ",'INITIAL INPUT'!G14)</f>
        <v>W 11:30AM-2:30PM  W 3:30PM-7:30PM</v>
      </c>
      <c r="B4" s="258"/>
      <c r="C4" s="259"/>
      <c r="D4" s="260"/>
      <c r="E4" s="94" t="str">
        <f>'INITIAL INPUT'!J14</f>
        <v>S312</v>
      </c>
      <c r="F4" s="299"/>
      <c r="G4" s="309"/>
      <c r="H4" s="263"/>
      <c r="I4" s="313"/>
      <c r="J4" s="314"/>
      <c r="K4" s="174"/>
      <c r="L4" s="299"/>
      <c r="M4" s="309"/>
      <c r="N4" s="263"/>
      <c r="O4" s="295"/>
      <c r="P4" s="313"/>
      <c r="Q4" s="314"/>
      <c r="R4" s="316"/>
      <c r="S4" s="302"/>
      <c r="T4" s="330"/>
      <c r="U4" s="302"/>
      <c r="V4" s="302"/>
      <c r="W4" s="306"/>
      <c r="X4" s="333"/>
      <c r="Y4" s="326"/>
    </row>
    <row r="5" spans="1:26" s="65" customFormat="1" ht="12.6" customHeight="1">
      <c r="A5" s="257" t="str">
        <f>CONCATENATE('INITIAL INPUT'!G16," Trimester ","SY ",'INITIAL INPUT'!D16)</f>
        <v>3rd Trimester SY 2018-2019</v>
      </c>
      <c r="B5" s="258"/>
      <c r="C5" s="259"/>
      <c r="D5" s="260"/>
      <c r="E5" s="261"/>
      <c r="F5" s="299"/>
      <c r="G5" s="309"/>
      <c r="H5" s="308">
        <f>'INITIAL INPUT'!D20</f>
        <v>0</v>
      </c>
      <c r="I5" s="313"/>
      <c r="J5" s="314"/>
      <c r="K5" s="174"/>
      <c r="L5" s="299"/>
      <c r="M5" s="309"/>
      <c r="N5" s="308">
        <f>'INITIAL INPUT'!D22</f>
        <v>0</v>
      </c>
      <c r="O5" s="295"/>
      <c r="P5" s="313"/>
      <c r="Q5" s="314"/>
      <c r="R5" s="316"/>
      <c r="S5" s="302"/>
      <c r="T5" s="308">
        <f>'INITIAL INPUT'!D24</f>
        <v>0</v>
      </c>
      <c r="U5" s="302"/>
      <c r="V5" s="302"/>
      <c r="W5" s="306"/>
      <c r="X5" s="333"/>
      <c r="Y5" s="326"/>
    </row>
    <row r="6" spans="1:26" s="65" customFormat="1" ht="12.75" customHeight="1">
      <c r="A6" s="271" t="str">
        <f>CONCATENATE("Inst/Prof:", 'INITIAL INPUT'!J16)</f>
        <v>Inst/Prof:Leonard Prim Francis G. Reyes</v>
      </c>
      <c r="B6" s="272"/>
      <c r="C6" s="273"/>
      <c r="D6" s="273"/>
      <c r="E6" s="311"/>
      <c r="F6" s="299"/>
      <c r="G6" s="309"/>
      <c r="H6" s="309"/>
      <c r="I6" s="313"/>
      <c r="J6" s="314"/>
      <c r="K6" s="174"/>
      <c r="L6" s="299"/>
      <c r="M6" s="309"/>
      <c r="N6" s="309"/>
      <c r="O6" s="295"/>
      <c r="P6" s="313"/>
      <c r="Q6" s="314"/>
      <c r="R6" s="316"/>
      <c r="S6" s="302"/>
      <c r="T6" s="302"/>
      <c r="U6" s="302"/>
      <c r="V6" s="302"/>
      <c r="W6" s="306"/>
      <c r="X6" s="333"/>
      <c r="Y6" s="326"/>
    </row>
    <row r="7" spans="1:26" ht="13.15" customHeight="1">
      <c r="A7" s="250" t="s">
        <v>114</v>
      </c>
      <c r="B7" s="251"/>
      <c r="C7" s="251"/>
      <c r="D7" s="251"/>
      <c r="E7" s="252"/>
      <c r="F7" s="300"/>
      <c r="G7" s="310"/>
      <c r="H7" s="310"/>
      <c r="I7" s="313"/>
      <c r="J7" s="314"/>
      <c r="K7" s="174"/>
      <c r="L7" s="300"/>
      <c r="M7" s="310"/>
      <c r="N7" s="310"/>
      <c r="O7" s="296"/>
      <c r="P7" s="313"/>
      <c r="Q7" s="314"/>
      <c r="R7" s="317"/>
      <c r="S7" s="330"/>
      <c r="T7" s="330"/>
      <c r="U7" s="302"/>
      <c r="V7" s="302"/>
      <c r="W7" s="306"/>
      <c r="X7" s="333"/>
      <c r="Y7" s="326"/>
    </row>
    <row r="8" spans="1:26" ht="12.75" customHeight="1">
      <c r="A8" s="190"/>
      <c r="B8" s="177" t="s">
        <v>151</v>
      </c>
      <c r="C8" s="178" t="s">
        <v>24</v>
      </c>
      <c r="D8" s="179" t="s">
        <v>150</v>
      </c>
      <c r="E8" s="192" t="s">
        <v>148</v>
      </c>
      <c r="F8" s="67">
        <f>'INITIAL INPUT'!J20</f>
        <v>0.33</v>
      </c>
      <c r="G8" s="68">
        <f>'INITIAL INPUT'!J21</f>
        <v>0.33</v>
      </c>
      <c r="H8" s="68">
        <f>'INITIAL INPUT'!J22</f>
        <v>0.34</v>
      </c>
      <c r="I8" s="267"/>
      <c r="J8" s="315"/>
      <c r="K8" s="175"/>
      <c r="L8" s="67">
        <f>'INITIAL INPUT'!K20</f>
        <v>0.33</v>
      </c>
      <c r="M8" s="68">
        <f>'INITIAL INPUT'!K21</f>
        <v>0.33</v>
      </c>
      <c r="N8" s="68">
        <f>'INITIAL INPUT'!K22</f>
        <v>0.34</v>
      </c>
      <c r="O8" s="297"/>
      <c r="P8" s="267"/>
      <c r="Q8" s="315"/>
      <c r="R8" s="67">
        <f>'INITIAL INPUT'!L20</f>
        <v>0</v>
      </c>
      <c r="S8" s="68">
        <f>'INITIAL INPUT'!L21</f>
        <v>0</v>
      </c>
      <c r="T8" s="68">
        <f>'INITIAL INPUT'!L22</f>
        <v>0</v>
      </c>
      <c r="U8" s="303"/>
      <c r="V8" s="303"/>
      <c r="W8" s="307"/>
      <c r="X8" s="334"/>
      <c r="Y8" s="327"/>
    </row>
    <row r="9" spans="1:26" s="80" customFormat="1" ht="12" customHeight="1">
      <c r="A9" s="69" t="s">
        <v>25</v>
      </c>
      <c r="B9" s="69" t="str">
        <f>IF(NAMES!B2="","",NAMES!B2)</f>
        <v>18-6875-665</v>
      </c>
      <c r="C9" s="70" t="str">
        <f>IF(NAMES!C2="","",NAMES!C2)</f>
        <v xml:space="preserve">AGONOY, KAEZEE LOU G. </v>
      </c>
      <c r="D9" s="95" t="str">
        <f>IF(NAMES!D2="","",NAMES!D2)</f>
        <v>F</v>
      </c>
      <c r="E9" s="72" t="str">
        <f>IF(NAMES!E2="","",NAMES!E2)</f>
        <v>BSIT-NET SEC TRACK-1</v>
      </c>
      <c r="F9" s="73">
        <f>IF(MIDTERM!P9="","",$F$8*MIDTERM!P9)</f>
        <v>25.300000000000004</v>
      </c>
      <c r="G9" s="74">
        <f>IF(MIDTERM!AB9="","",$G$8*MIDTERM!AB9)</f>
        <v>28.875</v>
      </c>
      <c r="H9" s="74">
        <f>IF(MIDTERM!AD9="","",$H$8*MIDTERM!AD9)</f>
        <v>18.511111111111113</v>
      </c>
      <c r="I9" s="75">
        <f t="shared" ref="I9:I40" si="0">IF(SUM(F9:H9)=0,"",SUM(F9:H9))</f>
        <v>72.686111111111117</v>
      </c>
      <c r="J9" s="76">
        <f>IF(I9="","",VLOOKUP(I9,'INITIAL INPUT'!$P$4:$R$34,3))</f>
        <v>86</v>
      </c>
      <c r="K9" s="76" t="str">
        <f>IF(J9="","",IF(J9="OD","OD",IF(J9="UD","UD",IF(J9="INC","NFE",IF(J9&gt;74,"PASSED","FAILED")))))</f>
        <v>PASSED</v>
      </c>
      <c r="L9" s="74">
        <f>IF(FINAL!P9="","",$L$8*FINAL!P9)</f>
        <v>23.488235294117647</v>
      </c>
      <c r="M9" s="74">
        <f>IF(FINAL!AB9="","",$M$8*FINAL!AB9)</f>
        <v>33</v>
      </c>
      <c r="N9" s="74">
        <f>IF(FINAL!AD9="","",$N$8*FINAL!AD9)</f>
        <v>11.05</v>
      </c>
      <c r="O9" s="77">
        <f>IF(SUM(L9:N9)=0,"",SUM(L9:N9))</f>
        <v>67.538235294117641</v>
      </c>
      <c r="P9" s="78">
        <f>IF(O9="","",('INITIAL INPUT'!$J$26*CRS!I9+'INITIAL INPUT'!$K$26*CRS!O9))</f>
        <v>70.112173202614372</v>
      </c>
      <c r="Q9" s="76">
        <f>IF(P9="","",VLOOKUP(P9,'INITIAL INPUT'!$P$4:$R$34,3))</f>
        <v>85</v>
      </c>
      <c r="R9" s="74" t="e">
        <f>IF(#REF!="","",CRS!$R$8*#REF!)</f>
        <v>#REF!</v>
      </c>
      <c r="S9" s="74" t="e">
        <f>IF(#REF!="","",CRS!$S$8*#REF!)</f>
        <v>#REF!</v>
      </c>
      <c r="T9" s="74" t="e">
        <f>IF(#REF!="","",CRS!$T$8*#REF!)</f>
        <v>#REF!</v>
      </c>
      <c r="U9" s="77" t="e">
        <f t="shared" ref="U9:U15" si="1">IF(T9="","",SUM(R9:T9))</f>
        <v>#REF!</v>
      </c>
      <c r="V9" s="78" t="e">
        <f>IF(U9="","",'INITIAL INPUT'!$J$26*CRS!I9+'INITIAL INPUT'!$K$26*CRS!O9+'INITIAL INPUT'!$L$26*CRS!U9)</f>
        <v>#REF!</v>
      </c>
      <c r="W9" s="76" t="e">
        <f>IF(V9="","",VLOOKUP(V9,'INITIAL INPUT'!$P$4:$R$34,3))</f>
        <v>#REF!</v>
      </c>
      <c r="X9" s="98">
        <f>Q9</f>
        <v>85</v>
      </c>
      <c r="Y9" s="166" t="str">
        <f>IF(X9="","",IF(X9="OD","OD",IF(X9="UD","UD",IF(X9="INC","NFE",IF(X9&gt;74,"PASSED","FAILED")))))</f>
        <v>PASSED</v>
      </c>
      <c r="Z9" s="79"/>
    </row>
    <row r="10" spans="1:26" s="80" customFormat="1" ht="12" customHeight="1">
      <c r="A10" s="81" t="s">
        <v>26</v>
      </c>
      <c r="B10" s="69" t="str">
        <f>IF(NAMES!B3="","",NAMES!B3)</f>
        <v>18-6511-876</v>
      </c>
      <c r="C10" s="70" t="str">
        <f>IF(NAMES!C3="","",NAMES!C3)</f>
        <v xml:space="preserve">AGUSTIN, MARY JOY D. </v>
      </c>
      <c r="D10" s="95" t="str">
        <f>IF(NAMES!D3="","",NAMES!D3)</f>
        <v>F</v>
      </c>
      <c r="E10" s="72" t="str">
        <f>IF(NAMES!E3="","",NAMES!E3)</f>
        <v>BSIT-WEB TRACK-1</v>
      </c>
      <c r="F10" s="73">
        <f>IF(MIDTERM!P10="","",$F$8*MIDTERM!P10)</f>
        <v>28.233333333333334</v>
      </c>
      <c r="G10" s="74">
        <f>IF(MIDTERM!AB10="","",$G$8*MIDTERM!AB10)</f>
        <v>28.875</v>
      </c>
      <c r="H10" s="74">
        <f>IF(MIDTERM!AD10="","",$H$8*MIDTERM!AD10)</f>
        <v>20.400000000000002</v>
      </c>
      <c r="I10" s="75">
        <f t="shared" si="0"/>
        <v>77.50833333333334</v>
      </c>
      <c r="J10" s="76">
        <f>IF(I10="","",VLOOKUP(I10,'INITIAL INPUT'!$P$4:$R$34,3))</f>
        <v>89</v>
      </c>
      <c r="K10" s="76" t="str">
        <f>IF(J10="","",IF(J10="OD","OD",IF(J10="UD","UD",IF(J10="INC","NFE",IF(J10&gt;74,"PASSED","FAILED")))))</f>
        <v>PASSED</v>
      </c>
      <c r="L10" s="74">
        <f>IF(FINAL!P10="","",$L$8*FINAL!P10)</f>
        <v>23.876470588235293</v>
      </c>
      <c r="M10" s="74">
        <f>IF(FINAL!AB10="","",$M$8*FINAL!AB10)</f>
        <v>33</v>
      </c>
      <c r="N10" s="74">
        <f>IF(FINAL!AD10="","",$N$8*FINAL!AD10)</f>
        <v>30.6</v>
      </c>
      <c r="O10" s="77">
        <f t="shared" ref="O10:O40" si="2">IF(SUM(L10:N10)=0,"",SUM(L10:N10))</f>
        <v>87.476470588235287</v>
      </c>
      <c r="P10" s="78">
        <f>IF(O10="","",('INITIAL INPUT'!$J$26*CRS!I10+'INITIAL INPUT'!$K$26*CRS!O10))</f>
        <v>82.492401960784321</v>
      </c>
      <c r="Q10" s="76">
        <f>IF(P10="","",VLOOKUP(P10,'INITIAL INPUT'!$P$4:$R$34,3))</f>
        <v>91</v>
      </c>
      <c r="R10" s="74" t="e">
        <f>IF(#REF!="","",CRS!$R$8*#REF!)</f>
        <v>#REF!</v>
      </c>
      <c r="S10" s="74" t="e">
        <f>IF(#REF!="","",CRS!$S$8*#REF!)</f>
        <v>#REF!</v>
      </c>
      <c r="T10" s="74" t="e">
        <f>IF(#REF!="","",CRS!$T$8*#REF!)</f>
        <v>#REF!</v>
      </c>
      <c r="U10" s="77" t="e">
        <f t="shared" si="1"/>
        <v>#REF!</v>
      </c>
      <c r="V10" s="78" t="e">
        <f>IF(U10="","",'INITIAL INPUT'!$J$26*CRS!I10+'INITIAL INPUT'!$K$26*CRS!O10+'INITIAL INPUT'!$L$26*CRS!U10)</f>
        <v>#REF!</v>
      </c>
      <c r="W10" s="76" t="e">
        <f>IF(V10="","",VLOOKUP(V10,'INITIAL INPUT'!$P$4:$R$34,3))</f>
        <v>#REF!</v>
      </c>
      <c r="X10" s="98">
        <f t="shared" ref="X10:X14" si="3">Q10</f>
        <v>91</v>
      </c>
      <c r="Y10" s="166" t="str">
        <f t="shared" ref="Y10:Y40" si="4">IF(X10="","",IF(X10="OD","OD",IF(X10="UD","UD",IF(X10="INC","NFE",IF(X10&gt;74,"PASSED","FAILED")))))</f>
        <v>PASSED</v>
      </c>
      <c r="Z10" s="79"/>
    </row>
    <row r="11" spans="1:26">
      <c r="A11" s="81" t="s">
        <v>27</v>
      </c>
      <c r="B11" s="69" t="str">
        <f>IF(NAMES!B4="","",NAMES!B4)</f>
        <v>18-6882-770</v>
      </c>
      <c r="C11" s="70" t="str">
        <f>IF(NAMES!C4="","",NAMES!C4)</f>
        <v xml:space="preserve">ALMACEN, RYAN CHRISTIAN M. </v>
      </c>
      <c r="D11" s="95" t="str">
        <f>IF(NAMES!D4="","",NAMES!D4)</f>
        <v>M</v>
      </c>
      <c r="E11" s="72" t="str">
        <f>IF(NAMES!E4="","",NAMES!E4)</f>
        <v>BSIT-WEB TRACK-1</v>
      </c>
      <c r="F11" s="73">
        <f>IF(MIDTERM!P11="","",$F$8*MIDTERM!P11)</f>
        <v>27.683333333333334</v>
      </c>
      <c r="G11" s="74">
        <f>IF(MIDTERM!AB11="","",$G$8*MIDTERM!AB11)</f>
        <v>28.05</v>
      </c>
      <c r="H11" s="74">
        <f>IF(MIDTERM!AD11="","",$H$8*MIDTERM!AD11)</f>
        <v>16.244444444444447</v>
      </c>
      <c r="I11" s="75">
        <f t="shared" si="0"/>
        <v>71.977777777777789</v>
      </c>
      <c r="J11" s="76">
        <f>IF(I11="","",VLOOKUP(I11,'INITIAL INPUT'!$P$4:$R$34,3))</f>
        <v>86</v>
      </c>
      <c r="K11" s="76" t="str">
        <f t="shared" ref="K11:K40" si="5">IF(J11="","",IF(J11="OD","OD",IF(J11="UD","UD",IF(J11="INC","NFE",IF(J11&gt;74,"PASSED","FAILED")))))</f>
        <v>PASSED</v>
      </c>
      <c r="L11" s="74">
        <f>IF(FINAL!P11="","",$L$8*FINAL!P11)</f>
        <v>19.217647058823534</v>
      </c>
      <c r="M11" s="74">
        <f>IF(FINAL!AB11="","",$M$8*FINAL!AB11)</f>
        <v>33</v>
      </c>
      <c r="N11" s="74">
        <f>IF(FINAL!AD11="","",$N$8*FINAL!AD11)</f>
        <v>15.3</v>
      </c>
      <c r="O11" s="77">
        <f t="shared" si="2"/>
        <v>67.517647058823528</v>
      </c>
      <c r="P11" s="78">
        <f>IF(O11="","",('INITIAL INPUT'!$J$26*CRS!I11+'INITIAL INPUT'!$K$26*CRS!O11))</f>
        <v>69.747712418300665</v>
      </c>
      <c r="Q11" s="76">
        <f>IF(P11="","",VLOOKUP(P11,'INITIAL INPUT'!$P$4:$R$34,3))</f>
        <v>85</v>
      </c>
      <c r="R11" s="74" t="e">
        <f>IF(#REF!="","",CRS!$R$8*#REF!)</f>
        <v>#REF!</v>
      </c>
      <c r="S11" s="74" t="e">
        <f>IF(#REF!="","",CRS!$S$8*#REF!)</f>
        <v>#REF!</v>
      </c>
      <c r="T11" s="74" t="e">
        <f>IF(#REF!="","",CRS!$T$8*#REF!)</f>
        <v>#REF!</v>
      </c>
      <c r="U11" s="77" t="e">
        <f t="shared" si="1"/>
        <v>#REF!</v>
      </c>
      <c r="V11" s="78" t="e">
        <f>IF(U11="","",'INITIAL INPUT'!$J$26*CRS!I11+'INITIAL INPUT'!$K$26*CRS!O11+'INITIAL INPUT'!$L$26*CRS!U11)</f>
        <v>#REF!</v>
      </c>
      <c r="W11" s="76" t="e">
        <f>IF(V11="","",VLOOKUP(V11,'INITIAL INPUT'!$P$4:$R$34,3))</f>
        <v>#REF!</v>
      </c>
      <c r="X11" s="98">
        <f t="shared" si="3"/>
        <v>85</v>
      </c>
      <c r="Y11" s="166" t="str">
        <f t="shared" si="4"/>
        <v>PASSED</v>
      </c>
      <c r="Z11" s="82"/>
    </row>
    <row r="12" spans="1:26">
      <c r="A12" s="81" t="s">
        <v>28</v>
      </c>
      <c r="B12" s="69" t="str">
        <f>IF(NAMES!B5="","",NAMES!B5)</f>
        <v>18-6855-173</v>
      </c>
      <c r="C12" s="70" t="str">
        <f>IF(NAMES!C5="","",NAMES!C5)</f>
        <v xml:space="preserve">ALONZO, AARON REINIER S. </v>
      </c>
      <c r="D12" s="95" t="str">
        <f>IF(NAMES!D5="","",NAMES!D5)</f>
        <v>M</v>
      </c>
      <c r="E12" s="72" t="str">
        <f>IF(NAMES!E5="","",NAMES!E5)</f>
        <v>BSIT-NET SEC TRACK-1</v>
      </c>
      <c r="F12" s="73">
        <f>IF(MIDTERM!P12="","",$F$8*MIDTERM!P12)</f>
        <v>9.1666666666666679</v>
      </c>
      <c r="G12" s="74">
        <f>IF(MIDTERM!AB12="","",$G$8*MIDTERM!AB12)</f>
        <v>23.1</v>
      </c>
      <c r="H12" s="74">
        <f>IF(MIDTERM!AD12="","",$H$8*MIDTERM!AD12)</f>
        <v>15.866666666666667</v>
      </c>
      <c r="I12" s="75">
        <f t="shared" si="0"/>
        <v>48.133333333333333</v>
      </c>
      <c r="J12" s="76">
        <f>IF(I12="","",VLOOKUP(I12,'INITIAL INPUT'!$P$4:$R$34,3))</f>
        <v>74</v>
      </c>
      <c r="K12" s="76" t="str">
        <f t="shared" si="5"/>
        <v>FAILED</v>
      </c>
      <c r="L12" s="74">
        <f>IF(FINAL!P12="","",$L$8*FINAL!P12)</f>
        <v>31.44705882352941</v>
      </c>
      <c r="M12" s="74">
        <f>IF(FINAL!AB12="","",$M$8*FINAL!AB12)</f>
        <v>33</v>
      </c>
      <c r="N12" s="74">
        <f>IF(FINAL!AD12="","",$N$8*FINAL!AD12)</f>
        <v>30.6</v>
      </c>
      <c r="O12" s="77">
        <f t="shared" si="2"/>
        <v>95.047058823529397</v>
      </c>
      <c r="P12" s="78">
        <f>IF(O12="","",('INITIAL INPUT'!$J$26*CRS!I12+'INITIAL INPUT'!$K$26*CRS!O12))</f>
        <v>71.590196078431362</v>
      </c>
      <c r="Q12" s="76">
        <f>IF(P12="","",VLOOKUP(P12,'INITIAL INPUT'!$P$4:$R$34,3))</f>
        <v>86</v>
      </c>
      <c r="R12" s="74" t="e">
        <f>IF(#REF!="","",CRS!$R$8*#REF!)</f>
        <v>#REF!</v>
      </c>
      <c r="S12" s="74" t="e">
        <f>IF(#REF!="","",CRS!$S$8*#REF!)</f>
        <v>#REF!</v>
      </c>
      <c r="T12" s="74" t="e">
        <f>IF(#REF!="","",CRS!$T$8*#REF!)</f>
        <v>#REF!</v>
      </c>
      <c r="U12" s="77" t="e">
        <f t="shared" si="1"/>
        <v>#REF!</v>
      </c>
      <c r="V12" s="78" t="e">
        <f>IF(U12="","",'INITIAL INPUT'!$J$26*CRS!I12+'INITIAL INPUT'!$K$26*CRS!O12+'INITIAL INPUT'!$L$26*CRS!U12)</f>
        <v>#REF!</v>
      </c>
      <c r="W12" s="76" t="e">
        <f>IF(V12="","",VLOOKUP(V12,'INITIAL INPUT'!$P$4:$R$34,3))</f>
        <v>#REF!</v>
      </c>
      <c r="X12" s="98">
        <f t="shared" si="3"/>
        <v>86</v>
      </c>
      <c r="Y12" s="166" t="str">
        <f t="shared" si="4"/>
        <v>PASSED</v>
      </c>
      <c r="Z12" s="82"/>
    </row>
    <row r="13" spans="1:26">
      <c r="A13" s="81" t="s">
        <v>29</v>
      </c>
      <c r="B13" s="69" t="str">
        <f>IF(NAMES!B6="","",NAMES!B6)</f>
        <v>18-7848-312</v>
      </c>
      <c r="C13" s="70" t="str">
        <f>IF(NAMES!C6="","",NAMES!C6)</f>
        <v xml:space="preserve">AQUINO, GABRIEL ALVIN O. </v>
      </c>
      <c r="D13" s="95" t="str">
        <f>IF(NAMES!D6="","",NAMES!D6)</f>
        <v>M</v>
      </c>
      <c r="E13" s="72" t="str">
        <f>IF(NAMES!E6="","",NAMES!E6)</f>
        <v>BSIT-NET SEC TRACK-1</v>
      </c>
      <c r="F13" s="73">
        <f>IF(MIDTERM!P13="","",$F$8*MIDTERM!P13)</f>
        <v>12.833333333333336</v>
      </c>
      <c r="G13" s="74">
        <f>IF(MIDTERM!AB13="","",$G$8*MIDTERM!AB13)</f>
        <v>19.8</v>
      </c>
      <c r="H13" s="74">
        <f>IF(MIDTERM!AD13="","",$H$8*MIDTERM!AD13)</f>
        <v>14.733333333333336</v>
      </c>
      <c r="I13" s="75">
        <f t="shared" si="0"/>
        <v>47.366666666666674</v>
      </c>
      <c r="J13" s="76">
        <f>IF(I13="","",VLOOKUP(I13,'INITIAL INPUT'!$P$4:$R$34,3))</f>
        <v>74</v>
      </c>
      <c r="K13" s="76" t="str">
        <f t="shared" si="5"/>
        <v>FAILED</v>
      </c>
      <c r="L13" s="74">
        <f>IF(FINAL!P13="","",$L$8*FINAL!P13)</f>
        <v>17.082352941176474</v>
      </c>
      <c r="M13" s="74">
        <f>IF(FINAL!AB13="","",$M$8*FINAL!AB13)</f>
        <v>33</v>
      </c>
      <c r="N13" s="74">
        <f>IF(FINAL!AD13="","",$N$8*FINAL!AD13)</f>
        <v>11.9</v>
      </c>
      <c r="O13" s="77">
        <f t="shared" si="2"/>
        <v>61.982352941176472</v>
      </c>
      <c r="P13" s="78">
        <f>IF(O13="","",('INITIAL INPUT'!$J$26*CRS!I13+'INITIAL INPUT'!$K$26*CRS!O13))</f>
        <v>54.674509803921573</v>
      </c>
      <c r="Q13" s="76">
        <f>IF(P13="","",VLOOKUP(P13,'INITIAL INPUT'!$P$4:$R$34,3))</f>
        <v>77</v>
      </c>
      <c r="R13" s="74" t="e">
        <f>IF(#REF!="","",CRS!$R$8*#REF!)</f>
        <v>#REF!</v>
      </c>
      <c r="S13" s="74" t="e">
        <f>IF(#REF!="","",CRS!$S$8*#REF!)</f>
        <v>#REF!</v>
      </c>
      <c r="T13" s="74" t="e">
        <f>IF(#REF!="","",CRS!$T$8*#REF!)</f>
        <v>#REF!</v>
      </c>
      <c r="U13" s="77" t="e">
        <f t="shared" si="1"/>
        <v>#REF!</v>
      </c>
      <c r="V13" s="78" t="e">
        <f>IF(U13="","",'INITIAL INPUT'!$J$26*CRS!I13+'INITIAL INPUT'!$K$26*CRS!O13+'INITIAL INPUT'!$L$26*CRS!U13)</f>
        <v>#REF!</v>
      </c>
      <c r="W13" s="76" t="e">
        <f>IF(V13="","",VLOOKUP(V13,'INITIAL INPUT'!$P$4:$R$34,3))</f>
        <v>#REF!</v>
      </c>
      <c r="X13" s="98">
        <f t="shared" si="3"/>
        <v>77</v>
      </c>
      <c r="Y13" s="166" t="str">
        <f t="shared" si="4"/>
        <v>PASSED</v>
      </c>
      <c r="Z13" s="82"/>
    </row>
    <row r="14" spans="1:26">
      <c r="A14" s="81" t="s">
        <v>30</v>
      </c>
      <c r="B14" s="69" t="str">
        <f>IF(NAMES!B7="","",NAMES!B7)</f>
        <v>18-6794-129</v>
      </c>
      <c r="C14" s="70" t="str">
        <f>IF(NAMES!C7="","",NAMES!C7)</f>
        <v xml:space="preserve">ASCUETA, VERGEL G. </v>
      </c>
      <c r="D14" s="95" t="str">
        <f>IF(NAMES!D7="","",NAMES!D7)</f>
        <v>M</v>
      </c>
      <c r="E14" s="72" t="str">
        <f>IF(NAMES!E7="","",NAMES!E7)</f>
        <v>BSIT-WEB TRACK-1</v>
      </c>
      <c r="F14" s="73">
        <f>IF(MIDTERM!P14="","",$F$8*MIDTERM!P14)</f>
        <v>29.516666666666669</v>
      </c>
      <c r="G14" s="74">
        <f>IF(MIDTERM!AB14="","",$G$8*MIDTERM!AB14)</f>
        <v>29.700000000000003</v>
      </c>
      <c r="H14" s="74">
        <f>IF(MIDTERM!AD14="","",$H$8*MIDTERM!AD14)</f>
        <v>17.75555555555556</v>
      </c>
      <c r="I14" s="75">
        <f t="shared" si="0"/>
        <v>76.972222222222229</v>
      </c>
      <c r="J14" s="76">
        <f>IF(I14="","",VLOOKUP(I14,'INITIAL INPUT'!$P$4:$R$34,3))</f>
        <v>88</v>
      </c>
      <c r="K14" s="76" t="str">
        <f t="shared" si="5"/>
        <v>PASSED</v>
      </c>
      <c r="L14" s="74">
        <f>IF(FINAL!P14="","",$L$8*FINAL!P14)</f>
        <v>29.894117647058827</v>
      </c>
      <c r="M14" s="74">
        <f>IF(FINAL!AB14="","",$M$8*FINAL!AB14)</f>
        <v>33</v>
      </c>
      <c r="N14" s="74">
        <f>IF(FINAL!AD14="","",$N$8*FINAL!AD14)</f>
        <v>30.6</v>
      </c>
      <c r="O14" s="77">
        <f t="shared" si="2"/>
        <v>93.494117647058829</v>
      </c>
      <c r="P14" s="78">
        <f>IF(O14="","",('INITIAL INPUT'!$J$26*CRS!I14+'INITIAL INPUT'!$K$26*CRS!O14))</f>
        <v>85.233169934640529</v>
      </c>
      <c r="Q14" s="76">
        <f>IF(P14="","",VLOOKUP(P14,'INITIAL INPUT'!$P$4:$R$34,3))</f>
        <v>93</v>
      </c>
      <c r="R14" s="74" t="e">
        <f>IF(#REF!="","",CRS!$R$8*#REF!)</f>
        <v>#REF!</v>
      </c>
      <c r="S14" s="74" t="e">
        <f>IF(#REF!="","",CRS!$S$8*#REF!)</f>
        <v>#REF!</v>
      </c>
      <c r="T14" s="74" t="e">
        <f>IF(#REF!="","",CRS!$T$8*#REF!)</f>
        <v>#REF!</v>
      </c>
      <c r="U14" s="77" t="e">
        <f t="shared" si="1"/>
        <v>#REF!</v>
      </c>
      <c r="V14" s="78" t="e">
        <f>IF(U14="","",'INITIAL INPUT'!$J$26*CRS!I14+'INITIAL INPUT'!$K$26*CRS!O14+'INITIAL INPUT'!$L$26*CRS!U14)</f>
        <v>#REF!</v>
      </c>
      <c r="W14" s="76" t="e">
        <f>IF(V14="","",VLOOKUP(V14,'INITIAL INPUT'!$P$4:$R$34,3))</f>
        <v>#REF!</v>
      </c>
      <c r="X14" s="98">
        <f t="shared" si="3"/>
        <v>93</v>
      </c>
      <c r="Y14" s="166" t="str">
        <f t="shared" si="4"/>
        <v>PASSED</v>
      </c>
      <c r="Z14" s="82"/>
    </row>
    <row r="15" spans="1:26">
      <c r="A15" s="81" t="s">
        <v>31</v>
      </c>
      <c r="B15" s="69" t="str">
        <f>IF(NAMES!B8="","",NAMES!B8)</f>
        <v>18-6571-476</v>
      </c>
      <c r="C15" s="70" t="str">
        <f>IF(NAMES!C8="","",NAMES!C8)</f>
        <v xml:space="preserve">AYAOAN, JOHN PAUL D. </v>
      </c>
      <c r="D15" s="95" t="str">
        <f>IF(NAMES!D8="","",NAMES!D8)</f>
        <v>M</v>
      </c>
      <c r="E15" s="72" t="str">
        <f>IF(NAMES!E8="","",NAMES!E8)</f>
        <v>BSIT-ERP TRACK-1</v>
      </c>
      <c r="F15" s="73">
        <f>IF(MIDTERM!P15="","",$F$8*MIDTERM!P15)</f>
        <v>29.516666666666669</v>
      </c>
      <c r="G15" s="74">
        <f>IF(MIDTERM!AB15="","",$G$8*MIDTERM!AB15)</f>
        <v>28.875</v>
      </c>
      <c r="H15" s="74">
        <f>IF(MIDTERM!AD15="","",$H$8*MIDTERM!AD15)</f>
        <v>21.911111111111111</v>
      </c>
      <c r="I15" s="75">
        <f t="shared" si="0"/>
        <v>80.302777777777777</v>
      </c>
      <c r="J15" s="76">
        <f>IF(I15="","",VLOOKUP(I15,'INITIAL INPUT'!$P$4:$R$34,3))</f>
        <v>90</v>
      </c>
      <c r="K15" s="76" t="str">
        <f t="shared" si="5"/>
        <v>PASSED</v>
      </c>
      <c r="L15" s="74">
        <f>IF(FINAL!P15="","",$L$8*FINAL!P15)</f>
        <v>26.205882352941178</v>
      </c>
      <c r="M15" s="74">
        <f>IF(FINAL!AB15="","",$M$8*FINAL!AB15)</f>
        <v>33</v>
      </c>
      <c r="N15" s="74">
        <f>IF(FINAL!AD15="","",$N$8*FINAL!AD15)</f>
        <v>34</v>
      </c>
      <c r="O15" s="77">
        <f t="shared" si="2"/>
        <v>93.205882352941174</v>
      </c>
      <c r="P15" s="78">
        <f>IF(O15="","",('INITIAL INPUT'!$J$26*CRS!I15+'INITIAL INPUT'!$K$26*CRS!O15))</f>
        <v>86.754330065359483</v>
      </c>
      <c r="Q15" s="76">
        <f>IF(P15="","",VLOOKUP(P15,'INITIAL INPUT'!$P$4:$R$34,3))</f>
        <v>93</v>
      </c>
      <c r="R15" s="74" t="e">
        <f>IF(#REF!="","",CRS!$R$8*#REF!)</f>
        <v>#REF!</v>
      </c>
      <c r="S15" s="74" t="e">
        <f>IF(#REF!="","",CRS!$S$8*#REF!)</f>
        <v>#REF!</v>
      </c>
      <c r="T15" s="74" t="e">
        <f>IF(#REF!="","",CRS!$T$8*#REF!)</f>
        <v>#REF!</v>
      </c>
      <c r="U15" s="77" t="e">
        <f t="shared" si="1"/>
        <v>#REF!</v>
      </c>
      <c r="V15" s="78" t="e">
        <f>IF(U15="","",'INITIAL INPUT'!$J$26*CRS!I15+'INITIAL INPUT'!$K$26*CRS!O15+'INITIAL INPUT'!$L$26*CRS!U15)</f>
        <v>#REF!</v>
      </c>
      <c r="W15" s="76" t="e">
        <f>IF(V15="","",VLOOKUP(V15,'INITIAL INPUT'!$P$4:$R$34,3))</f>
        <v>#REF!</v>
      </c>
      <c r="X15" s="98">
        <f t="shared" ref="X15:X23" si="6">Q15</f>
        <v>93</v>
      </c>
      <c r="Y15" s="166" t="str">
        <f t="shared" si="4"/>
        <v>PASSED</v>
      </c>
      <c r="Z15" s="82"/>
    </row>
    <row r="16" spans="1:26">
      <c r="A16" s="81" t="s">
        <v>32</v>
      </c>
      <c r="B16" s="69" t="str">
        <f>IF(NAMES!B9="","",NAMES!B9)</f>
        <v>18-1045-557</v>
      </c>
      <c r="C16" s="70" t="str">
        <f>IF(NAMES!C9="","",NAMES!C9)</f>
        <v xml:space="preserve">BAGAY, NOEL SHANE C. </v>
      </c>
      <c r="D16" s="95" t="str">
        <f>IF(NAMES!D9="","",NAMES!D9)</f>
        <v>M</v>
      </c>
      <c r="E16" s="72" t="str">
        <f>IF(NAMES!E9="","",NAMES!E9)</f>
        <v>BSIT-NET SEC TRACK-1</v>
      </c>
      <c r="F16" s="73">
        <f>IF(MIDTERM!P16="","",$F$8*MIDTERM!P16)</f>
        <v>15.4</v>
      </c>
      <c r="G16" s="74">
        <f>IF(MIDTERM!AB16="","",$G$8*MIDTERM!AB16)</f>
        <v>11.55</v>
      </c>
      <c r="H16" s="74">
        <f>IF(MIDTERM!AD16="","",$H$8*MIDTERM!AD16)</f>
        <v>17.75555555555556</v>
      </c>
      <c r="I16" s="75">
        <f t="shared" si="0"/>
        <v>44.705555555555563</v>
      </c>
      <c r="J16" s="76">
        <f>IF(I16="","",VLOOKUP(I16,'INITIAL INPUT'!$P$4:$R$34,3))</f>
        <v>74</v>
      </c>
      <c r="K16" s="76" t="str">
        <f t="shared" si="5"/>
        <v>FAILED</v>
      </c>
      <c r="L16" s="74">
        <f>IF(FINAL!P16="","",$L$8*FINAL!P16)</f>
        <v>11.452941176470588</v>
      </c>
      <c r="M16" s="74">
        <f>IF(FINAL!AB16="","",$M$8*FINAL!AB16)</f>
        <v>33</v>
      </c>
      <c r="N16" s="74">
        <f>IF(FINAL!AD16="","",$N$8*FINAL!AD16)</f>
        <v>12.325000000000001</v>
      </c>
      <c r="O16" s="77">
        <f t="shared" si="2"/>
        <v>56.777941176470591</v>
      </c>
      <c r="P16" s="78">
        <f>IF(O16="","",('INITIAL INPUT'!$J$26*CRS!I16+'INITIAL INPUT'!$K$26*CRS!O16))</f>
        <v>50.741748366013077</v>
      </c>
      <c r="Q16" s="76">
        <f>IF(P16="","",VLOOKUP(P16,'INITIAL INPUT'!$P$4:$R$34,3))</f>
        <v>75</v>
      </c>
      <c r="R16" s="74" t="e">
        <f>IF(#REF!="","",CRS!$R$8*#REF!)</f>
        <v>#REF!</v>
      </c>
      <c r="S16" s="74" t="e">
        <f>IF(#REF!="","",CRS!$S$8*#REF!)</f>
        <v>#REF!</v>
      </c>
      <c r="T16" s="74" t="e">
        <f>IF(#REF!="","",CRS!$T$8*#REF!)</f>
        <v>#REF!</v>
      </c>
      <c r="U16" s="77" t="e">
        <f t="shared" ref="U16:U40" si="7">IF(T16="","",SUM(R16:T16))</f>
        <v>#REF!</v>
      </c>
      <c r="V16" s="78" t="e">
        <f>IF(U16="","",'INITIAL INPUT'!$J$26*CRS!I16+'INITIAL INPUT'!$K$26*CRS!O16+'INITIAL INPUT'!$L$26*CRS!U16)</f>
        <v>#REF!</v>
      </c>
      <c r="W16" s="76" t="e">
        <f>IF(V16="","",VLOOKUP(V16,'INITIAL INPUT'!$P$4:$R$34,3))</f>
        <v>#REF!</v>
      </c>
      <c r="X16" s="98">
        <f t="shared" si="6"/>
        <v>75</v>
      </c>
      <c r="Y16" s="166" t="str">
        <f t="shared" si="4"/>
        <v>PASSED</v>
      </c>
      <c r="Z16" s="82"/>
    </row>
    <row r="17" spans="1:27">
      <c r="A17" s="81" t="s">
        <v>33</v>
      </c>
      <c r="B17" s="69" t="str">
        <f>IF(NAMES!B10="","",NAMES!B10)</f>
        <v>18-6809-539</v>
      </c>
      <c r="C17" s="70" t="str">
        <f>IF(NAMES!C10="","",NAMES!C10)</f>
        <v xml:space="preserve">BARJA, JHON MICHAEL D. </v>
      </c>
      <c r="D17" s="95" t="str">
        <f>IF(NAMES!D10="","",NAMES!D10)</f>
        <v>M</v>
      </c>
      <c r="E17" s="72" t="str">
        <f>IF(NAMES!E10="","",NAMES!E10)</f>
        <v>BSIT-NET SEC TRACK-1</v>
      </c>
      <c r="F17" s="73">
        <f>IF(MIDTERM!P17="","",$F$8*MIDTERM!P17)</f>
        <v>26.033333333333335</v>
      </c>
      <c r="G17" s="74">
        <f>IF(MIDTERM!AB17="","",$G$8*MIDTERM!AB17)</f>
        <v>24.75</v>
      </c>
      <c r="H17" s="74">
        <f>IF(MIDTERM!AD17="","",$H$8*MIDTERM!AD17)</f>
        <v>22.288888888888891</v>
      </c>
      <c r="I17" s="75">
        <f t="shared" si="0"/>
        <v>73.072222222222223</v>
      </c>
      <c r="J17" s="76">
        <f>IF(I17="","",VLOOKUP(I17,'INITIAL INPUT'!$P$4:$R$34,3))</f>
        <v>87</v>
      </c>
      <c r="K17" s="76" t="str">
        <f t="shared" si="5"/>
        <v>PASSED</v>
      </c>
      <c r="L17" s="74">
        <f>IF(FINAL!P17="","",$L$8*FINAL!P17)</f>
        <v>27.758823529411767</v>
      </c>
      <c r="M17" s="74">
        <f>IF(FINAL!AB17="","",$M$8*FINAL!AB17)</f>
        <v>33</v>
      </c>
      <c r="N17" s="74">
        <f>IF(FINAL!AD17="","",$N$8*FINAL!AD17)</f>
        <v>13.175000000000001</v>
      </c>
      <c r="O17" s="77">
        <f t="shared" si="2"/>
        <v>73.933823529411768</v>
      </c>
      <c r="P17" s="78">
        <f>IF(O17="","",('INITIAL INPUT'!$J$26*CRS!I17+'INITIAL INPUT'!$K$26*CRS!O17))</f>
        <v>73.503022875816995</v>
      </c>
      <c r="Q17" s="76">
        <f>IF(P17="","",VLOOKUP(P17,'INITIAL INPUT'!$P$4:$R$34,3))</f>
        <v>87</v>
      </c>
      <c r="R17" s="74" t="e">
        <f>IF(#REF!="","",CRS!$R$8*#REF!)</f>
        <v>#REF!</v>
      </c>
      <c r="S17" s="74" t="e">
        <f>IF(#REF!="","",CRS!$S$8*#REF!)</f>
        <v>#REF!</v>
      </c>
      <c r="T17" s="74" t="e">
        <f>IF(#REF!="","",CRS!$T$8*#REF!)</f>
        <v>#REF!</v>
      </c>
      <c r="U17" s="77" t="e">
        <f t="shared" si="7"/>
        <v>#REF!</v>
      </c>
      <c r="V17" s="78" t="e">
        <f>IF(U17="","",'INITIAL INPUT'!$J$26*CRS!I17+'INITIAL INPUT'!$K$26*CRS!O17+'INITIAL INPUT'!$L$26*CRS!U17)</f>
        <v>#REF!</v>
      </c>
      <c r="W17" s="76" t="e">
        <f>IF(V17="","",VLOOKUP(V17,'INITIAL INPUT'!$P$4:$R$34,3))</f>
        <v>#REF!</v>
      </c>
      <c r="X17" s="98">
        <f t="shared" si="6"/>
        <v>87</v>
      </c>
      <c r="Y17" s="166" t="str">
        <f t="shared" si="4"/>
        <v>PASSED</v>
      </c>
      <c r="Z17" s="82"/>
    </row>
    <row r="18" spans="1:27">
      <c r="A18" s="81" t="s">
        <v>34</v>
      </c>
      <c r="B18" s="69" t="str">
        <f>IF(NAMES!B11="","",NAMES!B11)</f>
        <v>18-5222-564</v>
      </c>
      <c r="C18" s="70" t="str">
        <f>IF(NAMES!C11="","",NAMES!C11)</f>
        <v xml:space="preserve">BAUTISTA, PRINCESS CARMELA JOY B. </v>
      </c>
      <c r="D18" s="95" t="str">
        <f>IF(NAMES!D11="","",NAMES!D11)</f>
        <v>F</v>
      </c>
      <c r="E18" s="72" t="str">
        <f>IF(NAMES!E11="","",NAMES!E11)</f>
        <v>BSIT-ERP TRACK-1</v>
      </c>
      <c r="F18" s="73">
        <f>IF(MIDTERM!P18="","",$F$8*MIDTERM!P18)</f>
        <v>30.433333333333337</v>
      </c>
      <c r="G18" s="74">
        <f>IF(MIDTERM!AB18="","",$G$8*MIDTERM!AB18)</f>
        <v>32.175000000000004</v>
      </c>
      <c r="H18" s="74">
        <f>IF(MIDTERM!AD18="","",$H$8*MIDTERM!AD18)</f>
        <v>22.666666666666664</v>
      </c>
      <c r="I18" s="75">
        <f t="shared" si="0"/>
        <v>85.275000000000006</v>
      </c>
      <c r="J18" s="76">
        <f>IF(I18="","",VLOOKUP(I18,'INITIAL INPUT'!$P$4:$R$34,3))</f>
        <v>93</v>
      </c>
      <c r="K18" s="76" t="str">
        <f t="shared" si="5"/>
        <v>PASSED</v>
      </c>
      <c r="L18" s="74">
        <f>IF(FINAL!P18="","",$L$8*FINAL!P18)</f>
        <v>30.282352941176473</v>
      </c>
      <c r="M18" s="74">
        <f>IF(FINAL!AB18="","",$M$8*FINAL!AB18)</f>
        <v>33</v>
      </c>
      <c r="N18" s="74">
        <f>IF(FINAL!AD18="","",$N$8*FINAL!AD18)</f>
        <v>34</v>
      </c>
      <c r="O18" s="77">
        <f t="shared" si="2"/>
        <v>97.28235294117647</v>
      </c>
      <c r="P18" s="78">
        <f>IF(O18="","",('INITIAL INPUT'!$J$26*CRS!I18+'INITIAL INPUT'!$K$26*CRS!O18))</f>
        <v>91.278676470588238</v>
      </c>
      <c r="Q18" s="76">
        <f>IF(P18="","",VLOOKUP(P18,'INITIAL INPUT'!$P$4:$R$34,3))</f>
        <v>96</v>
      </c>
      <c r="R18" s="74" t="e">
        <f>IF(#REF!="","",CRS!$R$8*#REF!)</f>
        <v>#REF!</v>
      </c>
      <c r="S18" s="74" t="e">
        <f>IF(#REF!="","",CRS!$S$8*#REF!)</f>
        <v>#REF!</v>
      </c>
      <c r="T18" s="74" t="e">
        <f>IF(#REF!="","",CRS!$T$8*#REF!)</f>
        <v>#REF!</v>
      </c>
      <c r="U18" s="77" t="e">
        <f t="shared" si="7"/>
        <v>#REF!</v>
      </c>
      <c r="V18" s="78" t="e">
        <f>IF(U18="","",'INITIAL INPUT'!$J$26*CRS!I18+'INITIAL INPUT'!$K$26*CRS!O18+'INITIAL INPUT'!$L$26*CRS!U18)</f>
        <v>#REF!</v>
      </c>
      <c r="W18" s="76" t="e">
        <f>IF(V18="","",VLOOKUP(V18,'INITIAL INPUT'!$P$4:$R$34,3))</f>
        <v>#REF!</v>
      </c>
      <c r="X18" s="98">
        <f t="shared" si="6"/>
        <v>96</v>
      </c>
      <c r="Y18" s="166" t="str">
        <f t="shared" si="4"/>
        <v>PASSED</v>
      </c>
      <c r="Z18" s="82"/>
    </row>
    <row r="19" spans="1:27">
      <c r="A19" s="81" t="s">
        <v>35</v>
      </c>
      <c r="B19" s="69" t="str">
        <f>IF(NAMES!B12="","",NAMES!B12)</f>
        <v>18-6902-942</v>
      </c>
      <c r="C19" s="70" t="str">
        <f>IF(NAMES!C12="","",NAMES!C12)</f>
        <v xml:space="preserve">BIDANG, JHUN ROY B. </v>
      </c>
      <c r="D19" s="95" t="str">
        <f>IF(NAMES!D12="","",NAMES!D12)</f>
        <v>M</v>
      </c>
      <c r="E19" s="72" t="str">
        <f>IF(NAMES!E12="","",NAMES!E12)</f>
        <v>BSIT-WEB TRACK-1</v>
      </c>
      <c r="F19" s="73">
        <f>IF(MIDTERM!P19="","",$F$8*MIDTERM!P19)</f>
        <v>26.950000000000003</v>
      </c>
      <c r="G19" s="74">
        <f>IF(MIDTERM!AB19="","",$G$8*MIDTERM!AB19)</f>
        <v>28.875</v>
      </c>
      <c r="H19" s="74">
        <f>IF(MIDTERM!AD19="","",$H$8*MIDTERM!AD19)</f>
        <v>18.511111111111113</v>
      </c>
      <c r="I19" s="75">
        <f t="shared" si="0"/>
        <v>74.336111111111109</v>
      </c>
      <c r="J19" s="76">
        <f>IF(I19="","",VLOOKUP(I19,'INITIAL INPUT'!$P$4:$R$34,3))</f>
        <v>87</v>
      </c>
      <c r="K19" s="76" t="str">
        <f t="shared" si="5"/>
        <v>PASSED</v>
      </c>
      <c r="L19" s="74">
        <f>IF(FINAL!P19="","",$L$8*FINAL!P19)</f>
        <v>18.05294117647059</v>
      </c>
      <c r="M19" s="74">
        <f>IF(FINAL!AB19="","",$M$8*FINAL!AB19)</f>
        <v>33</v>
      </c>
      <c r="N19" s="74">
        <f>IF(FINAL!AD19="","",$N$8*FINAL!AD19)</f>
        <v>25.925000000000001</v>
      </c>
      <c r="O19" s="77">
        <f t="shared" si="2"/>
        <v>76.977941176470594</v>
      </c>
      <c r="P19" s="78">
        <f>IF(O19="","",('INITIAL INPUT'!$J$26*CRS!I19+'INITIAL INPUT'!$K$26*CRS!O19))</f>
        <v>75.657026143790858</v>
      </c>
      <c r="Q19" s="76">
        <f>IF(P19="","",VLOOKUP(P19,'INITIAL INPUT'!$P$4:$R$34,3))</f>
        <v>88</v>
      </c>
      <c r="R19" s="74" t="e">
        <f>IF(#REF!="","",CRS!$R$8*#REF!)</f>
        <v>#REF!</v>
      </c>
      <c r="S19" s="74" t="e">
        <f>IF(#REF!="","",CRS!$S$8*#REF!)</f>
        <v>#REF!</v>
      </c>
      <c r="T19" s="74" t="e">
        <f>IF(#REF!="","",CRS!$T$8*#REF!)</f>
        <v>#REF!</v>
      </c>
      <c r="U19" s="77" t="e">
        <f t="shared" si="7"/>
        <v>#REF!</v>
      </c>
      <c r="V19" s="78" t="e">
        <f>IF(U19="","",'INITIAL INPUT'!$J$26*CRS!I19+'INITIAL INPUT'!$K$26*CRS!O19+'INITIAL INPUT'!$L$26*CRS!U19)</f>
        <v>#REF!</v>
      </c>
      <c r="W19" s="76" t="e">
        <f>IF(V19="","",VLOOKUP(V19,'INITIAL INPUT'!$P$4:$R$34,3))</f>
        <v>#REF!</v>
      </c>
      <c r="X19" s="98">
        <f t="shared" si="6"/>
        <v>88</v>
      </c>
      <c r="Y19" s="166" t="str">
        <f t="shared" si="4"/>
        <v>PASSED</v>
      </c>
      <c r="Z19" s="82"/>
    </row>
    <row r="20" spans="1:27">
      <c r="A20" s="81" t="s">
        <v>36</v>
      </c>
      <c r="B20" s="69" t="str">
        <f>IF(NAMES!B13="","",NAMES!B13)</f>
        <v>18-4583-712</v>
      </c>
      <c r="C20" s="70" t="str">
        <f>IF(NAMES!C13="","",NAMES!C13)</f>
        <v xml:space="preserve">BISWELAN, DANN LESTER B. </v>
      </c>
      <c r="D20" s="95" t="str">
        <f>IF(NAMES!D13="","",NAMES!D13)</f>
        <v>M</v>
      </c>
      <c r="E20" s="72" t="str">
        <f>IF(NAMES!E13="","",NAMES!E13)</f>
        <v>BSIT-ERP TRACK-1</v>
      </c>
      <c r="F20" s="73">
        <f>IF(MIDTERM!P20="","",$F$8*MIDTERM!P20)</f>
        <v>23.650000000000002</v>
      </c>
      <c r="G20" s="74">
        <f>IF(MIDTERM!AB20="","",$G$8*MIDTERM!AB20)</f>
        <v>14.850000000000001</v>
      </c>
      <c r="H20" s="74">
        <f>IF(MIDTERM!AD20="","",$H$8*MIDTERM!AD20)</f>
        <v>17.377777777777776</v>
      </c>
      <c r="I20" s="75">
        <f t="shared" si="0"/>
        <v>55.87777777777778</v>
      </c>
      <c r="J20" s="76">
        <f>IF(I20="","",VLOOKUP(I20,'INITIAL INPUT'!$P$4:$R$34,3))</f>
        <v>78</v>
      </c>
      <c r="K20" s="76" t="str">
        <f t="shared" si="5"/>
        <v>PASSED</v>
      </c>
      <c r="L20" s="74">
        <f>IF(FINAL!P20="","",$L$8*FINAL!P20)</f>
        <v>18.829411764705881</v>
      </c>
      <c r="M20" s="74">
        <f>IF(FINAL!AB20="","",$M$8*FINAL!AB20)</f>
        <v>33</v>
      </c>
      <c r="N20" s="74">
        <f>IF(FINAL!AD20="","",$N$8*FINAL!AD20)</f>
        <v>11.9</v>
      </c>
      <c r="O20" s="77">
        <f t="shared" si="2"/>
        <v>63.72941176470588</v>
      </c>
      <c r="P20" s="78">
        <f>IF(O20="","",('INITIAL INPUT'!$J$26*CRS!I20+'INITIAL INPUT'!$K$26*CRS!O20))</f>
        <v>59.803594771241833</v>
      </c>
      <c r="Q20" s="76">
        <f>IF(P20="","",VLOOKUP(P20,'INITIAL INPUT'!$P$4:$R$34,3))</f>
        <v>80</v>
      </c>
      <c r="R20" s="74" t="e">
        <f>IF(#REF!="","",CRS!$R$8*#REF!)</f>
        <v>#REF!</v>
      </c>
      <c r="S20" s="74" t="e">
        <f>IF(#REF!="","",CRS!$S$8*#REF!)</f>
        <v>#REF!</v>
      </c>
      <c r="T20" s="74" t="e">
        <f>IF(#REF!="","",CRS!$T$8*#REF!)</f>
        <v>#REF!</v>
      </c>
      <c r="U20" s="77" t="e">
        <f t="shared" si="7"/>
        <v>#REF!</v>
      </c>
      <c r="V20" s="78" t="e">
        <f>IF(U20="","",'INITIAL INPUT'!$J$26*CRS!I20+'INITIAL INPUT'!$K$26*CRS!O20+'INITIAL INPUT'!$L$26*CRS!U20)</f>
        <v>#REF!</v>
      </c>
      <c r="W20" s="76" t="e">
        <f>IF(V20="","",VLOOKUP(V20,'INITIAL INPUT'!$P$4:$R$34,3))</f>
        <v>#REF!</v>
      </c>
      <c r="X20" s="98">
        <f t="shared" si="6"/>
        <v>80</v>
      </c>
      <c r="Y20" s="166" t="str">
        <f t="shared" si="4"/>
        <v>PASSED</v>
      </c>
      <c r="Z20" s="82"/>
    </row>
    <row r="21" spans="1:27">
      <c r="A21" s="81" t="s">
        <v>37</v>
      </c>
      <c r="B21" s="69" t="str">
        <f>IF(NAMES!B14="","",NAMES!B14)</f>
        <v>18-6836-326</v>
      </c>
      <c r="C21" s="70" t="str">
        <f>IF(NAMES!C14="","",NAMES!C14)</f>
        <v xml:space="preserve">CHUA, MARY LYRA O. </v>
      </c>
      <c r="D21" s="95" t="str">
        <f>IF(NAMES!D14="","",NAMES!D14)</f>
        <v>F</v>
      </c>
      <c r="E21" s="72" t="str">
        <f>IF(NAMES!E14="","",NAMES!E14)</f>
        <v>BSIT-NET SEC TRACK-1</v>
      </c>
      <c r="F21" s="73">
        <f>IF(MIDTERM!P21="","",$F$8*MIDTERM!P21)</f>
        <v>28.233333333333334</v>
      </c>
      <c r="G21" s="74">
        <f>IF(MIDTERM!AB21="","",$G$8*MIDTERM!AB21)</f>
        <v>28.875</v>
      </c>
      <c r="H21" s="74">
        <f>IF(MIDTERM!AD21="","",$H$8*MIDTERM!AD21)</f>
        <v>18.511111111111113</v>
      </c>
      <c r="I21" s="75">
        <f t="shared" si="0"/>
        <v>75.61944444444444</v>
      </c>
      <c r="J21" s="76">
        <f>IF(I21="","",VLOOKUP(I21,'INITIAL INPUT'!$P$4:$R$34,3))</f>
        <v>88</v>
      </c>
      <c r="K21" s="76" t="str">
        <f t="shared" si="5"/>
        <v>PASSED</v>
      </c>
      <c r="L21" s="74">
        <f>IF(FINAL!P21="","",$L$8*FINAL!P21)</f>
        <v>28.147058823529413</v>
      </c>
      <c r="M21" s="74">
        <f>IF(FINAL!AB21="","",$M$8*FINAL!AB21)</f>
        <v>33</v>
      </c>
      <c r="N21" s="74">
        <f>IF(FINAL!AD21="","",$N$8*FINAL!AD21)</f>
        <v>23.375</v>
      </c>
      <c r="O21" s="77">
        <f t="shared" si="2"/>
        <v>84.52205882352942</v>
      </c>
      <c r="P21" s="78">
        <f>IF(O21="","",('INITIAL INPUT'!$J$26*CRS!I21+'INITIAL INPUT'!$K$26*CRS!O21))</f>
        <v>80.07075163398693</v>
      </c>
      <c r="Q21" s="76">
        <f>IF(P21="","",VLOOKUP(P21,'INITIAL INPUT'!$P$4:$R$34,3))</f>
        <v>90</v>
      </c>
      <c r="R21" s="74" t="e">
        <f>IF(#REF!="","",CRS!$R$8*#REF!)</f>
        <v>#REF!</v>
      </c>
      <c r="S21" s="74" t="e">
        <f>IF(#REF!="","",CRS!$S$8*#REF!)</f>
        <v>#REF!</v>
      </c>
      <c r="T21" s="74" t="e">
        <f>IF(#REF!="","",CRS!$T$8*#REF!)</f>
        <v>#REF!</v>
      </c>
      <c r="U21" s="77" t="e">
        <f t="shared" si="7"/>
        <v>#REF!</v>
      </c>
      <c r="V21" s="78" t="e">
        <f>IF(U21="","",'INITIAL INPUT'!$J$26*CRS!I21+'INITIAL INPUT'!$K$26*CRS!O21+'INITIAL INPUT'!$L$26*CRS!U21)</f>
        <v>#REF!</v>
      </c>
      <c r="W21" s="76" t="e">
        <f>IF(V21="","",VLOOKUP(V21,'INITIAL INPUT'!$P$4:$R$34,3))</f>
        <v>#REF!</v>
      </c>
      <c r="X21" s="98">
        <f t="shared" si="6"/>
        <v>90</v>
      </c>
      <c r="Y21" s="166" t="str">
        <f t="shared" si="4"/>
        <v>PASSED</v>
      </c>
      <c r="Z21" s="82"/>
    </row>
    <row r="22" spans="1:27">
      <c r="A22" s="81" t="s">
        <v>38</v>
      </c>
      <c r="B22" s="69" t="str">
        <f>IF(NAMES!B15="","",NAMES!B15)</f>
        <v>16-3981-281</v>
      </c>
      <c r="C22" s="70" t="str">
        <f>IF(NAMES!C15="","",NAMES!C15)</f>
        <v xml:space="preserve">CULBENGAN, JOSH ADRIAN L. </v>
      </c>
      <c r="D22" s="95" t="str">
        <f>IF(NAMES!D15="","",NAMES!D15)</f>
        <v>M</v>
      </c>
      <c r="E22" s="72" t="str">
        <f>IF(NAMES!E15="","",NAMES!E15)</f>
        <v>BSIT-WEB TRACK-1</v>
      </c>
      <c r="F22" s="73">
        <f>IF(MIDTERM!P22="","",$F$8*MIDTERM!P22)</f>
        <v>29.883333333333336</v>
      </c>
      <c r="G22" s="74">
        <f>IF(MIDTERM!AB22="","",$G$8*MIDTERM!AB22)</f>
        <v>28.05</v>
      </c>
      <c r="H22" s="74">
        <f>IF(MIDTERM!AD22="","",$H$8*MIDTERM!AD22)</f>
        <v>17</v>
      </c>
      <c r="I22" s="75">
        <f t="shared" si="0"/>
        <v>74.933333333333337</v>
      </c>
      <c r="J22" s="76">
        <f>IF(I22="","",VLOOKUP(I22,'INITIAL INPUT'!$P$4:$R$34,3))</f>
        <v>87</v>
      </c>
      <c r="K22" s="76" t="str">
        <f t="shared" si="5"/>
        <v>PASSED</v>
      </c>
      <c r="L22" s="74">
        <f>IF(FINAL!P22="","",$L$8*FINAL!P22)</f>
        <v>30.476470588235298</v>
      </c>
      <c r="M22" s="74">
        <f>IF(FINAL!AB22="","",$M$8*FINAL!AB22)</f>
        <v>33</v>
      </c>
      <c r="N22" s="74">
        <f>IF(FINAL!AD22="","",$N$8*FINAL!AD22)</f>
        <v>27.200000000000003</v>
      </c>
      <c r="O22" s="77">
        <f t="shared" si="2"/>
        <v>90.676470588235304</v>
      </c>
      <c r="P22" s="78">
        <f>IF(O22="","",('INITIAL INPUT'!$J$26*CRS!I22+'INITIAL INPUT'!$K$26*CRS!O22))</f>
        <v>82.804901960784321</v>
      </c>
      <c r="Q22" s="76">
        <f>IF(P22="","",VLOOKUP(P22,'INITIAL INPUT'!$P$4:$R$34,3))</f>
        <v>91</v>
      </c>
      <c r="R22" s="74" t="e">
        <f>IF(#REF!="","",CRS!$R$8*#REF!)</f>
        <v>#REF!</v>
      </c>
      <c r="S22" s="74" t="e">
        <f>IF(#REF!="","",CRS!$S$8*#REF!)</f>
        <v>#REF!</v>
      </c>
      <c r="T22" s="74" t="e">
        <f>IF(#REF!="","",CRS!$T$8*#REF!)</f>
        <v>#REF!</v>
      </c>
      <c r="U22" s="77" t="e">
        <f t="shared" si="7"/>
        <v>#REF!</v>
      </c>
      <c r="V22" s="78" t="e">
        <f>IF(U22="","",'INITIAL INPUT'!$J$26*CRS!I22+'INITIAL INPUT'!$K$26*CRS!O22+'INITIAL INPUT'!$L$26*CRS!U22)</f>
        <v>#REF!</v>
      </c>
      <c r="W22" s="76" t="e">
        <f>IF(V22="","",VLOOKUP(V22,'INITIAL INPUT'!$P$4:$R$34,3))</f>
        <v>#REF!</v>
      </c>
      <c r="X22" s="98">
        <f t="shared" si="6"/>
        <v>91</v>
      </c>
      <c r="Y22" s="166" t="str">
        <f t="shared" si="4"/>
        <v>PASSED</v>
      </c>
      <c r="Z22" s="82"/>
    </row>
    <row r="23" spans="1:27">
      <c r="A23" s="81" t="s">
        <v>39</v>
      </c>
      <c r="B23" s="69" t="str">
        <f>IF(NAMES!B16="","",NAMES!B16)</f>
        <v>18-7897-308</v>
      </c>
      <c r="C23" s="70" t="str">
        <f>IF(NAMES!C16="","",NAMES!C16)</f>
        <v xml:space="preserve">DE GUZMAN, ARIANNE T. </v>
      </c>
      <c r="D23" s="95" t="str">
        <f>IF(NAMES!D16="","",NAMES!D16)</f>
        <v>F</v>
      </c>
      <c r="E23" s="72" t="str">
        <f>IF(NAMES!E16="","",NAMES!E16)</f>
        <v>BSIT-NET SEC TRACK-1</v>
      </c>
      <c r="F23" s="73">
        <f>IF(MIDTERM!P23="","",$F$8*MIDTERM!P23)</f>
        <v>22.916666666666668</v>
      </c>
      <c r="G23" s="74">
        <f>IF(MIDTERM!AB23="","",$G$8*MIDTERM!AB23)</f>
        <v>23.1</v>
      </c>
      <c r="H23" s="74">
        <f>IF(MIDTERM!AD23="","",$H$8*MIDTERM!AD23)</f>
        <v>18.133333333333336</v>
      </c>
      <c r="I23" s="75">
        <f t="shared" si="0"/>
        <v>64.150000000000006</v>
      </c>
      <c r="J23" s="76">
        <f>IF(I23="","",VLOOKUP(I23,'INITIAL INPUT'!$P$4:$R$34,3))</f>
        <v>82</v>
      </c>
      <c r="K23" s="76" t="str">
        <f t="shared" si="5"/>
        <v>PASSED</v>
      </c>
      <c r="L23" s="74">
        <f>IF(FINAL!P23="","",$L$8*FINAL!P23)</f>
        <v>13.588235294117647</v>
      </c>
      <c r="M23" s="74">
        <f>IF(FINAL!AB23="","",$M$8*FINAL!AB23)</f>
        <v>33</v>
      </c>
      <c r="N23" s="74">
        <f>IF(FINAL!AD23="","",$N$8*FINAL!AD23)</f>
        <v>17</v>
      </c>
      <c r="O23" s="77">
        <f t="shared" si="2"/>
        <v>63.588235294117645</v>
      </c>
      <c r="P23" s="78">
        <f>IF(O23="","",('INITIAL INPUT'!$J$26*CRS!I23+'INITIAL INPUT'!$K$26*CRS!O23))</f>
        <v>63.869117647058829</v>
      </c>
      <c r="Q23" s="76">
        <f>IF(P23="","",VLOOKUP(P23,'INITIAL INPUT'!$P$4:$R$34,3))</f>
        <v>82</v>
      </c>
      <c r="R23" s="74" t="e">
        <f>IF(#REF!="","",CRS!$R$8*#REF!)</f>
        <v>#REF!</v>
      </c>
      <c r="S23" s="74" t="e">
        <f>IF(#REF!="","",CRS!$S$8*#REF!)</f>
        <v>#REF!</v>
      </c>
      <c r="T23" s="74" t="e">
        <f>IF(#REF!="","",CRS!$T$8*#REF!)</f>
        <v>#REF!</v>
      </c>
      <c r="U23" s="77" t="e">
        <f t="shared" si="7"/>
        <v>#REF!</v>
      </c>
      <c r="V23" s="78" t="e">
        <f>IF(U23="","",'INITIAL INPUT'!$J$26*CRS!I23+'INITIAL INPUT'!$K$26*CRS!O23+'INITIAL INPUT'!$L$26*CRS!U23)</f>
        <v>#REF!</v>
      </c>
      <c r="W23" s="76" t="e">
        <f>IF(V23="","",VLOOKUP(V23,'INITIAL INPUT'!$P$4:$R$34,3))</f>
        <v>#REF!</v>
      </c>
      <c r="X23" s="98">
        <f t="shared" si="6"/>
        <v>82</v>
      </c>
      <c r="Y23" s="166" t="str">
        <f t="shared" si="4"/>
        <v>PASSED</v>
      </c>
      <c r="Z23" s="82"/>
    </row>
    <row r="24" spans="1:27">
      <c r="A24" s="81" t="s">
        <v>40</v>
      </c>
      <c r="B24" s="69" t="str">
        <f>IF(NAMES!B17="","",NAMES!B17)</f>
        <v>18-6881-132</v>
      </c>
      <c r="C24" s="70" t="str">
        <f>IF(NAMES!C17="","",NAMES!C17)</f>
        <v xml:space="preserve">EBRADA, ALDWIN MICAEL L. </v>
      </c>
      <c r="D24" s="95" t="str">
        <f>IF(NAMES!D17="","",NAMES!D17)</f>
        <v>M</v>
      </c>
      <c r="E24" s="72" t="str">
        <f>IF(NAMES!E17="","",NAMES!E17)</f>
        <v>BSIT-WEB TRACK-1</v>
      </c>
      <c r="F24" s="73">
        <f>IF(MIDTERM!P24="","",$F$8*MIDTERM!P24)</f>
        <v>23.466666666666669</v>
      </c>
      <c r="G24" s="74">
        <f>IF(MIDTERM!AB24="","",$G$8*MIDTERM!AB24)</f>
        <v>28.05</v>
      </c>
      <c r="H24" s="74">
        <f>IF(MIDTERM!AD24="","",$H$8*MIDTERM!AD24)</f>
        <v>17</v>
      </c>
      <c r="I24" s="75">
        <f t="shared" si="0"/>
        <v>68.516666666666666</v>
      </c>
      <c r="J24" s="76">
        <f>IF(I24="","",VLOOKUP(I24,'INITIAL INPUT'!$P$4:$R$34,3))</f>
        <v>84</v>
      </c>
      <c r="K24" s="76" t="str">
        <f t="shared" si="5"/>
        <v>PASSED</v>
      </c>
      <c r="L24" s="74">
        <f>IF(FINAL!P24="","",$L$8*FINAL!P24)</f>
        <v>25.817647058823532</v>
      </c>
      <c r="M24" s="74">
        <f>IF(FINAL!AB24="","",$M$8*FINAL!AB24)</f>
        <v>33</v>
      </c>
      <c r="N24" s="74">
        <f>IF(FINAL!AD24="","",$N$8*FINAL!AD24)</f>
        <v>28.05</v>
      </c>
      <c r="O24" s="77">
        <f t="shared" si="2"/>
        <v>86.867647058823536</v>
      </c>
      <c r="P24" s="78">
        <f>IF(O24="","",('INITIAL INPUT'!$J$26*CRS!I24+'INITIAL INPUT'!$K$26*CRS!O24))</f>
        <v>77.692156862745094</v>
      </c>
      <c r="Q24" s="76">
        <f>IF(P24="","",VLOOKUP(P24,'INITIAL INPUT'!$P$4:$R$34,3))</f>
        <v>89</v>
      </c>
      <c r="R24" s="74" t="e">
        <f>IF(#REF!="","",CRS!$R$8*#REF!)</f>
        <v>#REF!</v>
      </c>
      <c r="S24" s="74" t="e">
        <f>IF(#REF!="","",CRS!$S$8*#REF!)</f>
        <v>#REF!</v>
      </c>
      <c r="T24" s="74" t="e">
        <f>IF(#REF!="","",CRS!$T$8*#REF!)</f>
        <v>#REF!</v>
      </c>
      <c r="U24" s="77" t="e">
        <f t="shared" si="7"/>
        <v>#REF!</v>
      </c>
      <c r="V24" s="78" t="e">
        <f>IF(U24="","",'INITIAL INPUT'!$J$26*CRS!I24+'INITIAL INPUT'!$K$26*CRS!O24+'INITIAL INPUT'!$L$26*CRS!U24)</f>
        <v>#REF!</v>
      </c>
      <c r="W24" s="76" t="e">
        <f>IF(V24="","",VLOOKUP(V24,'INITIAL INPUT'!$P$4:$R$34,3))</f>
        <v>#REF!</v>
      </c>
      <c r="X24" s="98">
        <f t="shared" ref="X24:X40" si="8">Q24</f>
        <v>89</v>
      </c>
      <c r="Y24" s="166" t="str">
        <f t="shared" si="4"/>
        <v>PASSED</v>
      </c>
      <c r="Z24" s="82"/>
    </row>
    <row r="25" spans="1:27">
      <c r="A25" s="81" t="s">
        <v>41</v>
      </c>
      <c r="B25" s="69" t="str">
        <f>IF(NAMES!B18="","",NAMES!B18)</f>
        <v>18-5724-792</v>
      </c>
      <c r="C25" s="70" t="str">
        <f>IF(NAMES!C18="","",NAMES!C18)</f>
        <v xml:space="preserve">ESPELITA, CLAIRE THERESE S. </v>
      </c>
      <c r="D25" s="95" t="str">
        <f>IF(NAMES!D18="","",NAMES!D18)</f>
        <v>F</v>
      </c>
      <c r="E25" s="72" t="str">
        <f>IF(NAMES!E18="","",NAMES!E18)</f>
        <v>BSIT-WEB TRACK-1</v>
      </c>
      <c r="F25" s="73">
        <f>IF(MIDTERM!P25="","",$F$8*MIDTERM!P25)</f>
        <v>21.633333333333336</v>
      </c>
      <c r="G25" s="74">
        <f>IF(MIDTERM!AB25="","",$G$8*MIDTERM!AB25)</f>
        <v>17.324999999999999</v>
      </c>
      <c r="H25" s="74">
        <f>IF(MIDTERM!AD25="","",$H$8*MIDTERM!AD25)</f>
        <v>22.288888888888891</v>
      </c>
      <c r="I25" s="75">
        <f t="shared" si="0"/>
        <v>61.247222222222227</v>
      </c>
      <c r="J25" s="76">
        <f>IF(I25="","",VLOOKUP(I25,'INITIAL INPUT'!$P$4:$R$34,3))</f>
        <v>81</v>
      </c>
      <c r="K25" s="76" t="str">
        <f t="shared" si="5"/>
        <v>PASSED</v>
      </c>
      <c r="L25" s="74">
        <f>IF(FINAL!P25="","",$L$8*FINAL!P25)</f>
        <v>24.264705882352942</v>
      </c>
      <c r="M25" s="74">
        <f>IF(FINAL!AB25="","",$M$8*FINAL!AB25)</f>
        <v>33</v>
      </c>
      <c r="N25" s="74">
        <f>IF(FINAL!AD25="","",$N$8*FINAL!AD25)</f>
        <v>33.150000000000006</v>
      </c>
      <c r="O25" s="77">
        <f t="shared" si="2"/>
        <v>90.414705882352948</v>
      </c>
      <c r="P25" s="78">
        <f>IF(O25="","",('INITIAL INPUT'!$J$26*CRS!I25+'INITIAL INPUT'!$K$26*CRS!O25))</f>
        <v>75.830964052287584</v>
      </c>
      <c r="Q25" s="76">
        <f>IF(P25="","",VLOOKUP(P25,'INITIAL INPUT'!$P$4:$R$34,3))</f>
        <v>88</v>
      </c>
      <c r="R25" s="74" t="e">
        <f>IF(#REF!="","",CRS!$R$8*#REF!)</f>
        <v>#REF!</v>
      </c>
      <c r="S25" s="74" t="e">
        <f>IF(#REF!="","",CRS!$S$8*#REF!)</f>
        <v>#REF!</v>
      </c>
      <c r="T25" s="74" t="e">
        <f>IF(#REF!="","",CRS!$T$8*#REF!)</f>
        <v>#REF!</v>
      </c>
      <c r="U25" s="77" t="e">
        <f t="shared" si="7"/>
        <v>#REF!</v>
      </c>
      <c r="V25" s="78" t="e">
        <f>IF(U25="","",'INITIAL INPUT'!$J$26*CRS!I25+'INITIAL INPUT'!$K$26*CRS!O25+'INITIAL INPUT'!$L$26*CRS!U25)</f>
        <v>#REF!</v>
      </c>
      <c r="W25" s="76" t="e">
        <f>IF(V25="","",VLOOKUP(V25,'INITIAL INPUT'!$P$4:$R$34,3))</f>
        <v>#REF!</v>
      </c>
      <c r="X25" s="98">
        <f t="shared" si="8"/>
        <v>88</v>
      </c>
      <c r="Y25" s="166" t="str">
        <f t="shared" si="4"/>
        <v>PASSED</v>
      </c>
      <c r="Z25" s="82"/>
    </row>
    <row r="26" spans="1:27">
      <c r="A26" s="81" t="s">
        <v>42</v>
      </c>
      <c r="B26" s="69" t="str">
        <f>IF(NAMES!B19="","",NAMES!B19)</f>
        <v>18-6848-502</v>
      </c>
      <c r="C26" s="70" t="str">
        <f>IF(NAMES!C19="","",NAMES!C19)</f>
        <v xml:space="preserve">FARRO, FREDERICK ANTHONY A. </v>
      </c>
      <c r="D26" s="95" t="str">
        <f>IF(NAMES!D19="","",NAMES!D19)</f>
        <v>M</v>
      </c>
      <c r="E26" s="72" t="str">
        <f>IF(NAMES!E19="","",NAMES!E19)</f>
        <v>BSIT-WEB TRACK-1</v>
      </c>
      <c r="F26" s="73">
        <f>IF(MIDTERM!P26="","",$F$8*MIDTERM!P26)</f>
        <v>28.416666666666668</v>
      </c>
      <c r="G26" s="74">
        <f>IF(MIDTERM!AB26="","",$G$8*MIDTERM!AB26)</f>
        <v>24.75</v>
      </c>
      <c r="H26" s="74">
        <f>IF(MIDTERM!AD26="","",$H$8*MIDTERM!AD26)</f>
        <v>18.133333333333336</v>
      </c>
      <c r="I26" s="75">
        <f t="shared" si="0"/>
        <v>71.300000000000011</v>
      </c>
      <c r="J26" s="76">
        <f>IF(I26="","",VLOOKUP(I26,'INITIAL INPUT'!$P$4:$R$34,3))</f>
        <v>86</v>
      </c>
      <c r="K26" s="76" t="str">
        <f t="shared" si="5"/>
        <v>PASSED</v>
      </c>
      <c r="L26" s="74">
        <f>IF(FINAL!P26="","",$L$8*FINAL!P26)</f>
        <v>28.535294117647059</v>
      </c>
      <c r="M26" s="74">
        <f>IF(FINAL!AB26="","",$M$8*FINAL!AB26)</f>
        <v>33</v>
      </c>
      <c r="N26" s="74">
        <f>IF(FINAL!AD26="","",$N$8*FINAL!AD26)</f>
        <v>11.9</v>
      </c>
      <c r="O26" s="77">
        <f t="shared" si="2"/>
        <v>73.435294117647061</v>
      </c>
      <c r="P26" s="78">
        <f>IF(O26="","",('INITIAL INPUT'!$J$26*CRS!I26+'INITIAL INPUT'!$K$26*CRS!O26))</f>
        <v>72.367647058823536</v>
      </c>
      <c r="Q26" s="76">
        <f>IF(P26="","",VLOOKUP(P26,'INITIAL INPUT'!$P$4:$R$34,3))</f>
        <v>86</v>
      </c>
      <c r="R26" s="74" t="e">
        <f>IF(#REF!="","",CRS!$R$8*#REF!)</f>
        <v>#REF!</v>
      </c>
      <c r="S26" s="74" t="e">
        <f>IF(#REF!="","",CRS!$S$8*#REF!)</f>
        <v>#REF!</v>
      </c>
      <c r="T26" s="74" t="e">
        <f>IF(#REF!="","",CRS!$T$8*#REF!)</f>
        <v>#REF!</v>
      </c>
      <c r="U26" s="77" t="e">
        <f t="shared" si="7"/>
        <v>#REF!</v>
      </c>
      <c r="V26" s="78" t="e">
        <f>IF(U26="","",'INITIAL INPUT'!$J$26*CRS!I26+'INITIAL INPUT'!$K$26*CRS!O26+'INITIAL INPUT'!$L$26*CRS!U26)</f>
        <v>#REF!</v>
      </c>
      <c r="W26" s="76" t="e">
        <f>IF(V26="","",VLOOKUP(V26,'INITIAL INPUT'!$P$4:$R$34,3))</f>
        <v>#REF!</v>
      </c>
      <c r="X26" s="98">
        <f t="shared" si="8"/>
        <v>86</v>
      </c>
      <c r="Y26" s="166" t="str">
        <f t="shared" si="4"/>
        <v>PASSED</v>
      </c>
      <c r="Z26" s="328"/>
      <c r="AA26" s="318" t="s">
        <v>117</v>
      </c>
    </row>
    <row r="27" spans="1:27">
      <c r="A27" s="81" t="s">
        <v>43</v>
      </c>
      <c r="B27" s="69" t="str">
        <f>IF(NAMES!B20="","",NAMES!B20)</f>
        <v>18-6947-781</v>
      </c>
      <c r="C27" s="70" t="str">
        <f>IF(NAMES!C20="","",NAMES!C20)</f>
        <v xml:space="preserve">FLORES, RENZ JAVIE B. </v>
      </c>
      <c r="D27" s="95" t="str">
        <f>IF(NAMES!D20="","",NAMES!D20)</f>
        <v>F</v>
      </c>
      <c r="E27" s="72" t="str">
        <f>IF(NAMES!E20="","",NAMES!E20)</f>
        <v>BSIT-ERP TRACK-1</v>
      </c>
      <c r="F27" s="73">
        <f>IF(MIDTERM!P27="","",$F$8*MIDTERM!P27)</f>
        <v>29.516666666666669</v>
      </c>
      <c r="G27" s="74">
        <f>IF(MIDTERM!AB27="","",$G$8*MIDTERM!AB27)</f>
        <v>28.05</v>
      </c>
      <c r="H27" s="74">
        <f>IF(MIDTERM!AD27="","",$H$8*MIDTERM!AD27)</f>
        <v>16.622222222222224</v>
      </c>
      <c r="I27" s="75">
        <f t="shared" si="0"/>
        <v>74.188888888888897</v>
      </c>
      <c r="J27" s="76">
        <f>IF(I27="","",VLOOKUP(I27,'INITIAL INPUT'!$P$4:$R$34,3))</f>
        <v>87</v>
      </c>
      <c r="K27" s="76" t="str">
        <f t="shared" si="5"/>
        <v>PASSED</v>
      </c>
      <c r="L27" s="74">
        <f>IF(FINAL!P27="","",$L$8*FINAL!P27)</f>
        <v>30.670588235294119</v>
      </c>
      <c r="M27" s="74">
        <f>IF(FINAL!AB27="","",$M$8*FINAL!AB27)</f>
        <v>33</v>
      </c>
      <c r="N27" s="74">
        <f>IF(FINAL!AD27="","",$N$8*FINAL!AD27)</f>
        <v>31.875000000000004</v>
      </c>
      <c r="O27" s="77">
        <f t="shared" si="2"/>
        <v>95.545588235294119</v>
      </c>
      <c r="P27" s="78">
        <f>IF(O27="","",('INITIAL INPUT'!$J$26*CRS!I27+'INITIAL INPUT'!$K$26*CRS!O27))</f>
        <v>84.867238562091501</v>
      </c>
      <c r="Q27" s="76">
        <f>IF(P27="","",VLOOKUP(P27,'INITIAL INPUT'!$P$4:$R$34,3))</f>
        <v>92</v>
      </c>
      <c r="R27" s="74" t="e">
        <f>IF(#REF!="","",CRS!$R$8*#REF!)</f>
        <v>#REF!</v>
      </c>
      <c r="S27" s="74" t="e">
        <f>IF(#REF!="","",CRS!$S$8*#REF!)</f>
        <v>#REF!</v>
      </c>
      <c r="T27" s="74" t="e">
        <f>IF(#REF!="","",CRS!$T$8*#REF!)</f>
        <v>#REF!</v>
      </c>
      <c r="U27" s="77" t="e">
        <f t="shared" si="7"/>
        <v>#REF!</v>
      </c>
      <c r="V27" s="78" t="e">
        <f>IF(U27="","",'INITIAL INPUT'!$J$26*CRS!I27+'INITIAL INPUT'!$K$26*CRS!O27+'INITIAL INPUT'!$L$26*CRS!U27)</f>
        <v>#REF!</v>
      </c>
      <c r="W27" s="76" t="e">
        <f>IF(V27="","",VLOOKUP(V27,'INITIAL INPUT'!$P$4:$R$34,3))</f>
        <v>#REF!</v>
      </c>
      <c r="X27" s="98">
        <f t="shared" si="8"/>
        <v>92</v>
      </c>
      <c r="Y27" s="166" t="str">
        <f t="shared" si="4"/>
        <v>PASSED</v>
      </c>
      <c r="Z27" s="329"/>
      <c r="AA27" s="319"/>
    </row>
    <row r="28" spans="1:27">
      <c r="A28" s="81" t="s">
        <v>44</v>
      </c>
      <c r="B28" s="69" t="str">
        <f>IF(NAMES!B21="","",NAMES!B21)</f>
        <v>18-6968-851</v>
      </c>
      <c r="C28" s="70" t="str">
        <f>IF(NAMES!C21="","",NAMES!C21)</f>
        <v xml:space="preserve">FONTANILLA, EMIL U. </v>
      </c>
      <c r="D28" s="95" t="str">
        <f>IF(NAMES!D21="","",NAMES!D21)</f>
        <v>M</v>
      </c>
      <c r="E28" s="72" t="str">
        <f>IF(NAMES!E21="","",NAMES!E21)</f>
        <v>BSIT-NET SEC TRACK-1</v>
      </c>
      <c r="F28" s="73">
        <f>IF(MIDTERM!P28="","",$F$8*MIDTERM!P28)</f>
        <v>4.7666666666666666</v>
      </c>
      <c r="G28" s="74">
        <f>IF(MIDTERM!AB28="","",$G$8*MIDTERM!AB28)</f>
        <v>11.55</v>
      </c>
      <c r="H28" s="74">
        <f>IF(MIDTERM!AD28="","",$H$8*MIDTERM!AD28)</f>
        <v>16.622222222222224</v>
      </c>
      <c r="I28" s="75">
        <f t="shared" si="0"/>
        <v>32.93888888888889</v>
      </c>
      <c r="J28" s="76">
        <f>IF(I28="","",VLOOKUP(I28,'INITIAL INPUT'!$P$4:$R$34,3))</f>
        <v>73</v>
      </c>
      <c r="K28" s="76" t="str">
        <f t="shared" si="5"/>
        <v>FAILED</v>
      </c>
      <c r="L28" s="74">
        <f>IF(FINAL!P28="","",$L$8*FINAL!P28)</f>
        <v>3.6882352941176477</v>
      </c>
      <c r="M28" s="74">
        <f>IF(FINAL!AB28="","",$M$8*FINAL!AB28)</f>
        <v>14.142857142857142</v>
      </c>
      <c r="N28" s="74" t="str">
        <f>IF(FINAL!AD28="","",$N$8*FINAL!AD28)</f>
        <v/>
      </c>
      <c r="O28" s="77">
        <f t="shared" si="2"/>
        <v>17.831092436974789</v>
      </c>
      <c r="P28" s="78">
        <f>IF(O28="","",('INITIAL INPUT'!$J$26*CRS!I28+'INITIAL INPUT'!$K$26*CRS!O28))</f>
        <v>25.384990662931841</v>
      </c>
      <c r="Q28" s="76">
        <f>IF(P28="","",VLOOKUP(P28,'INITIAL INPUT'!$P$4:$R$34,3))</f>
        <v>72</v>
      </c>
      <c r="R28" s="74" t="e">
        <f>IF(#REF!="","",CRS!$R$8*#REF!)</f>
        <v>#REF!</v>
      </c>
      <c r="S28" s="74" t="e">
        <f>IF(#REF!="","",CRS!$S$8*#REF!)</f>
        <v>#REF!</v>
      </c>
      <c r="T28" s="74" t="e">
        <f>IF(#REF!="","",CRS!$T$8*#REF!)</f>
        <v>#REF!</v>
      </c>
      <c r="U28" s="77" t="e">
        <f t="shared" si="7"/>
        <v>#REF!</v>
      </c>
      <c r="V28" s="78" t="e">
        <f>IF(U28="","",'INITIAL INPUT'!$J$26*CRS!I28+'INITIAL INPUT'!$K$26*CRS!O28+'INITIAL INPUT'!$L$26*CRS!U28)</f>
        <v>#REF!</v>
      </c>
      <c r="W28" s="76" t="e">
        <f>IF(V28="","",VLOOKUP(V28,'INITIAL INPUT'!$P$4:$R$34,3))</f>
        <v>#REF!</v>
      </c>
      <c r="X28" s="98" t="s">
        <v>263</v>
      </c>
      <c r="Y28" s="166" t="str">
        <f t="shared" si="4"/>
        <v>NFE</v>
      </c>
      <c r="Z28" s="329"/>
      <c r="AA28" s="319"/>
    </row>
    <row r="29" spans="1:27" ht="12.75" customHeight="1">
      <c r="A29" s="81" t="s">
        <v>45</v>
      </c>
      <c r="B29" s="69" t="str">
        <f>IF(NAMES!B22="","",NAMES!B22)</f>
        <v>18-7016-106</v>
      </c>
      <c r="C29" s="70" t="str">
        <f>IF(NAMES!C22="","",NAMES!C22)</f>
        <v xml:space="preserve">GACILAN, JOHN JAMES </v>
      </c>
      <c r="D29" s="95" t="str">
        <f>IF(NAMES!D22="","",NAMES!D22)</f>
        <v>M</v>
      </c>
      <c r="E29" s="72" t="str">
        <f>IF(NAMES!E22="","",NAMES!E22)</f>
        <v>BSIT-WEB TRACK-1</v>
      </c>
      <c r="F29" s="73">
        <f>IF(MIDTERM!P29="","",$F$8*MIDTERM!P29)</f>
        <v>29.15</v>
      </c>
      <c r="G29" s="74">
        <f>IF(MIDTERM!AB29="","",$G$8*MIDTERM!AB29)</f>
        <v>29.700000000000003</v>
      </c>
      <c r="H29" s="74">
        <f>IF(MIDTERM!AD29="","",$H$8*MIDTERM!AD29)</f>
        <v>20.400000000000002</v>
      </c>
      <c r="I29" s="75">
        <f t="shared" si="0"/>
        <v>79.25</v>
      </c>
      <c r="J29" s="76">
        <f>IF(I29="","",VLOOKUP(I29,'INITIAL INPUT'!$P$4:$R$34,3))</f>
        <v>90</v>
      </c>
      <c r="K29" s="76" t="str">
        <f t="shared" si="5"/>
        <v>PASSED</v>
      </c>
      <c r="L29" s="74">
        <f>IF(FINAL!P29="","",$L$8*FINAL!P29)</f>
        <v>21.935294117647061</v>
      </c>
      <c r="M29" s="74">
        <f>IF(FINAL!AB29="","",$M$8*FINAL!AB29)</f>
        <v>33</v>
      </c>
      <c r="N29" s="74">
        <f>IF(FINAL!AD29="","",$N$8*FINAL!AD29)</f>
        <v>29.325000000000003</v>
      </c>
      <c r="O29" s="77">
        <f t="shared" si="2"/>
        <v>84.260294117647064</v>
      </c>
      <c r="P29" s="78">
        <f>IF(O29="","",('INITIAL INPUT'!$J$26*CRS!I29+'INITIAL INPUT'!$K$26*CRS!O29))</f>
        <v>81.755147058823525</v>
      </c>
      <c r="Q29" s="76">
        <f>IF(P29="","",VLOOKUP(P29,'INITIAL INPUT'!$P$4:$R$34,3))</f>
        <v>91</v>
      </c>
      <c r="R29" s="74" t="e">
        <f>IF(#REF!="","",CRS!$R$8*#REF!)</f>
        <v>#REF!</v>
      </c>
      <c r="S29" s="74" t="e">
        <f>IF(#REF!="","",CRS!$S$8*#REF!)</f>
        <v>#REF!</v>
      </c>
      <c r="T29" s="74" t="e">
        <f>IF(#REF!="","",CRS!$T$8*#REF!)</f>
        <v>#REF!</v>
      </c>
      <c r="U29" s="77" t="e">
        <f t="shared" si="7"/>
        <v>#REF!</v>
      </c>
      <c r="V29" s="78" t="e">
        <f>IF(U29="","",'INITIAL INPUT'!$J$26*CRS!I29+'INITIAL INPUT'!$K$26*CRS!O29+'INITIAL INPUT'!$L$26*CRS!U29)</f>
        <v>#REF!</v>
      </c>
      <c r="W29" s="76" t="e">
        <f>IF(V29="","",VLOOKUP(V29,'INITIAL INPUT'!$P$4:$R$34,3))</f>
        <v>#REF!</v>
      </c>
      <c r="X29" s="98">
        <f t="shared" si="8"/>
        <v>91</v>
      </c>
      <c r="Y29" s="166" t="str">
        <f t="shared" si="4"/>
        <v>PASSED</v>
      </c>
      <c r="Z29" s="329"/>
      <c r="AA29" s="319"/>
    </row>
    <row r="30" spans="1:27">
      <c r="A30" s="81" t="s">
        <v>46</v>
      </c>
      <c r="B30" s="69" t="str">
        <f>IF(NAMES!B23="","",NAMES!B23)</f>
        <v>18-6542-504</v>
      </c>
      <c r="C30" s="70" t="str">
        <f>IF(NAMES!C23="","",NAMES!C23)</f>
        <v xml:space="preserve">GACUSAN, JUEL REI S. </v>
      </c>
      <c r="D30" s="95" t="str">
        <f>IF(NAMES!D23="","",NAMES!D23)</f>
        <v>M</v>
      </c>
      <c r="E30" s="72" t="str">
        <f>IF(NAMES!E23="","",NAMES!E23)</f>
        <v>BSIT-ERP TRACK-1</v>
      </c>
      <c r="F30" s="73">
        <f>IF(MIDTERM!P30="","",$F$8*MIDTERM!P30)</f>
        <v>27.133333333333333</v>
      </c>
      <c r="G30" s="74">
        <f>IF(MIDTERM!AB30="","",$G$8*MIDTERM!AB30)</f>
        <v>26.400000000000002</v>
      </c>
      <c r="H30" s="74">
        <f>IF(MIDTERM!AD30="","",$H$8*MIDTERM!AD30)</f>
        <v>21.911111111111111</v>
      </c>
      <c r="I30" s="75">
        <f t="shared" si="0"/>
        <v>75.444444444444443</v>
      </c>
      <c r="J30" s="76">
        <f>IF(I30="","",VLOOKUP(I30,'INITIAL INPUT'!$P$4:$R$34,3))</f>
        <v>88</v>
      </c>
      <c r="K30" s="76" t="str">
        <f t="shared" si="5"/>
        <v>PASSED</v>
      </c>
      <c r="L30" s="74">
        <f>IF(FINAL!P30="","",$L$8*FINAL!P30)</f>
        <v>22.711764705882356</v>
      </c>
      <c r="M30" s="74">
        <f>IF(FINAL!AB30="","",$M$8*FINAL!AB30)</f>
        <v>33</v>
      </c>
      <c r="N30" s="74">
        <f>IF(FINAL!AD30="","",$N$8*FINAL!AD30)</f>
        <v>13.600000000000001</v>
      </c>
      <c r="O30" s="77">
        <f t="shared" si="2"/>
        <v>69.311764705882354</v>
      </c>
      <c r="P30" s="78">
        <f>IF(O30="","",('INITIAL INPUT'!$J$26*CRS!I30+'INITIAL INPUT'!$K$26*CRS!O30))</f>
        <v>72.378104575163405</v>
      </c>
      <c r="Q30" s="76">
        <f>IF(P30="","",VLOOKUP(P30,'INITIAL INPUT'!$P$4:$R$34,3))</f>
        <v>86</v>
      </c>
      <c r="R30" s="74" t="e">
        <f>IF(#REF!="","",CRS!$R$8*#REF!)</f>
        <v>#REF!</v>
      </c>
      <c r="S30" s="74" t="e">
        <f>IF(#REF!="","",CRS!$S$8*#REF!)</f>
        <v>#REF!</v>
      </c>
      <c r="T30" s="74" t="e">
        <f>IF(#REF!="","",CRS!$T$8*#REF!)</f>
        <v>#REF!</v>
      </c>
      <c r="U30" s="77" t="e">
        <f t="shared" si="7"/>
        <v>#REF!</v>
      </c>
      <c r="V30" s="78" t="e">
        <f>IF(U30="","",'INITIAL INPUT'!$J$26*CRS!I30+'INITIAL INPUT'!$K$26*CRS!O30+'INITIAL INPUT'!$L$26*CRS!U30)</f>
        <v>#REF!</v>
      </c>
      <c r="W30" s="76" t="e">
        <f>IF(V30="","",VLOOKUP(V30,'INITIAL INPUT'!$P$4:$R$34,3))</f>
        <v>#REF!</v>
      </c>
      <c r="X30" s="98">
        <f t="shared" si="8"/>
        <v>86</v>
      </c>
      <c r="Y30" s="166" t="str">
        <f t="shared" si="4"/>
        <v>PASSED</v>
      </c>
      <c r="Z30" s="329"/>
      <c r="AA30" s="319"/>
    </row>
    <row r="31" spans="1:27">
      <c r="A31" s="81" t="s">
        <v>47</v>
      </c>
      <c r="B31" s="69" t="str">
        <f>IF(NAMES!B24="","",NAMES!B24)</f>
        <v>18-6790-112</v>
      </c>
      <c r="C31" s="70" t="str">
        <f>IF(NAMES!C24="","",NAMES!C24)</f>
        <v xml:space="preserve">GADONG, KARL V. </v>
      </c>
      <c r="D31" s="95" t="str">
        <f>IF(NAMES!D24="","",NAMES!D24)</f>
        <v>M</v>
      </c>
      <c r="E31" s="72" t="str">
        <f>IF(NAMES!E24="","",NAMES!E24)</f>
        <v>BSIT-NET SEC TRACK-1</v>
      </c>
      <c r="F31" s="73">
        <f>IF(MIDTERM!P31="","",$F$8*MIDTERM!P31)</f>
        <v>28.05</v>
      </c>
      <c r="G31" s="74">
        <f>IF(MIDTERM!AB31="","",$G$8*MIDTERM!AB31)</f>
        <v>28.875</v>
      </c>
      <c r="H31" s="74">
        <f>IF(MIDTERM!AD31="","",$H$8*MIDTERM!AD31)</f>
        <v>14.355555555555556</v>
      </c>
      <c r="I31" s="75">
        <f t="shared" si="0"/>
        <v>71.280555555555551</v>
      </c>
      <c r="J31" s="76">
        <f>IF(I31="","",VLOOKUP(I31,'INITIAL INPUT'!$P$4:$R$34,3))</f>
        <v>86</v>
      </c>
      <c r="K31" s="76" t="str">
        <f t="shared" si="5"/>
        <v>PASSED</v>
      </c>
      <c r="L31" s="74">
        <f>IF(FINAL!P31="","",$L$8*FINAL!P31)</f>
        <v>15.723529411764705</v>
      </c>
      <c r="M31" s="74">
        <f>IF(FINAL!AB31="","",$M$8*FINAL!AB31)</f>
        <v>33</v>
      </c>
      <c r="N31" s="74">
        <f>IF(FINAL!AD31="","",$N$8*FINAL!AD31)</f>
        <v>14.875000000000002</v>
      </c>
      <c r="O31" s="77">
        <f t="shared" si="2"/>
        <v>63.598529411764702</v>
      </c>
      <c r="P31" s="78">
        <f>IF(O31="","",('INITIAL INPUT'!$J$26*CRS!I31+'INITIAL INPUT'!$K$26*CRS!O31))</f>
        <v>67.439542483660119</v>
      </c>
      <c r="Q31" s="76">
        <f>IF(P31="","",VLOOKUP(P31,'INITIAL INPUT'!$P$4:$R$34,3))</f>
        <v>84</v>
      </c>
      <c r="R31" s="74" t="e">
        <f>IF(#REF!="","",CRS!$R$8*#REF!)</f>
        <v>#REF!</v>
      </c>
      <c r="S31" s="74" t="e">
        <f>IF(#REF!="","",CRS!$S$8*#REF!)</f>
        <v>#REF!</v>
      </c>
      <c r="T31" s="74" t="e">
        <f>IF(#REF!="","",CRS!$T$8*#REF!)</f>
        <v>#REF!</v>
      </c>
      <c r="U31" s="77" t="e">
        <f t="shared" si="7"/>
        <v>#REF!</v>
      </c>
      <c r="V31" s="78" t="e">
        <f>IF(U31="","",'INITIAL INPUT'!$J$26*CRS!I31+'INITIAL INPUT'!$K$26*CRS!O31+'INITIAL INPUT'!$L$26*CRS!U31)</f>
        <v>#REF!</v>
      </c>
      <c r="W31" s="76" t="e">
        <f>IF(V31="","",VLOOKUP(V31,'INITIAL INPUT'!$P$4:$R$34,3))</f>
        <v>#REF!</v>
      </c>
      <c r="X31" s="98">
        <f t="shared" si="8"/>
        <v>84</v>
      </c>
      <c r="Y31" s="166" t="str">
        <f t="shared" si="4"/>
        <v>PASSED</v>
      </c>
      <c r="Z31" s="329"/>
      <c r="AA31" s="319"/>
    </row>
    <row r="32" spans="1:27">
      <c r="A32" s="81" t="s">
        <v>48</v>
      </c>
      <c r="B32" s="69" t="str">
        <f>IF(NAMES!B25="","",NAMES!B25)</f>
        <v>18-7178-450</v>
      </c>
      <c r="C32" s="70" t="str">
        <f>IF(NAMES!C25="","",NAMES!C25)</f>
        <v xml:space="preserve">GALIDO, JOHN GLENN C. </v>
      </c>
      <c r="D32" s="95" t="str">
        <f>IF(NAMES!D25="","",NAMES!D25)</f>
        <v>M</v>
      </c>
      <c r="E32" s="72" t="str">
        <f>IF(NAMES!E25="","",NAMES!E25)</f>
        <v>BSIT-NET SEC TRACK-1</v>
      </c>
      <c r="F32" s="73">
        <f>IF(MIDTERM!P32="","",$F$8*MIDTERM!P32)</f>
        <v>6.05</v>
      </c>
      <c r="G32" s="74">
        <f>IF(MIDTERM!AB32="","",$G$8*MIDTERM!AB32)</f>
        <v>23.925000000000001</v>
      </c>
      <c r="H32" s="74">
        <f>IF(MIDTERM!AD32="","",$H$8*MIDTERM!AD32)</f>
        <v>17</v>
      </c>
      <c r="I32" s="75">
        <f t="shared" si="0"/>
        <v>46.975000000000001</v>
      </c>
      <c r="J32" s="76">
        <f>IF(I32="","",VLOOKUP(I32,'INITIAL INPUT'!$P$4:$R$34,3))</f>
        <v>74</v>
      </c>
      <c r="K32" s="76" t="str">
        <f t="shared" si="5"/>
        <v>FAILED</v>
      </c>
      <c r="L32" s="74">
        <f>IF(FINAL!P32="","",$L$8*FINAL!P32)</f>
        <v>21.741176470588233</v>
      </c>
      <c r="M32" s="74">
        <f>IF(FINAL!AB32="","",$M$8*FINAL!AB32)</f>
        <v>33</v>
      </c>
      <c r="N32" s="74">
        <f>IF(FINAL!AD32="","",$N$8*FINAL!AD32)</f>
        <v>11.05</v>
      </c>
      <c r="O32" s="77">
        <f t="shared" si="2"/>
        <v>65.791176470588226</v>
      </c>
      <c r="P32" s="78">
        <f>IF(O32="","",('INITIAL INPUT'!$J$26*CRS!I32+'INITIAL INPUT'!$K$26*CRS!O32))</f>
        <v>56.38308823529411</v>
      </c>
      <c r="Q32" s="76">
        <f>IF(P32="","",VLOOKUP(P32,'INITIAL INPUT'!$P$4:$R$34,3))</f>
        <v>78</v>
      </c>
      <c r="R32" s="74" t="e">
        <f>IF(#REF!="","",CRS!$R$8*#REF!)</f>
        <v>#REF!</v>
      </c>
      <c r="S32" s="74" t="e">
        <f>IF(#REF!="","",CRS!$S$8*#REF!)</f>
        <v>#REF!</v>
      </c>
      <c r="T32" s="74" t="e">
        <f>IF(#REF!="","",CRS!$T$8*#REF!)</f>
        <v>#REF!</v>
      </c>
      <c r="U32" s="77" t="e">
        <f t="shared" si="7"/>
        <v>#REF!</v>
      </c>
      <c r="V32" s="78" t="e">
        <f>IF(U32="","",'INITIAL INPUT'!$J$26*CRS!I32+'INITIAL INPUT'!$K$26*CRS!O32+'INITIAL INPUT'!$L$26*CRS!U32)</f>
        <v>#REF!</v>
      </c>
      <c r="W32" s="76" t="e">
        <f>IF(V32="","",VLOOKUP(V32,'INITIAL INPUT'!$P$4:$R$34,3))</f>
        <v>#REF!</v>
      </c>
      <c r="X32" s="98">
        <f t="shared" si="8"/>
        <v>78</v>
      </c>
      <c r="Y32" s="166" t="str">
        <f t="shared" si="4"/>
        <v>PASSED</v>
      </c>
      <c r="Z32" s="329"/>
      <c r="AA32" s="319"/>
    </row>
    <row r="33" spans="1:27">
      <c r="A33" s="81" t="s">
        <v>49</v>
      </c>
      <c r="B33" s="69" t="str">
        <f>IF(NAMES!B26="","",NAMES!B26)</f>
        <v>18-6812-964</v>
      </c>
      <c r="C33" s="70" t="str">
        <f>IF(NAMES!C26="","",NAMES!C26)</f>
        <v xml:space="preserve">GAMBOA, GARNNETT D. </v>
      </c>
      <c r="D33" s="95" t="str">
        <f>IF(NAMES!D26="","",NAMES!D26)</f>
        <v>M</v>
      </c>
      <c r="E33" s="72" t="str">
        <f>IF(NAMES!E26="","",NAMES!E26)</f>
        <v>BSIT-NET SEC TRACK-1</v>
      </c>
      <c r="F33" s="73">
        <f>IF(MIDTERM!P33="","",$F$8*MIDTERM!P33)</f>
        <v>16.5</v>
      </c>
      <c r="G33" s="74">
        <f>IF(MIDTERM!AB33="","",$G$8*MIDTERM!AB33)</f>
        <v>26.400000000000002</v>
      </c>
      <c r="H33" s="74">
        <f>IF(MIDTERM!AD33="","",$H$8*MIDTERM!AD33)</f>
        <v>15.866666666666667</v>
      </c>
      <c r="I33" s="75">
        <f t="shared" si="0"/>
        <v>58.766666666666673</v>
      </c>
      <c r="J33" s="76">
        <f>IF(I33="","",VLOOKUP(I33,'INITIAL INPUT'!$P$4:$R$34,3))</f>
        <v>79</v>
      </c>
      <c r="K33" s="76" t="str">
        <f t="shared" si="5"/>
        <v>PASSED</v>
      </c>
      <c r="L33" s="74">
        <f>IF(FINAL!P33="","",$L$8*FINAL!P33)</f>
        <v>24.264705882352942</v>
      </c>
      <c r="M33" s="74">
        <f>IF(FINAL!AB33="","",$M$8*FINAL!AB33)</f>
        <v>33</v>
      </c>
      <c r="N33" s="74">
        <f>IF(FINAL!AD33="","",$N$8*FINAL!AD33)</f>
        <v>11.9</v>
      </c>
      <c r="O33" s="77">
        <f t="shared" si="2"/>
        <v>69.164705882352948</v>
      </c>
      <c r="P33" s="78">
        <f>IF(O33="","",('INITIAL INPUT'!$J$26*CRS!I33+'INITIAL INPUT'!$K$26*CRS!O33))</f>
        <v>63.965686274509807</v>
      </c>
      <c r="Q33" s="76">
        <f>IF(P33="","",VLOOKUP(P33,'INITIAL INPUT'!$P$4:$R$34,3))</f>
        <v>82</v>
      </c>
      <c r="R33" s="74" t="e">
        <f>IF(#REF!="","",CRS!$R$8*#REF!)</f>
        <v>#REF!</v>
      </c>
      <c r="S33" s="74" t="e">
        <f>IF(#REF!="","",CRS!$S$8*#REF!)</f>
        <v>#REF!</v>
      </c>
      <c r="T33" s="74" t="e">
        <f>IF(#REF!="","",CRS!$T$8*#REF!)</f>
        <v>#REF!</v>
      </c>
      <c r="U33" s="77" t="e">
        <f t="shared" si="7"/>
        <v>#REF!</v>
      </c>
      <c r="V33" s="78" t="e">
        <f>IF(U33="","",'INITIAL INPUT'!$J$26*CRS!I33+'INITIAL INPUT'!$K$26*CRS!O33+'INITIAL INPUT'!$L$26*CRS!U33)</f>
        <v>#REF!</v>
      </c>
      <c r="W33" s="76" t="e">
        <f>IF(V33="","",VLOOKUP(V33,'INITIAL INPUT'!$P$4:$R$34,3))</f>
        <v>#REF!</v>
      </c>
      <c r="X33" s="98">
        <f t="shared" si="8"/>
        <v>82</v>
      </c>
      <c r="Y33" s="166" t="str">
        <f t="shared" si="4"/>
        <v>PASSED</v>
      </c>
      <c r="Z33" s="329"/>
      <c r="AA33" s="319"/>
    </row>
    <row r="34" spans="1:27">
      <c r="A34" s="81" t="s">
        <v>50</v>
      </c>
      <c r="B34" s="69" t="str">
        <f>IF(NAMES!B27="","",NAMES!B27)</f>
        <v>18-6236-149</v>
      </c>
      <c r="C34" s="70" t="str">
        <f>IF(NAMES!C27="","",NAMES!C27)</f>
        <v xml:space="preserve">JIMENEZ, JADE MAURICE P. </v>
      </c>
      <c r="D34" s="95" t="str">
        <f>IF(NAMES!D27="","",NAMES!D27)</f>
        <v>M</v>
      </c>
      <c r="E34" s="72" t="str">
        <f>IF(NAMES!E27="","",NAMES!E27)</f>
        <v>BSIT-WEB TRACK-1</v>
      </c>
      <c r="F34" s="73">
        <f>IF(MIDTERM!P34="","",$F$8*MIDTERM!P34)</f>
        <v>12.1</v>
      </c>
      <c r="G34" s="74">
        <f>IF(MIDTERM!AB34="","",$G$8*MIDTERM!AB34)</f>
        <v>27.225000000000001</v>
      </c>
      <c r="H34" s="74">
        <f>IF(MIDTERM!AD34="","",$H$8*MIDTERM!AD34)</f>
        <v>18.133333333333336</v>
      </c>
      <c r="I34" s="75">
        <f t="shared" si="0"/>
        <v>57.458333333333343</v>
      </c>
      <c r="J34" s="76">
        <f>IF(I34="","",VLOOKUP(I34,'INITIAL INPUT'!$P$4:$R$34,3))</f>
        <v>79</v>
      </c>
      <c r="K34" s="76" t="str">
        <f t="shared" si="5"/>
        <v>PASSED</v>
      </c>
      <c r="L34" s="74">
        <f>IF(FINAL!P34="","",$L$8*FINAL!P34)</f>
        <v>26.400000000000002</v>
      </c>
      <c r="M34" s="74">
        <f>IF(FINAL!AB34="","",$M$8*FINAL!AB34)</f>
        <v>33</v>
      </c>
      <c r="N34" s="74">
        <f>IF(FINAL!AD34="","",$N$8*FINAL!AD34)</f>
        <v>30.6</v>
      </c>
      <c r="O34" s="77">
        <f t="shared" si="2"/>
        <v>90</v>
      </c>
      <c r="P34" s="78">
        <f>IF(O34="","",('INITIAL INPUT'!$J$26*CRS!I34+'INITIAL INPUT'!$K$26*CRS!O34))</f>
        <v>73.729166666666671</v>
      </c>
      <c r="Q34" s="76">
        <f>IF(P34="","",VLOOKUP(P34,'INITIAL INPUT'!$P$4:$R$34,3))</f>
        <v>87</v>
      </c>
      <c r="R34" s="74" t="e">
        <f>IF(#REF!="","",CRS!$R$8*#REF!)</f>
        <v>#REF!</v>
      </c>
      <c r="S34" s="74" t="e">
        <f>IF(#REF!="","",CRS!$S$8*#REF!)</f>
        <v>#REF!</v>
      </c>
      <c r="T34" s="74" t="e">
        <f>IF(#REF!="","",CRS!$T$8*#REF!)</f>
        <v>#REF!</v>
      </c>
      <c r="U34" s="77" t="e">
        <f t="shared" si="7"/>
        <v>#REF!</v>
      </c>
      <c r="V34" s="78" t="e">
        <f>IF(U34="","",'INITIAL INPUT'!$J$26*CRS!I34+'INITIAL INPUT'!$K$26*CRS!O34+'INITIAL INPUT'!$L$26*CRS!U34)</f>
        <v>#REF!</v>
      </c>
      <c r="W34" s="76" t="e">
        <f>IF(V34="","",VLOOKUP(V34,'INITIAL INPUT'!$P$4:$R$34,3))</f>
        <v>#REF!</v>
      </c>
      <c r="X34" s="98">
        <f t="shared" si="8"/>
        <v>87</v>
      </c>
      <c r="Y34" s="166" t="str">
        <f t="shared" si="4"/>
        <v>PASSED</v>
      </c>
      <c r="Z34" s="329"/>
      <c r="AA34" s="319"/>
    </row>
    <row r="35" spans="1:27">
      <c r="A35" s="81" t="s">
        <v>51</v>
      </c>
      <c r="B35" s="69" t="str">
        <f>IF(NAMES!B28="","",NAMES!B28)</f>
        <v>18-6834-504</v>
      </c>
      <c r="C35" s="70" t="str">
        <f>IF(NAMES!C28="","",NAMES!C28)</f>
        <v xml:space="preserve">LACANILAO, ALLYSSA LOUISSE E. </v>
      </c>
      <c r="D35" s="95" t="str">
        <f>IF(NAMES!D28="","",NAMES!D28)</f>
        <v>F</v>
      </c>
      <c r="E35" s="72" t="str">
        <f>IF(NAMES!E28="","",NAMES!E28)</f>
        <v>BSIT-NET SEC TRACK-1</v>
      </c>
      <c r="F35" s="73">
        <f>IF(MIDTERM!P35="","",$F$8*MIDTERM!P35)</f>
        <v>27.500000000000004</v>
      </c>
      <c r="G35" s="74">
        <f>IF(MIDTERM!AB35="","",$G$8*MIDTERM!AB35)</f>
        <v>27.225000000000001</v>
      </c>
      <c r="H35" s="74">
        <f>IF(MIDTERM!AD35="","",$H$8*MIDTERM!AD35)</f>
        <v>20.022222222222226</v>
      </c>
      <c r="I35" s="75">
        <f t="shared" si="0"/>
        <v>74.747222222222234</v>
      </c>
      <c r="J35" s="76">
        <f>IF(I35="","",VLOOKUP(I35,'INITIAL INPUT'!$P$4:$R$34,3))</f>
        <v>87</v>
      </c>
      <c r="K35" s="76" t="str">
        <f t="shared" si="5"/>
        <v>PASSED</v>
      </c>
      <c r="L35" s="74">
        <f>IF(FINAL!P35="","",$L$8*FINAL!P35)</f>
        <v>27.564705882352943</v>
      </c>
      <c r="M35" s="74">
        <f>IF(FINAL!AB35="","",$M$8*FINAL!AB35)</f>
        <v>33</v>
      </c>
      <c r="N35" s="74">
        <f>IF(FINAL!AD35="","",$N$8*FINAL!AD35)</f>
        <v>29.325000000000003</v>
      </c>
      <c r="O35" s="77">
        <f t="shared" si="2"/>
        <v>89.889705882352942</v>
      </c>
      <c r="P35" s="78">
        <f>IF(O35="","",('INITIAL INPUT'!$J$26*CRS!I35+'INITIAL INPUT'!$K$26*CRS!O35))</f>
        <v>82.318464052287595</v>
      </c>
      <c r="Q35" s="76">
        <f>IF(P35="","",VLOOKUP(P35,'INITIAL INPUT'!$P$4:$R$34,3))</f>
        <v>91</v>
      </c>
      <c r="R35" s="74" t="e">
        <f>IF(#REF!="","",CRS!$R$8*#REF!)</f>
        <v>#REF!</v>
      </c>
      <c r="S35" s="74" t="e">
        <f>IF(#REF!="","",CRS!$S$8*#REF!)</f>
        <v>#REF!</v>
      </c>
      <c r="T35" s="74" t="e">
        <f>IF(#REF!="","",CRS!$T$8*#REF!)</f>
        <v>#REF!</v>
      </c>
      <c r="U35" s="77" t="e">
        <f t="shared" si="7"/>
        <v>#REF!</v>
      </c>
      <c r="V35" s="78" t="e">
        <f>IF(U35="","",'INITIAL INPUT'!$J$26*CRS!I35+'INITIAL INPUT'!$K$26*CRS!O35+'INITIAL INPUT'!$L$26*CRS!U35)</f>
        <v>#REF!</v>
      </c>
      <c r="W35" s="76" t="e">
        <f>IF(V35="","",VLOOKUP(V35,'INITIAL INPUT'!$P$4:$R$34,3))</f>
        <v>#REF!</v>
      </c>
      <c r="X35" s="98">
        <f t="shared" si="8"/>
        <v>91</v>
      </c>
      <c r="Y35" s="166" t="str">
        <f t="shared" si="4"/>
        <v>PASSED</v>
      </c>
      <c r="Z35" s="329"/>
      <c r="AA35" s="319"/>
    </row>
    <row r="36" spans="1:27">
      <c r="A36" s="81" t="s">
        <v>52</v>
      </c>
      <c r="B36" s="69" t="str">
        <f>IF(NAMES!B29="","",NAMES!B29)</f>
        <v>17-5997-821</v>
      </c>
      <c r="C36" s="70" t="str">
        <f>IF(NAMES!C29="","",NAMES!C29)</f>
        <v xml:space="preserve">LI, YIFAN </v>
      </c>
      <c r="D36" s="95" t="str">
        <f>IF(NAMES!D29="","",NAMES!D29)</f>
        <v>F</v>
      </c>
      <c r="E36" s="72" t="str">
        <f>IF(NAMES!E29="","",NAMES!E29)</f>
        <v>BSIT-WEB TRACK-1</v>
      </c>
      <c r="F36" s="73">
        <f>IF(MIDTERM!P36="","",$F$8*MIDTERM!P36)</f>
        <v>21.999999999999996</v>
      </c>
      <c r="G36" s="74">
        <f>IF(MIDTERM!AB36="","",$G$8*MIDTERM!AB36)</f>
        <v>16.5</v>
      </c>
      <c r="H36" s="74">
        <f>IF(MIDTERM!AD36="","",$H$8*MIDTERM!AD36)</f>
        <v>13.222222222222225</v>
      </c>
      <c r="I36" s="75">
        <f t="shared" si="0"/>
        <v>51.722222222222229</v>
      </c>
      <c r="J36" s="76">
        <f>IF(I36="","",VLOOKUP(I36,'INITIAL INPUT'!$P$4:$R$34,3))</f>
        <v>76</v>
      </c>
      <c r="K36" s="76" t="str">
        <f t="shared" si="5"/>
        <v>PASSED</v>
      </c>
      <c r="L36" s="74">
        <f>IF(FINAL!P36="","",$L$8*FINAL!P36)</f>
        <v>30.282352941176473</v>
      </c>
      <c r="M36" s="74">
        <f>IF(FINAL!AB36="","",$M$8*FINAL!AB36)</f>
        <v>33</v>
      </c>
      <c r="N36" s="74">
        <f>IF(FINAL!AD36="","",$N$8*FINAL!AD36)</f>
        <v>14.450000000000001</v>
      </c>
      <c r="O36" s="77">
        <f t="shared" si="2"/>
        <v>77.732352941176472</v>
      </c>
      <c r="P36" s="78">
        <f>IF(O36="","",('INITIAL INPUT'!$J$26*CRS!I36+'INITIAL INPUT'!$K$26*CRS!O36))</f>
        <v>64.727287581699358</v>
      </c>
      <c r="Q36" s="76">
        <f>IF(P36="","",VLOOKUP(P36,'INITIAL INPUT'!$P$4:$R$34,3))</f>
        <v>82</v>
      </c>
      <c r="R36" s="74" t="e">
        <f>IF(#REF!="","",CRS!$R$8*#REF!)</f>
        <v>#REF!</v>
      </c>
      <c r="S36" s="74" t="e">
        <f>IF(#REF!="","",CRS!$S$8*#REF!)</f>
        <v>#REF!</v>
      </c>
      <c r="T36" s="74" t="e">
        <f>IF(#REF!="","",CRS!$T$8*#REF!)</f>
        <v>#REF!</v>
      </c>
      <c r="U36" s="77" t="e">
        <f t="shared" si="7"/>
        <v>#REF!</v>
      </c>
      <c r="V36" s="78" t="e">
        <f>IF(U36="","",'INITIAL INPUT'!$J$26*CRS!I36+'INITIAL INPUT'!$K$26*CRS!O36+'INITIAL INPUT'!$L$26*CRS!U36)</f>
        <v>#REF!</v>
      </c>
      <c r="W36" s="76" t="e">
        <f>IF(V36="","",VLOOKUP(V36,'INITIAL INPUT'!$P$4:$R$34,3))</f>
        <v>#REF!</v>
      </c>
      <c r="X36" s="98">
        <f t="shared" si="8"/>
        <v>82</v>
      </c>
      <c r="Y36" s="166" t="str">
        <f t="shared" si="4"/>
        <v>PASSED</v>
      </c>
      <c r="Z36" s="329"/>
      <c r="AA36" s="319"/>
    </row>
    <row r="37" spans="1:27">
      <c r="A37" s="81" t="s">
        <v>53</v>
      </c>
      <c r="B37" s="69" t="str">
        <f>IF(NAMES!B30="","",NAMES!B30)</f>
        <v>15-2671-753</v>
      </c>
      <c r="C37" s="70" t="str">
        <f>IF(NAMES!C30="","",NAMES!C30)</f>
        <v xml:space="preserve">MARTINEZ, ERICSON R. </v>
      </c>
      <c r="D37" s="95" t="str">
        <f>IF(NAMES!D30="","",NAMES!D30)</f>
        <v>M</v>
      </c>
      <c r="E37" s="72" t="str">
        <f>IF(NAMES!E30="","",NAMES!E30)</f>
        <v>BSIT-NET SEC TRACK-1</v>
      </c>
      <c r="F37" s="73">
        <f>IF(MIDTERM!P37="","",$F$8*MIDTERM!P37)</f>
        <v>19.8</v>
      </c>
      <c r="G37" s="74">
        <f>IF(MIDTERM!AB37="","",$G$8*MIDTERM!AB37)</f>
        <v>28.875</v>
      </c>
      <c r="H37" s="74">
        <f>IF(MIDTERM!AD37="","",$H$8*MIDTERM!AD37)</f>
        <v>18.511111111111113</v>
      </c>
      <c r="I37" s="75">
        <f t="shared" si="0"/>
        <v>67.186111111111103</v>
      </c>
      <c r="J37" s="76">
        <f>IF(I37="","",VLOOKUP(I37,'INITIAL INPUT'!$P$4:$R$34,3))</f>
        <v>84</v>
      </c>
      <c r="K37" s="76" t="str">
        <f t="shared" si="5"/>
        <v>PASSED</v>
      </c>
      <c r="L37" s="74">
        <f>IF(FINAL!P37="","",$L$8*FINAL!P37)</f>
        <v>26.788235294117648</v>
      </c>
      <c r="M37" s="74">
        <f>IF(FINAL!AB37="","",$M$8*FINAL!AB37)</f>
        <v>33</v>
      </c>
      <c r="N37" s="74">
        <f>IF(FINAL!AD37="","",$N$8*FINAL!AD37)</f>
        <v>9.7750000000000004</v>
      </c>
      <c r="O37" s="77">
        <f t="shared" si="2"/>
        <v>69.563235294117646</v>
      </c>
      <c r="P37" s="78">
        <f>IF(O37="","",('INITIAL INPUT'!$J$26*CRS!I37+'INITIAL INPUT'!$K$26*CRS!O37))</f>
        <v>68.374673202614375</v>
      </c>
      <c r="Q37" s="76">
        <f>IF(P37="","",VLOOKUP(P37,'INITIAL INPUT'!$P$4:$R$34,3))</f>
        <v>84</v>
      </c>
      <c r="R37" s="74" t="e">
        <f>IF(#REF!="","",CRS!$R$8*#REF!)</f>
        <v>#REF!</v>
      </c>
      <c r="S37" s="74" t="e">
        <f>IF(#REF!="","",CRS!$S$8*#REF!)</f>
        <v>#REF!</v>
      </c>
      <c r="T37" s="74" t="e">
        <f>IF(#REF!="","",CRS!$T$8*#REF!)</f>
        <v>#REF!</v>
      </c>
      <c r="U37" s="77" t="e">
        <f t="shared" si="7"/>
        <v>#REF!</v>
      </c>
      <c r="V37" s="78" t="e">
        <f>IF(U37="","",'INITIAL INPUT'!$J$26*CRS!I37+'INITIAL INPUT'!$K$26*CRS!O37+'INITIAL INPUT'!$L$26*CRS!U37)</f>
        <v>#REF!</v>
      </c>
      <c r="W37" s="76" t="e">
        <f>IF(V37="","",VLOOKUP(V37,'INITIAL INPUT'!$P$4:$R$34,3))</f>
        <v>#REF!</v>
      </c>
      <c r="X37" s="98">
        <f t="shared" si="8"/>
        <v>84</v>
      </c>
      <c r="Y37" s="166" t="str">
        <f t="shared" si="4"/>
        <v>PASSED</v>
      </c>
      <c r="Z37" s="329"/>
      <c r="AA37" s="319"/>
    </row>
    <row r="38" spans="1:27">
      <c r="A38" s="81" t="s">
        <v>54</v>
      </c>
      <c r="B38" s="69" t="str">
        <f>IF(NAMES!B31="","",NAMES!B31)</f>
        <v>18-7104-721</v>
      </c>
      <c r="C38" s="70" t="str">
        <f>IF(NAMES!C31="","",NAMES!C31)</f>
        <v xml:space="preserve">NAVALTA, JORANNE M. </v>
      </c>
      <c r="D38" s="95" t="str">
        <f>IF(NAMES!D31="","",NAMES!D31)</f>
        <v>M</v>
      </c>
      <c r="E38" s="72" t="str">
        <f>IF(NAMES!E31="","",NAMES!E31)</f>
        <v>BSIT-NET SEC TRACK-1</v>
      </c>
      <c r="F38" s="73">
        <f>IF(MIDTERM!P38="","",$F$8*MIDTERM!P38)</f>
        <v>16.5</v>
      </c>
      <c r="G38" s="74">
        <f>IF(MIDTERM!AB38="","",$G$8*MIDTERM!AB38)</f>
        <v>20.625</v>
      </c>
      <c r="H38" s="74">
        <f>IF(MIDTERM!AD38="","",$H$8*MIDTERM!AD38)</f>
        <v>13.222222222222225</v>
      </c>
      <c r="I38" s="75">
        <f t="shared" si="0"/>
        <v>50.347222222222229</v>
      </c>
      <c r="J38" s="76">
        <f>IF(I38="","",VLOOKUP(I38,'INITIAL INPUT'!$P$4:$R$34,3))</f>
        <v>75</v>
      </c>
      <c r="K38" s="76" t="str">
        <f t="shared" si="5"/>
        <v>PASSED</v>
      </c>
      <c r="L38" s="74">
        <f>IF(FINAL!P38="","",$L$8*FINAL!P38)</f>
        <v>11.258823529411766</v>
      </c>
      <c r="M38" s="74">
        <f>IF(FINAL!AB38="","",$M$8*FINAL!AB38)</f>
        <v>9.4285714285714288</v>
      </c>
      <c r="N38" s="74" t="str">
        <f>IF(FINAL!AD38="","",$N$8*FINAL!AD38)</f>
        <v/>
      </c>
      <c r="O38" s="77">
        <f t="shared" si="2"/>
        <v>20.687394957983194</v>
      </c>
      <c r="P38" s="78">
        <f>IF(O38="","",('INITIAL INPUT'!$J$26*CRS!I38+'INITIAL INPUT'!$K$26*CRS!O38))</f>
        <v>35.517308590102715</v>
      </c>
      <c r="Q38" s="76">
        <f>IF(P38="","",VLOOKUP(P38,'INITIAL INPUT'!$P$4:$R$34,3))</f>
        <v>73</v>
      </c>
      <c r="R38" s="74" t="e">
        <f>IF(#REF!="","",CRS!$R$8*#REF!)</f>
        <v>#REF!</v>
      </c>
      <c r="S38" s="74" t="e">
        <f>IF(#REF!="","",CRS!$S$8*#REF!)</f>
        <v>#REF!</v>
      </c>
      <c r="T38" s="74" t="e">
        <f>IF(#REF!="","",CRS!$T$8*#REF!)</f>
        <v>#REF!</v>
      </c>
      <c r="U38" s="77" t="e">
        <f t="shared" si="7"/>
        <v>#REF!</v>
      </c>
      <c r="V38" s="78" t="e">
        <f>IF(U38="","",'INITIAL INPUT'!$J$26*CRS!I38+'INITIAL INPUT'!$K$26*CRS!O38+'INITIAL INPUT'!$L$26*CRS!U38)</f>
        <v>#REF!</v>
      </c>
      <c r="W38" s="76" t="e">
        <f>IF(V38="","",VLOOKUP(V38,'INITIAL INPUT'!$P$4:$R$34,3))</f>
        <v>#REF!</v>
      </c>
      <c r="X38" s="98" t="s">
        <v>263</v>
      </c>
      <c r="Y38" s="166" t="str">
        <f t="shared" si="4"/>
        <v>NFE</v>
      </c>
      <c r="Z38" s="329"/>
      <c r="AA38" s="319"/>
    </row>
    <row r="39" spans="1:27">
      <c r="A39" s="81" t="s">
        <v>55</v>
      </c>
      <c r="B39" s="69" t="str">
        <f>IF(NAMES!B32="","",NAMES!B32)</f>
        <v>18-6508-276</v>
      </c>
      <c r="C39" s="70" t="str">
        <f>IF(NAMES!C32="","",NAMES!C32)</f>
        <v xml:space="preserve">PABLO, LESTER W. </v>
      </c>
      <c r="D39" s="95" t="str">
        <f>IF(NAMES!D32="","",NAMES!D32)</f>
        <v>M</v>
      </c>
      <c r="E39" s="72" t="str">
        <f>IF(NAMES!E32="","",NAMES!E32)</f>
        <v>BSIT-WEB TRACK-1</v>
      </c>
      <c r="F39" s="73">
        <f>IF(MIDTERM!P39="","",$F$8*MIDTERM!P39)</f>
        <v>27.866666666666667</v>
      </c>
      <c r="G39" s="74">
        <f>IF(MIDTERM!AB39="","",$G$8*MIDTERM!AB39)</f>
        <v>23.1</v>
      </c>
      <c r="H39" s="74">
        <f>IF(MIDTERM!AD39="","",$H$8*MIDTERM!AD39)</f>
        <v>21.533333333333335</v>
      </c>
      <c r="I39" s="75">
        <f t="shared" si="0"/>
        <v>72.5</v>
      </c>
      <c r="J39" s="76">
        <f>IF(I39="","",VLOOKUP(I39,'INITIAL INPUT'!$P$4:$R$34,3))</f>
        <v>86</v>
      </c>
      <c r="K39" s="76" t="str">
        <f t="shared" si="5"/>
        <v>PASSED</v>
      </c>
      <c r="L39" s="74">
        <f>IF(FINAL!P39="","",$L$8*FINAL!P39)</f>
        <v>16.5</v>
      </c>
      <c r="M39" s="74">
        <f>IF(FINAL!AB39="","",$M$8*FINAL!AB39)</f>
        <v>33</v>
      </c>
      <c r="N39" s="74">
        <f>IF(FINAL!AD39="","",$N$8*FINAL!AD39)</f>
        <v>27.200000000000003</v>
      </c>
      <c r="O39" s="77">
        <f t="shared" si="2"/>
        <v>76.7</v>
      </c>
      <c r="P39" s="78">
        <f>IF(O39="","",('INITIAL INPUT'!$J$26*CRS!I39+'INITIAL INPUT'!$K$26*CRS!O39))</f>
        <v>74.599999999999994</v>
      </c>
      <c r="Q39" s="76">
        <f>IF(P39="","",VLOOKUP(P39,'INITIAL INPUT'!$P$4:$R$34,3))</f>
        <v>87</v>
      </c>
      <c r="R39" s="74" t="e">
        <f>IF(#REF!="","",CRS!$R$8*#REF!)</f>
        <v>#REF!</v>
      </c>
      <c r="S39" s="74" t="e">
        <f>IF(#REF!="","",CRS!$S$8*#REF!)</f>
        <v>#REF!</v>
      </c>
      <c r="T39" s="74" t="e">
        <f>IF(#REF!="","",CRS!$T$8*#REF!)</f>
        <v>#REF!</v>
      </c>
      <c r="U39" s="77" t="e">
        <f t="shared" si="7"/>
        <v>#REF!</v>
      </c>
      <c r="V39" s="78" t="e">
        <f>IF(U39="","",'INITIAL INPUT'!$J$26*CRS!I39+'INITIAL INPUT'!$K$26*CRS!O39+'INITIAL INPUT'!$L$26*CRS!U39)</f>
        <v>#REF!</v>
      </c>
      <c r="W39" s="76" t="e">
        <f>IF(V39="","",VLOOKUP(V39,'INITIAL INPUT'!$P$4:$R$34,3))</f>
        <v>#REF!</v>
      </c>
      <c r="X39" s="98">
        <f t="shared" si="8"/>
        <v>87</v>
      </c>
      <c r="Y39" s="166" t="str">
        <f t="shared" si="4"/>
        <v>PASSED</v>
      </c>
      <c r="Z39" s="329"/>
      <c r="AA39" s="319"/>
    </row>
    <row r="40" spans="1:27">
      <c r="A40" s="81" t="s">
        <v>56</v>
      </c>
      <c r="B40" s="69" t="str">
        <f>IF(NAMES!B33="","",NAMES!B33)</f>
        <v>18-7119-888</v>
      </c>
      <c r="C40" s="70" t="str">
        <f>IF(NAMES!C33="","",NAMES!C33)</f>
        <v xml:space="preserve">PADRIQUE, GREGGY JIM IVAN A. </v>
      </c>
      <c r="D40" s="95" t="str">
        <f>IF(NAMES!D33="","",NAMES!D33)</f>
        <v>M</v>
      </c>
      <c r="E40" s="72" t="str">
        <f>IF(NAMES!E33="","",NAMES!E33)</f>
        <v>BSIT-WEB TRACK-1</v>
      </c>
      <c r="F40" s="73">
        <f>IF(MIDTERM!P40="","",$F$8*MIDTERM!P40)</f>
        <v>29.700000000000003</v>
      </c>
      <c r="G40" s="74">
        <f>IF(MIDTERM!AB40="","",$G$8*MIDTERM!AB40)</f>
        <v>27.225000000000001</v>
      </c>
      <c r="H40" s="74">
        <f>IF(MIDTERM!AD40="","",$H$8*MIDTERM!AD40)</f>
        <v>18.133333333333336</v>
      </c>
      <c r="I40" s="75">
        <f t="shared" si="0"/>
        <v>75.058333333333337</v>
      </c>
      <c r="J40" s="76">
        <f>IF(I40="","",VLOOKUP(I40,'INITIAL INPUT'!$P$4:$R$34,3))</f>
        <v>88</v>
      </c>
      <c r="K40" s="76" t="str">
        <f t="shared" si="5"/>
        <v>PASSED</v>
      </c>
      <c r="L40" s="74">
        <f>IF(FINAL!P40="","",$L$8*FINAL!P40)</f>
        <v>30.476470588235298</v>
      </c>
      <c r="M40" s="74">
        <f>IF(FINAL!AB40="","",$M$8*FINAL!AB40)</f>
        <v>33</v>
      </c>
      <c r="N40" s="74">
        <f>IF(FINAL!AD40="","",$N$8*FINAL!AD40)</f>
        <v>32.300000000000004</v>
      </c>
      <c r="O40" s="77">
        <f t="shared" si="2"/>
        <v>95.776470588235298</v>
      </c>
      <c r="P40" s="78">
        <f>IF(O40="","",('INITIAL INPUT'!$J$26*CRS!I40+'INITIAL INPUT'!$K$26*CRS!O40))</f>
        <v>85.417401960784318</v>
      </c>
      <c r="Q40" s="76">
        <f>IF(P40="","",VLOOKUP(P40,'INITIAL INPUT'!$P$4:$R$34,3))</f>
        <v>93</v>
      </c>
      <c r="R40" s="74" t="e">
        <f>IF(#REF!="","",CRS!$R$8*#REF!)</f>
        <v>#REF!</v>
      </c>
      <c r="S40" s="74" t="e">
        <f>IF(#REF!="","",CRS!$S$8*#REF!)</f>
        <v>#REF!</v>
      </c>
      <c r="T40" s="74" t="e">
        <f>IF(#REF!="","",CRS!$T$8*#REF!)</f>
        <v>#REF!</v>
      </c>
      <c r="U40" s="77" t="e">
        <f t="shared" si="7"/>
        <v>#REF!</v>
      </c>
      <c r="V40" s="78" t="e">
        <f>IF(U40="","",'INITIAL INPUT'!$J$26*CRS!I40+'INITIAL INPUT'!$K$26*CRS!O40+'INITIAL INPUT'!$L$26*CRS!U40)</f>
        <v>#REF!</v>
      </c>
      <c r="W40" s="76" t="e">
        <f>IF(V40="","",VLOOKUP(V40,'INITIAL INPUT'!$P$4:$R$34,3))</f>
        <v>#REF!</v>
      </c>
      <c r="X40" s="98">
        <f t="shared" si="8"/>
        <v>93</v>
      </c>
      <c r="Y40" s="166" t="str">
        <f t="shared" si="4"/>
        <v>PASSED</v>
      </c>
      <c r="Z40" s="329"/>
      <c r="AA40" s="319"/>
    </row>
    <row r="41" spans="1:27">
      <c r="A41" s="83"/>
      <c r="B41" s="83"/>
      <c r="C41" s="84"/>
      <c r="D41" s="79"/>
      <c r="L41" s="82"/>
      <c r="M41" s="82"/>
      <c r="N41" s="89"/>
      <c r="R41" s="82"/>
      <c r="S41" s="82"/>
      <c r="T41" s="89"/>
      <c r="Z41" s="82"/>
    </row>
    <row r="42" spans="1:27" ht="15" customHeight="1">
      <c r="A42" s="275" t="str">
        <f>A1</f>
        <v>CITCS 1L  CC22</v>
      </c>
      <c r="B42" s="276"/>
      <c r="C42" s="277"/>
      <c r="D42" s="277"/>
      <c r="E42" s="278"/>
      <c r="F42" s="283" t="str">
        <f>F1</f>
        <v>MIDTERM</v>
      </c>
      <c r="G42" s="284"/>
      <c r="H42" s="284"/>
      <c r="I42" s="284"/>
      <c r="J42" s="285"/>
      <c r="K42" s="172"/>
      <c r="L42" s="286" t="str">
        <f>L1</f>
        <v>FINAL</v>
      </c>
      <c r="M42" s="287"/>
      <c r="N42" s="287"/>
      <c r="O42" s="287"/>
      <c r="P42" s="287"/>
      <c r="Q42" s="287"/>
      <c r="R42" s="287"/>
      <c r="S42" s="287"/>
      <c r="T42" s="287"/>
      <c r="U42" s="287"/>
      <c r="V42" s="287"/>
      <c r="W42" s="287"/>
      <c r="X42" s="288"/>
      <c r="Y42" s="63"/>
      <c r="Z42" s="82"/>
    </row>
    <row r="43" spans="1:27" s="65" customFormat="1" ht="15" customHeight="1">
      <c r="A43" s="279"/>
      <c r="B43" s="280"/>
      <c r="C43" s="281"/>
      <c r="D43" s="281"/>
      <c r="E43" s="282"/>
      <c r="F43" s="289" t="str">
        <f>F2</f>
        <v>Class Standing</v>
      </c>
      <c r="G43" s="292" t="str">
        <f>G2</f>
        <v>Laboratory</v>
      </c>
      <c r="H43" s="294" t="str">
        <f>H2</f>
        <v>EXAM</v>
      </c>
      <c r="I43" s="265" t="str">
        <f>I2</f>
        <v>SCORE</v>
      </c>
      <c r="J43" s="268" t="str">
        <f>J2</f>
        <v>GRADE (%)</v>
      </c>
      <c r="K43" s="185"/>
      <c r="L43" s="289" t="str">
        <f>L2</f>
        <v>Class Standing</v>
      </c>
      <c r="M43" s="292" t="str">
        <f>M2</f>
        <v>Laboratory</v>
      </c>
      <c r="N43" s="294" t="s">
        <v>88</v>
      </c>
      <c r="O43" s="295" t="str">
        <f>O2</f>
        <v>RAW SCORE</v>
      </c>
      <c r="P43" s="265" t="str">
        <f>P2</f>
        <v>SCORE</v>
      </c>
      <c r="Q43" s="268" t="str">
        <f>Q2</f>
        <v>GRADE (%)</v>
      </c>
      <c r="R43" s="289" t="str">
        <f>IF(PART1=0,"",PART1)</f>
        <v>Class Standing</v>
      </c>
      <c r="S43" s="292" t="str">
        <f>IF(PART2=0,"",PART2)</f>
        <v>Laboratory</v>
      </c>
      <c r="T43" s="294" t="s">
        <v>88</v>
      </c>
      <c r="U43" s="295" t="str">
        <f>U2</f>
        <v>RAW SCORE</v>
      </c>
      <c r="V43" s="265" t="str">
        <f>V2</f>
        <v>SCORE</v>
      </c>
      <c r="W43" s="320" t="str">
        <f>W2</f>
        <v>GRADE (%)</v>
      </c>
      <c r="X43" s="323" t="str">
        <f>X2</f>
        <v>FINAL GRADE (%)</v>
      </c>
      <c r="Y43" s="325" t="str">
        <f>Y2</f>
        <v>REMARKS</v>
      </c>
    </row>
    <row r="44" spans="1:27" s="65" customFormat="1" ht="15" customHeight="1">
      <c r="A44" s="253" t="str">
        <f>A3</f>
        <v>INTRODUCTION TO PLATFORM TECHNOLOGIES</v>
      </c>
      <c r="B44" s="254"/>
      <c r="C44" s="255"/>
      <c r="D44" s="255"/>
      <c r="E44" s="256"/>
      <c r="F44" s="290"/>
      <c r="G44" s="293"/>
      <c r="H44" s="263"/>
      <c r="I44" s="266"/>
      <c r="J44" s="269"/>
      <c r="K44" s="186"/>
      <c r="L44" s="290"/>
      <c r="M44" s="293"/>
      <c r="N44" s="263"/>
      <c r="O44" s="295"/>
      <c r="P44" s="266"/>
      <c r="Q44" s="269"/>
      <c r="R44" s="290"/>
      <c r="S44" s="293"/>
      <c r="T44" s="263"/>
      <c r="U44" s="295"/>
      <c r="V44" s="266"/>
      <c r="W44" s="321"/>
      <c r="X44" s="323"/>
      <c r="Y44" s="326"/>
    </row>
    <row r="45" spans="1:27" s="65" customFormat="1" ht="12.75" customHeight="1">
      <c r="A45" s="257" t="str">
        <f>A4</f>
        <v>W 11:30AM-2:30PM  W 3:30PM-7:30PM</v>
      </c>
      <c r="B45" s="258"/>
      <c r="C45" s="259"/>
      <c r="D45" s="260"/>
      <c r="E45" s="66" t="str">
        <f>E4</f>
        <v>S312</v>
      </c>
      <c r="F45" s="290"/>
      <c r="G45" s="293"/>
      <c r="H45" s="263"/>
      <c r="I45" s="266"/>
      <c r="J45" s="269"/>
      <c r="K45" s="186"/>
      <c r="L45" s="290"/>
      <c r="M45" s="293"/>
      <c r="N45" s="263"/>
      <c r="O45" s="295"/>
      <c r="P45" s="266"/>
      <c r="Q45" s="269"/>
      <c r="R45" s="290"/>
      <c r="S45" s="293"/>
      <c r="T45" s="263"/>
      <c r="U45" s="295"/>
      <c r="V45" s="266"/>
      <c r="W45" s="321"/>
      <c r="X45" s="323"/>
      <c r="Y45" s="326"/>
    </row>
    <row r="46" spans="1:27" s="65" customFormat="1" ht="12.6" customHeight="1">
      <c r="A46" s="257" t="str">
        <f>A5</f>
        <v>3rd Trimester SY 2018-2019</v>
      </c>
      <c r="B46" s="258"/>
      <c r="C46" s="259"/>
      <c r="D46" s="260"/>
      <c r="E46" s="261"/>
      <c r="F46" s="290"/>
      <c r="G46" s="293"/>
      <c r="H46" s="262">
        <f>H5</f>
        <v>0</v>
      </c>
      <c r="I46" s="266"/>
      <c r="J46" s="269"/>
      <c r="K46" s="186"/>
      <c r="L46" s="290"/>
      <c r="M46" s="293"/>
      <c r="N46" s="262">
        <f>N5</f>
        <v>0</v>
      </c>
      <c r="O46" s="295"/>
      <c r="P46" s="266"/>
      <c r="Q46" s="269"/>
      <c r="R46" s="290"/>
      <c r="S46" s="293"/>
      <c r="T46" s="262">
        <f>T5</f>
        <v>0</v>
      </c>
      <c r="U46" s="295"/>
      <c r="V46" s="266"/>
      <c r="W46" s="321"/>
      <c r="X46" s="323"/>
      <c r="Y46" s="326"/>
    </row>
    <row r="47" spans="1:27" s="65" customFormat="1" ht="12.75" customHeight="1">
      <c r="A47" s="271" t="str">
        <f>A6</f>
        <v>Inst/Prof:Leonard Prim Francis G. Reyes</v>
      </c>
      <c r="B47" s="272"/>
      <c r="C47" s="273"/>
      <c r="D47" s="263"/>
      <c r="E47" s="274"/>
      <c r="F47" s="290"/>
      <c r="G47" s="293"/>
      <c r="H47" s="263"/>
      <c r="I47" s="266"/>
      <c r="J47" s="269"/>
      <c r="K47" s="186"/>
      <c r="L47" s="290"/>
      <c r="M47" s="293"/>
      <c r="N47" s="263"/>
      <c r="O47" s="295"/>
      <c r="P47" s="266"/>
      <c r="Q47" s="269"/>
      <c r="R47" s="290"/>
      <c r="S47" s="293"/>
      <c r="T47" s="263"/>
      <c r="U47" s="295"/>
      <c r="V47" s="266"/>
      <c r="W47" s="321"/>
      <c r="X47" s="323"/>
      <c r="Y47" s="326"/>
    </row>
    <row r="48" spans="1:27" ht="13.15" customHeight="1">
      <c r="A48" s="250" t="str">
        <f>A7</f>
        <v>CLASS LIST</v>
      </c>
      <c r="B48" s="251"/>
      <c r="C48" s="251"/>
      <c r="D48" s="251"/>
      <c r="E48" s="252"/>
      <c r="F48" s="290"/>
      <c r="G48" s="293"/>
      <c r="H48" s="263"/>
      <c r="I48" s="266"/>
      <c r="J48" s="269"/>
      <c r="K48" s="186"/>
      <c r="L48" s="290"/>
      <c r="M48" s="293"/>
      <c r="N48" s="263"/>
      <c r="O48" s="296"/>
      <c r="P48" s="266"/>
      <c r="Q48" s="269"/>
      <c r="R48" s="290"/>
      <c r="S48" s="293"/>
      <c r="T48" s="263"/>
      <c r="U48" s="296"/>
      <c r="V48" s="266"/>
      <c r="W48" s="321"/>
      <c r="X48" s="323"/>
      <c r="Y48" s="326"/>
      <c r="Z48" s="82"/>
    </row>
    <row r="49" spans="1:26" ht="12" customHeight="1">
      <c r="A49" s="190"/>
      <c r="B49" s="177" t="s">
        <v>151</v>
      </c>
      <c r="C49" s="178" t="s">
        <v>24</v>
      </c>
      <c r="D49" s="191" t="s">
        <v>152</v>
      </c>
      <c r="E49" s="192" t="s">
        <v>148</v>
      </c>
      <c r="F49" s="291"/>
      <c r="G49" s="264"/>
      <c r="H49" s="264"/>
      <c r="I49" s="267"/>
      <c r="J49" s="270"/>
      <c r="K49" s="187"/>
      <c r="L49" s="291"/>
      <c r="M49" s="264"/>
      <c r="N49" s="264"/>
      <c r="O49" s="297"/>
      <c r="P49" s="267"/>
      <c r="Q49" s="270"/>
      <c r="R49" s="291"/>
      <c r="S49" s="264"/>
      <c r="T49" s="264"/>
      <c r="U49" s="297"/>
      <c r="V49" s="267"/>
      <c r="W49" s="322"/>
      <c r="X49" s="324"/>
      <c r="Y49" s="327"/>
      <c r="Z49" s="82"/>
    </row>
    <row r="50" spans="1:26">
      <c r="A50" s="69" t="s">
        <v>57</v>
      </c>
      <c r="B50" s="69" t="str">
        <f>IF(NAMES!B34="","",NAMES!B34)</f>
        <v>18-6793-311</v>
      </c>
      <c r="C50" s="70" t="str">
        <f>IF(NAMES!C34="","",NAMES!C34)</f>
        <v xml:space="preserve">PALAGANAS, JHONNIE E. </v>
      </c>
      <c r="D50" s="71" t="str">
        <f>IF(NAMES!D34="","",NAMES!D34)</f>
        <v>M</v>
      </c>
      <c r="E50" s="72" t="str">
        <f>IF(NAMES!E34="","",NAMES!E34)</f>
        <v>BSIT-WEB TRACK-1</v>
      </c>
      <c r="F50" s="73">
        <f>IF(MIDTERM!P50="","",$F$8*MIDTERM!P50)</f>
        <v>28.05</v>
      </c>
      <c r="G50" s="74">
        <f>IF(MIDTERM!AB50="","",$G$8*MIDTERM!AB50)</f>
        <v>23.925000000000001</v>
      </c>
      <c r="H50" s="74">
        <f>IF(MIDTERM!AD50="","",$H$8*MIDTERM!AD50)</f>
        <v>20.777777777777779</v>
      </c>
      <c r="I50" s="75">
        <f t="shared" ref="I50:I80" si="9">IF(SUM(F50:H50)=0,"",SUM(F50:H50))</f>
        <v>72.75277777777778</v>
      </c>
      <c r="J50" s="76">
        <f>IF(I50="","",VLOOKUP(I50,'INITIAL INPUT'!$P$4:$R$34,3))</f>
        <v>86</v>
      </c>
      <c r="K50" s="76" t="str">
        <f>IF(J50="","",IF(J50="OD","OD",IF(J50="UD","UD",IF(J50="INC","NFE",IF(J50&gt;74,"PASSED","FAILED")))))</f>
        <v>PASSED</v>
      </c>
      <c r="L50" s="74">
        <f>IF(FINAL!P50="","",$L$8*FINAL!P50)</f>
        <v>27.176470588235293</v>
      </c>
      <c r="M50" s="74">
        <f>IF(FINAL!AB50="","",$M$8*FINAL!AB50)</f>
        <v>33</v>
      </c>
      <c r="N50" s="74">
        <f>IF(FINAL!AD50="","",$N$8*FINAL!AD50)</f>
        <v>30.6</v>
      </c>
      <c r="O50" s="77">
        <f t="shared" ref="O50:O80" si="10">IF(SUM(L50:N50)=0,"",SUM(L50:N50))</f>
        <v>90.776470588235298</v>
      </c>
      <c r="P50" s="78">
        <f>IF(O50="","",('INITIAL INPUT'!$J$26*CRS!I50+'INITIAL INPUT'!$K$26*CRS!O50))</f>
        <v>81.764624183006532</v>
      </c>
      <c r="Q50" s="76">
        <f>IF(P50="","",VLOOKUP(P50,'INITIAL INPUT'!$P$4:$R$34,3))</f>
        <v>91</v>
      </c>
      <c r="R50" s="74" t="e">
        <f>IF(#REF!="","",CRS!$R$8*#REF!)</f>
        <v>#REF!</v>
      </c>
      <c r="S50" s="74" t="e">
        <f>IF(#REF!="","",CRS!$S$8*#REF!)</f>
        <v>#REF!</v>
      </c>
      <c r="T50" s="74" t="e">
        <f>IF(#REF!="","",CRS!$T$8*#REF!)</f>
        <v>#REF!</v>
      </c>
      <c r="U50" s="77" t="e">
        <f t="shared" ref="U50:U80" si="11">IF(T50="","",SUM(R50:T50))</f>
        <v>#REF!</v>
      </c>
      <c r="V50" s="78" t="e">
        <f>IF(U50="","",'INITIAL INPUT'!$J$26*CRS!I50+'INITIAL INPUT'!$K$26*CRS!O50+'INITIAL INPUT'!$L$26*CRS!U50)</f>
        <v>#REF!</v>
      </c>
      <c r="W50" s="76" t="e">
        <f>IF(V50="","",VLOOKUP(V50,'INITIAL INPUT'!$P$4:$R$34,3))</f>
        <v>#REF!</v>
      </c>
      <c r="X50" s="98">
        <f t="shared" ref="X50:X80" si="12">Q50</f>
        <v>91</v>
      </c>
      <c r="Y50" s="166" t="str">
        <f>IF(X50="","",IF(X50="OD","OD",IF(X50="UD","UD",IF(X50="INC","NFE",IF(X50&gt;74,"PASSED","FAILED")))))</f>
        <v>PASSED</v>
      </c>
      <c r="Z50" s="82"/>
    </row>
    <row r="51" spans="1:26">
      <c r="A51" s="81" t="s">
        <v>58</v>
      </c>
      <c r="B51" s="69" t="str">
        <f>IF(NAMES!B35="","",NAMES!B35)</f>
        <v>18-6901-559</v>
      </c>
      <c r="C51" s="70" t="str">
        <f>IF(NAMES!C35="","",NAMES!C35)</f>
        <v xml:space="preserve">PALAWAG, ALLYSA MAE P. </v>
      </c>
      <c r="D51" s="71" t="str">
        <f>IF(NAMES!D35="","",NAMES!D35)</f>
        <v>F</v>
      </c>
      <c r="E51" s="72" t="str">
        <f>IF(NAMES!E35="","",NAMES!E35)</f>
        <v>BSIT-WEB TRACK-1</v>
      </c>
      <c r="F51" s="73">
        <f>IF(MIDTERM!P51="","",$F$8*MIDTERM!P51)</f>
        <v>27.500000000000004</v>
      </c>
      <c r="G51" s="74">
        <f>IF(MIDTERM!AB51="","",$G$8*MIDTERM!AB51)</f>
        <v>28.875</v>
      </c>
      <c r="H51" s="74">
        <f>IF(MIDTERM!AD51="","",$H$8*MIDTERM!AD51)</f>
        <v>16.244444444444447</v>
      </c>
      <c r="I51" s="75">
        <f t="shared" si="9"/>
        <v>72.61944444444444</v>
      </c>
      <c r="J51" s="76">
        <f>IF(I51="","",VLOOKUP(I51,'INITIAL INPUT'!$P$4:$R$34,3))</f>
        <v>86</v>
      </c>
      <c r="K51" s="76" t="str">
        <f t="shared" ref="K51:K80" si="13">IF(J51="","",IF(J51="OD","OD",IF(J51="UD","UD",IF(J51="INC","NFE",IF(J51&gt;74,"PASSED","FAILED")))))</f>
        <v>PASSED</v>
      </c>
      <c r="L51" s="74">
        <f>IF(FINAL!P51="","",$L$8*FINAL!P51)</f>
        <v>30.282352941176473</v>
      </c>
      <c r="M51" s="74">
        <f>IF(FINAL!AB51="","",$M$8*FINAL!AB51)</f>
        <v>33</v>
      </c>
      <c r="N51" s="74">
        <f>IF(FINAL!AD51="","",$N$8*FINAL!AD51)</f>
        <v>25.925000000000001</v>
      </c>
      <c r="O51" s="77">
        <f t="shared" si="10"/>
        <v>89.207352941176467</v>
      </c>
      <c r="P51" s="78">
        <f>IF(O51="","",('INITIAL INPUT'!$J$26*CRS!I51+'INITIAL INPUT'!$K$26*CRS!O51))</f>
        <v>80.91339869281046</v>
      </c>
      <c r="Q51" s="76">
        <f>IF(P51="","",VLOOKUP(P51,'INITIAL INPUT'!$P$4:$R$34,3))</f>
        <v>90</v>
      </c>
      <c r="R51" s="74" t="e">
        <f>IF(#REF!="","",CRS!$R$8*#REF!)</f>
        <v>#REF!</v>
      </c>
      <c r="S51" s="74" t="e">
        <f>IF(#REF!="","",CRS!$S$8*#REF!)</f>
        <v>#REF!</v>
      </c>
      <c r="T51" s="74" t="e">
        <f>IF(#REF!="","",CRS!$T$8*#REF!)</f>
        <v>#REF!</v>
      </c>
      <c r="U51" s="77" t="e">
        <f t="shared" si="11"/>
        <v>#REF!</v>
      </c>
      <c r="V51" s="78" t="e">
        <f>IF(U51="","",'INITIAL INPUT'!$J$26*CRS!I51+'INITIAL INPUT'!$K$26*CRS!O51+'INITIAL INPUT'!$L$26*CRS!U51)</f>
        <v>#REF!</v>
      </c>
      <c r="W51" s="76" t="e">
        <f>IF(V51="","",VLOOKUP(V51,'INITIAL INPUT'!$P$4:$R$34,3))</f>
        <v>#REF!</v>
      </c>
      <c r="X51" s="98">
        <f t="shared" si="12"/>
        <v>90</v>
      </c>
      <c r="Y51" s="166" t="str">
        <f t="shared" ref="Y51:Y80" si="14">IF(X51="","",IF(X51="OD","OD",IF(X51="UD","UD",IF(X51="INC","NFE",IF(X51&gt;74,"PASSED","FAILED")))))</f>
        <v>PASSED</v>
      </c>
      <c r="Z51" s="82"/>
    </row>
    <row r="52" spans="1:26">
      <c r="A52" s="81" t="s">
        <v>59</v>
      </c>
      <c r="B52" s="69" t="str">
        <f>IF(NAMES!B36="","",NAMES!B36)</f>
        <v>18-6623-558</v>
      </c>
      <c r="C52" s="70" t="str">
        <f>IF(NAMES!C36="","",NAMES!C36)</f>
        <v xml:space="preserve">QUILALA, JOSHUA C. </v>
      </c>
      <c r="D52" s="71" t="str">
        <f>IF(NAMES!D36="","",NAMES!D36)</f>
        <v>M</v>
      </c>
      <c r="E52" s="72" t="str">
        <f>IF(NAMES!E36="","",NAMES!E36)</f>
        <v>BSIT-WEB TRACK-1</v>
      </c>
      <c r="F52" s="73">
        <f>IF(MIDTERM!P52="","",$F$8*MIDTERM!P52)</f>
        <v>29.516666666666669</v>
      </c>
      <c r="G52" s="74">
        <f>IF(MIDTERM!AB52="","",$G$8*MIDTERM!AB52)</f>
        <v>25.575000000000003</v>
      </c>
      <c r="H52" s="74">
        <f>IF(MIDTERM!AD52="","",$H$8*MIDTERM!AD52)</f>
        <v>18.888888888888889</v>
      </c>
      <c r="I52" s="75">
        <f t="shared" si="9"/>
        <v>73.980555555555554</v>
      </c>
      <c r="J52" s="76">
        <f>IF(I52="","",VLOOKUP(I52,'INITIAL INPUT'!$P$4:$R$34,3))</f>
        <v>87</v>
      </c>
      <c r="K52" s="76" t="str">
        <f t="shared" si="13"/>
        <v>PASSED</v>
      </c>
      <c r="L52" s="74">
        <f>IF(FINAL!P52="","",$L$8*FINAL!P52)</f>
        <v>28.729411764705883</v>
      </c>
      <c r="M52" s="74">
        <f>IF(FINAL!AB52="","",$M$8*FINAL!AB52)</f>
        <v>33</v>
      </c>
      <c r="N52" s="74">
        <f>IF(FINAL!AD52="","",$N$8*FINAL!AD52)</f>
        <v>22.525000000000002</v>
      </c>
      <c r="O52" s="77">
        <f t="shared" si="10"/>
        <v>84.254411764705893</v>
      </c>
      <c r="P52" s="78">
        <f>IF(O52="","",('INITIAL INPUT'!$J$26*CRS!I52+'INITIAL INPUT'!$K$26*CRS!O52))</f>
        <v>79.117483660130716</v>
      </c>
      <c r="Q52" s="76">
        <f>IF(P52="","",VLOOKUP(P52,'INITIAL INPUT'!$P$4:$R$34,3))</f>
        <v>90</v>
      </c>
      <c r="R52" s="74" t="e">
        <f>IF(#REF!="","",CRS!$R$8*#REF!)</f>
        <v>#REF!</v>
      </c>
      <c r="S52" s="74" t="e">
        <f>IF(#REF!="","",CRS!$S$8*#REF!)</f>
        <v>#REF!</v>
      </c>
      <c r="T52" s="74" t="e">
        <f>IF(#REF!="","",CRS!$T$8*#REF!)</f>
        <v>#REF!</v>
      </c>
      <c r="U52" s="77" t="e">
        <f t="shared" si="11"/>
        <v>#REF!</v>
      </c>
      <c r="V52" s="78" t="e">
        <f>IF(U52="","",'INITIAL INPUT'!$J$26*CRS!I52+'INITIAL INPUT'!$K$26*CRS!O52+'INITIAL INPUT'!$L$26*CRS!U52)</f>
        <v>#REF!</v>
      </c>
      <c r="W52" s="76" t="e">
        <f>IF(V52="","",VLOOKUP(V52,'INITIAL INPUT'!$P$4:$R$34,3))</f>
        <v>#REF!</v>
      </c>
      <c r="X52" s="98">
        <f t="shared" si="12"/>
        <v>90</v>
      </c>
      <c r="Y52" s="166" t="str">
        <f t="shared" si="14"/>
        <v>PASSED</v>
      </c>
      <c r="Z52" s="82"/>
    </row>
    <row r="53" spans="1:26">
      <c r="A53" s="81" t="s">
        <v>60</v>
      </c>
      <c r="B53" s="69" t="str">
        <f>IF(NAMES!B37="","",NAMES!B37)</f>
        <v>18-6714-635</v>
      </c>
      <c r="C53" s="70" t="str">
        <f>IF(NAMES!C37="","",NAMES!C37)</f>
        <v xml:space="preserve">SABINOSA, RECCALYN A. </v>
      </c>
      <c r="D53" s="71" t="str">
        <f>IF(NAMES!D37="","",NAMES!D37)</f>
        <v>F</v>
      </c>
      <c r="E53" s="72" t="str">
        <f>IF(NAMES!E37="","",NAMES!E37)</f>
        <v>BSIT-WEB TRACK-1</v>
      </c>
      <c r="F53" s="73">
        <f>IF(MIDTERM!P53="","",$F$8*MIDTERM!P53)</f>
        <v>29.516666666666669</v>
      </c>
      <c r="G53" s="74">
        <f>IF(MIDTERM!AB53="","",$G$8*MIDTERM!AB53)</f>
        <v>27.225000000000001</v>
      </c>
      <c r="H53" s="74">
        <f>IF(MIDTERM!AD53="","",$H$8*MIDTERM!AD53)</f>
        <v>17.75555555555556</v>
      </c>
      <c r="I53" s="75">
        <f t="shared" si="9"/>
        <v>74.497222222222234</v>
      </c>
      <c r="J53" s="76">
        <f>IF(I53="","",VLOOKUP(I53,'INITIAL INPUT'!$P$4:$R$34,3))</f>
        <v>87</v>
      </c>
      <c r="K53" s="76" t="str">
        <f t="shared" si="13"/>
        <v>PASSED</v>
      </c>
      <c r="L53" s="74">
        <f>IF(FINAL!P53="","",$L$8*FINAL!P53)</f>
        <v>30.864705882352943</v>
      </c>
      <c r="M53" s="74">
        <f>IF(FINAL!AB53="","",$M$8*FINAL!AB53)</f>
        <v>33</v>
      </c>
      <c r="N53" s="74">
        <f>IF(FINAL!AD53="","",$N$8*FINAL!AD53)</f>
        <v>30.6</v>
      </c>
      <c r="O53" s="77">
        <f t="shared" si="10"/>
        <v>94.464705882352945</v>
      </c>
      <c r="P53" s="78">
        <f>IF(O53="","",('INITIAL INPUT'!$J$26*CRS!I53+'INITIAL INPUT'!$K$26*CRS!O53))</f>
        <v>84.48096405228759</v>
      </c>
      <c r="Q53" s="76">
        <f>IF(P53="","",VLOOKUP(P53,'INITIAL INPUT'!$P$4:$R$34,3))</f>
        <v>92</v>
      </c>
      <c r="R53" s="74" t="e">
        <f>IF(#REF!="","",CRS!$R$8*#REF!)</f>
        <v>#REF!</v>
      </c>
      <c r="S53" s="74" t="e">
        <f>IF(#REF!="","",CRS!$S$8*#REF!)</f>
        <v>#REF!</v>
      </c>
      <c r="T53" s="74" t="e">
        <f>IF(#REF!="","",CRS!$T$8*#REF!)</f>
        <v>#REF!</v>
      </c>
      <c r="U53" s="77" t="e">
        <f t="shared" si="11"/>
        <v>#REF!</v>
      </c>
      <c r="V53" s="78" t="e">
        <f>IF(U53="","",'INITIAL INPUT'!$J$26*CRS!I53+'INITIAL INPUT'!$K$26*CRS!O53+'INITIAL INPUT'!$L$26*CRS!U53)</f>
        <v>#REF!</v>
      </c>
      <c r="W53" s="76" t="e">
        <f>IF(V53="","",VLOOKUP(V53,'INITIAL INPUT'!$P$4:$R$34,3))</f>
        <v>#REF!</v>
      </c>
      <c r="X53" s="98">
        <f t="shared" si="12"/>
        <v>92</v>
      </c>
      <c r="Y53" s="166" t="str">
        <f t="shared" si="14"/>
        <v>PASSED</v>
      </c>
      <c r="Z53" s="82"/>
    </row>
    <row r="54" spans="1:26">
      <c r="A54" s="81" t="s">
        <v>61</v>
      </c>
      <c r="B54" s="69" t="str">
        <f>IF(NAMES!B38="","",NAMES!B38)</f>
        <v>18-6856-320</v>
      </c>
      <c r="C54" s="70" t="str">
        <f>IF(NAMES!C38="","",NAMES!C38)</f>
        <v xml:space="preserve">SAMSON, JOHN DAVID B. </v>
      </c>
      <c r="D54" s="71" t="str">
        <f>IF(NAMES!D38="","",NAMES!D38)</f>
        <v>M</v>
      </c>
      <c r="E54" s="72" t="str">
        <f>IF(NAMES!E38="","",NAMES!E38)</f>
        <v>BSIT-NET SEC TRACK-1</v>
      </c>
      <c r="F54" s="73">
        <f>IF(MIDTERM!P54="","",$F$8*MIDTERM!P54)</f>
        <v>26.033333333333335</v>
      </c>
      <c r="G54" s="74">
        <f>IF(MIDTERM!AB54="","",$G$8*MIDTERM!AB54)</f>
        <v>23.925000000000001</v>
      </c>
      <c r="H54" s="74">
        <f>IF(MIDTERM!AD54="","",$H$8*MIDTERM!AD54)</f>
        <v>17.377777777777776</v>
      </c>
      <c r="I54" s="75">
        <f t="shared" si="9"/>
        <v>67.336111111111109</v>
      </c>
      <c r="J54" s="76">
        <f>IF(I54="","",VLOOKUP(I54,'INITIAL INPUT'!$P$4:$R$34,3))</f>
        <v>84</v>
      </c>
      <c r="K54" s="76" t="str">
        <f t="shared" si="13"/>
        <v>PASSED</v>
      </c>
      <c r="L54" s="74">
        <f>IF(FINAL!P54="","",$L$8*FINAL!P54)</f>
        <v>18.05294117647059</v>
      </c>
      <c r="M54" s="74">
        <f>IF(FINAL!AB54="","",$M$8*FINAL!AB54)</f>
        <v>33</v>
      </c>
      <c r="N54" s="74">
        <f>IF(FINAL!AD54="","",$N$8*FINAL!AD54)</f>
        <v>28.05</v>
      </c>
      <c r="O54" s="77">
        <f t="shared" si="10"/>
        <v>79.102941176470594</v>
      </c>
      <c r="P54" s="78">
        <f>IF(O54="","",('INITIAL INPUT'!$J$26*CRS!I54+'INITIAL INPUT'!$K$26*CRS!O54))</f>
        <v>73.219526143790858</v>
      </c>
      <c r="Q54" s="76">
        <f>IF(P54="","",VLOOKUP(P54,'INITIAL INPUT'!$P$4:$R$34,3))</f>
        <v>87</v>
      </c>
      <c r="R54" s="74" t="e">
        <f>IF(#REF!="","",CRS!$R$8*#REF!)</f>
        <v>#REF!</v>
      </c>
      <c r="S54" s="74" t="e">
        <f>IF(#REF!="","",CRS!$S$8*#REF!)</f>
        <v>#REF!</v>
      </c>
      <c r="T54" s="74" t="e">
        <f>IF(#REF!="","",CRS!$T$8*#REF!)</f>
        <v>#REF!</v>
      </c>
      <c r="U54" s="77" t="e">
        <f t="shared" si="11"/>
        <v>#REF!</v>
      </c>
      <c r="V54" s="78" t="e">
        <f>IF(U54="","",'INITIAL INPUT'!$J$26*CRS!I54+'INITIAL INPUT'!$K$26*CRS!O54+'INITIAL INPUT'!$L$26*CRS!U54)</f>
        <v>#REF!</v>
      </c>
      <c r="W54" s="76" t="e">
        <f>IF(V54="","",VLOOKUP(V54,'INITIAL INPUT'!$P$4:$R$34,3))</f>
        <v>#REF!</v>
      </c>
      <c r="X54" s="98">
        <f t="shared" si="12"/>
        <v>87</v>
      </c>
      <c r="Y54" s="166" t="str">
        <f t="shared" si="14"/>
        <v>PASSED</v>
      </c>
      <c r="Z54" s="82"/>
    </row>
    <row r="55" spans="1:26">
      <c r="A55" s="81" t="s">
        <v>62</v>
      </c>
      <c r="B55" s="69" t="str">
        <f>IF(NAMES!B39="","",NAMES!B39)</f>
        <v>18-8234-691</v>
      </c>
      <c r="C55" s="70" t="str">
        <f>IF(NAMES!C39="","",NAMES!C39)</f>
        <v xml:space="preserve">SOMINESTRADO, TRISTAN REEVE F. </v>
      </c>
      <c r="D55" s="71" t="str">
        <f>IF(NAMES!D39="","",NAMES!D39)</f>
        <v>M</v>
      </c>
      <c r="E55" s="72" t="str">
        <f>IF(NAMES!E39="","",NAMES!E39)</f>
        <v>BSIT-WEB TRACK-1</v>
      </c>
      <c r="F55" s="73">
        <f>IF(MIDTERM!P55="","",$F$8*MIDTERM!P55)</f>
        <v>26.033333333333335</v>
      </c>
      <c r="G55" s="74">
        <f>IF(MIDTERM!AB55="","",$G$8*MIDTERM!AB55)</f>
        <v>22.275000000000002</v>
      </c>
      <c r="H55" s="74">
        <f>IF(MIDTERM!AD55="","",$H$8*MIDTERM!AD55)</f>
        <v>15.111111111111112</v>
      </c>
      <c r="I55" s="75">
        <f t="shared" si="9"/>
        <v>63.419444444444451</v>
      </c>
      <c r="J55" s="76">
        <f>IF(I55="","",VLOOKUP(I55,'INITIAL INPUT'!$P$4:$R$34,3))</f>
        <v>82</v>
      </c>
      <c r="K55" s="76" t="str">
        <f t="shared" si="13"/>
        <v>PASSED</v>
      </c>
      <c r="L55" s="74">
        <f>IF(FINAL!P55="","",$L$8*FINAL!P55)</f>
        <v>19.60588235294118</v>
      </c>
      <c r="M55" s="74">
        <f>IF(FINAL!AB55="","",$M$8*FINAL!AB55)</f>
        <v>33</v>
      </c>
      <c r="N55" s="74">
        <f>IF(FINAL!AD55="","",$N$8*FINAL!AD55)</f>
        <v>12.325000000000001</v>
      </c>
      <c r="O55" s="77">
        <f t="shared" si="10"/>
        <v>64.930882352941182</v>
      </c>
      <c r="P55" s="78">
        <f>IF(O55="","",('INITIAL INPUT'!$J$26*CRS!I55+'INITIAL INPUT'!$K$26*CRS!O55))</f>
        <v>64.175163398692817</v>
      </c>
      <c r="Q55" s="76">
        <f>IF(P55="","",VLOOKUP(P55,'INITIAL INPUT'!$P$4:$R$34,3))</f>
        <v>82</v>
      </c>
      <c r="R55" s="74" t="e">
        <f>IF(#REF!="","",CRS!$R$8*#REF!)</f>
        <v>#REF!</v>
      </c>
      <c r="S55" s="74" t="e">
        <f>IF(#REF!="","",CRS!$S$8*#REF!)</f>
        <v>#REF!</v>
      </c>
      <c r="T55" s="74" t="e">
        <f>IF(#REF!="","",CRS!$T$8*#REF!)</f>
        <v>#REF!</v>
      </c>
      <c r="U55" s="77" t="e">
        <f t="shared" si="11"/>
        <v>#REF!</v>
      </c>
      <c r="V55" s="78" t="e">
        <f>IF(U55="","",'INITIAL INPUT'!$J$26*CRS!I55+'INITIAL INPUT'!$K$26*CRS!O55+'INITIAL INPUT'!$L$26*CRS!U55)</f>
        <v>#REF!</v>
      </c>
      <c r="W55" s="76" t="e">
        <f>IF(V55="","",VLOOKUP(V55,'INITIAL INPUT'!$P$4:$R$34,3))</f>
        <v>#REF!</v>
      </c>
      <c r="X55" s="98">
        <f t="shared" si="12"/>
        <v>82</v>
      </c>
      <c r="Y55" s="166" t="str">
        <f t="shared" si="14"/>
        <v>PASSED</v>
      </c>
      <c r="Z55" s="82"/>
    </row>
    <row r="56" spans="1:26">
      <c r="A56" s="81" t="s">
        <v>63</v>
      </c>
      <c r="B56" s="69" t="str">
        <f>IF(NAMES!B40="","",NAMES!B40)</f>
        <v>18-6613-150</v>
      </c>
      <c r="C56" s="70" t="str">
        <f>IF(NAMES!C40="","",NAMES!C40)</f>
        <v xml:space="preserve">TAMAYO, DYNAH M. </v>
      </c>
      <c r="D56" s="71" t="str">
        <f>IF(NAMES!D40="","",NAMES!D40)</f>
        <v>F</v>
      </c>
      <c r="E56" s="72" t="str">
        <f>IF(NAMES!E40="","",NAMES!E40)</f>
        <v>BSIT-WEB TRACK-1</v>
      </c>
      <c r="F56" s="73">
        <f>IF(MIDTERM!P56="","",$F$8*MIDTERM!P56)</f>
        <v>28.233333333333334</v>
      </c>
      <c r="G56" s="74">
        <f>IF(MIDTERM!AB56="","",$G$8*MIDTERM!AB56)</f>
        <v>29.700000000000003</v>
      </c>
      <c r="H56" s="74">
        <f>IF(MIDTERM!AD56="","",$H$8*MIDTERM!AD56)</f>
        <v>24.555555555555554</v>
      </c>
      <c r="I56" s="75">
        <f t="shared" si="9"/>
        <v>82.488888888888894</v>
      </c>
      <c r="J56" s="76">
        <f>IF(I56="","",VLOOKUP(I56,'INITIAL INPUT'!$P$4:$R$34,3))</f>
        <v>91</v>
      </c>
      <c r="K56" s="76" t="str">
        <f t="shared" si="13"/>
        <v>PASSED</v>
      </c>
      <c r="L56" s="74">
        <f>IF(FINAL!P56="","",$L$8*FINAL!P56)</f>
        <v>23.876470588235293</v>
      </c>
      <c r="M56" s="74">
        <f>IF(FINAL!AB56="","",$M$8*FINAL!AB56)</f>
        <v>33</v>
      </c>
      <c r="N56" s="74">
        <f>IF(FINAL!AD56="","",$N$8*FINAL!AD56)</f>
        <v>25.500000000000004</v>
      </c>
      <c r="O56" s="77">
        <f t="shared" si="10"/>
        <v>82.376470588235293</v>
      </c>
      <c r="P56" s="78">
        <f>IF(O56="","",('INITIAL INPUT'!$J$26*CRS!I56+'INITIAL INPUT'!$K$26*CRS!O56))</f>
        <v>82.432679738562086</v>
      </c>
      <c r="Q56" s="76">
        <f>IF(P56="","",VLOOKUP(P56,'INITIAL INPUT'!$P$4:$R$34,3))</f>
        <v>91</v>
      </c>
      <c r="R56" s="74" t="e">
        <f>IF(#REF!="","",CRS!$R$8*#REF!)</f>
        <v>#REF!</v>
      </c>
      <c r="S56" s="74" t="e">
        <f>IF(#REF!="","",CRS!$S$8*#REF!)</f>
        <v>#REF!</v>
      </c>
      <c r="T56" s="74" t="e">
        <f>IF(#REF!="","",CRS!$T$8*#REF!)</f>
        <v>#REF!</v>
      </c>
      <c r="U56" s="77" t="e">
        <f t="shared" si="11"/>
        <v>#REF!</v>
      </c>
      <c r="V56" s="78" t="e">
        <f>IF(U56="","",'INITIAL INPUT'!$J$26*CRS!I56+'INITIAL INPUT'!$K$26*CRS!O56+'INITIAL INPUT'!$L$26*CRS!U56)</f>
        <v>#REF!</v>
      </c>
      <c r="W56" s="76" t="e">
        <f>IF(V56="","",VLOOKUP(V56,'INITIAL INPUT'!$P$4:$R$34,3))</f>
        <v>#REF!</v>
      </c>
      <c r="X56" s="98">
        <f t="shared" si="12"/>
        <v>91</v>
      </c>
      <c r="Y56" s="166" t="str">
        <f t="shared" si="14"/>
        <v>PASSED</v>
      </c>
      <c r="Z56" s="82"/>
    </row>
    <row r="57" spans="1:26">
      <c r="A57" s="81" t="s">
        <v>64</v>
      </c>
      <c r="B57" s="69" t="str">
        <f>IF(NAMES!B41="","",NAMES!B41)</f>
        <v>18-6556-920</v>
      </c>
      <c r="C57" s="70" t="str">
        <f>IF(NAMES!C41="","",NAMES!C41)</f>
        <v xml:space="preserve">VILLAROMAN, JAYVEE MARK D. </v>
      </c>
      <c r="D57" s="71" t="str">
        <f>IF(NAMES!D41="","",NAMES!D41)</f>
        <v>M</v>
      </c>
      <c r="E57" s="72" t="str">
        <f>IF(NAMES!E41="","",NAMES!E41)</f>
        <v>BSIT-NET SEC TRACK-1</v>
      </c>
      <c r="F57" s="73">
        <f>IF(MIDTERM!P57="","",$F$8*MIDTERM!P57)</f>
        <v>28.233333333333334</v>
      </c>
      <c r="G57" s="74">
        <f>IF(MIDTERM!AB57="","",$G$8*MIDTERM!AB57)</f>
        <v>28.05</v>
      </c>
      <c r="H57" s="74">
        <f>IF(MIDTERM!AD57="","",$H$8*MIDTERM!AD57)</f>
        <v>21.155555555555559</v>
      </c>
      <c r="I57" s="75">
        <f t="shared" si="9"/>
        <v>77.438888888888897</v>
      </c>
      <c r="J57" s="76">
        <f>IF(I57="","",VLOOKUP(I57,'INITIAL INPUT'!$P$4:$R$34,3))</f>
        <v>89</v>
      </c>
      <c r="K57" s="76" t="str">
        <f t="shared" si="13"/>
        <v>PASSED</v>
      </c>
      <c r="L57" s="74">
        <f>IF(FINAL!P57="","",$L$8*FINAL!P57)</f>
        <v>27.176470588235293</v>
      </c>
      <c r="M57" s="74">
        <f>IF(FINAL!AB57="","",$M$8*FINAL!AB57)</f>
        <v>33</v>
      </c>
      <c r="N57" s="74">
        <f>IF(FINAL!AD57="","",$N$8*FINAL!AD57)</f>
        <v>27.200000000000003</v>
      </c>
      <c r="O57" s="77">
        <f t="shared" si="10"/>
        <v>87.376470588235293</v>
      </c>
      <c r="P57" s="78">
        <f>IF(O57="","",('INITIAL INPUT'!$J$26*CRS!I57+'INITIAL INPUT'!$K$26*CRS!O57))</f>
        <v>82.407679738562095</v>
      </c>
      <c r="Q57" s="76">
        <f>IF(P57="","",VLOOKUP(P57,'INITIAL INPUT'!$P$4:$R$34,3))</f>
        <v>91</v>
      </c>
      <c r="R57" s="74" t="e">
        <f>IF(#REF!="","",CRS!$R$8*#REF!)</f>
        <v>#REF!</v>
      </c>
      <c r="S57" s="74" t="e">
        <f>IF(#REF!="","",CRS!$S$8*#REF!)</f>
        <v>#REF!</v>
      </c>
      <c r="T57" s="74" t="e">
        <f>IF(#REF!="","",CRS!$T$8*#REF!)</f>
        <v>#REF!</v>
      </c>
      <c r="U57" s="77" t="e">
        <f t="shared" si="11"/>
        <v>#REF!</v>
      </c>
      <c r="V57" s="78" t="e">
        <f>IF(U57="","",'INITIAL INPUT'!$J$26*CRS!I57+'INITIAL INPUT'!$K$26*CRS!O57+'INITIAL INPUT'!$L$26*CRS!U57)</f>
        <v>#REF!</v>
      </c>
      <c r="W57" s="76" t="e">
        <f>IF(V57="","",VLOOKUP(V57,'INITIAL INPUT'!$P$4:$R$34,3))</f>
        <v>#REF!</v>
      </c>
      <c r="X57" s="98">
        <f t="shared" si="12"/>
        <v>91</v>
      </c>
      <c r="Y57" s="166" t="str">
        <f t="shared" si="14"/>
        <v>PASSED</v>
      </c>
      <c r="Z57" s="82"/>
    </row>
    <row r="58" spans="1:26">
      <c r="A58" s="81" t="s">
        <v>65</v>
      </c>
      <c r="B58" s="69" t="str">
        <f>IF(NAMES!B42="","",NAMES!B42)</f>
        <v/>
      </c>
      <c r="C58" s="70" t="str">
        <f>IF(NAMES!C42="","",NAMES!C42)</f>
        <v/>
      </c>
      <c r="D58" s="71" t="str">
        <f>IF(NAMES!D42="","",NAMES!D42)</f>
        <v/>
      </c>
      <c r="E58" s="72" t="str">
        <f>IF(NAMES!E42="","",NAMES!E42)</f>
        <v/>
      </c>
      <c r="F58" s="73" t="str">
        <f>IF(MIDTERM!P58="","",$F$8*MIDTERM!P58)</f>
        <v/>
      </c>
      <c r="G58" s="74" t="str">
        <f>IF(MIDTERM!AB58="","",$G$8*MIDTERM!AB58)</f>
        <v/>
      </c>
      <c r="H58" s="74" t="str">
        <f>IF(MIDTERM!AD58="","",$H$8*MIDTERM!AD58)</f>
        <v/>
      </c>
      <c r="I58" s="75" t="str">
        <f t="shared" si="9"/>
        <v/>
      </c>
      <c r="J58" s="76" t="str">
        <f>IF(I58="","",VLOOKUP(I58,'INITIAL INPUT'!$P$4:$R$34,3))</f>
        <v/>
      </c>
      <c r="K58" s="76" t="str">
        <f t="shared" si="13"/>
        <v/>
      </c>
      <c r="L58" s="74" t="str">
        <f>IF(FINAL!P58="","",$L$8*FINAL!P58)</f>
        <v/>
      </c>
      <c r="M58" s="74" t="str">
        <f>IF(FINAL!AB58="","",$M$8*FINAL!AB58)</f>
        <v/>
      </c>
      <c r="N58" s="74" t="str">
        <f>IF(FINAL!AD58="","",$N$8*FINAL!AD58)</f>
        <v/>
      </c>
      <c r="O58" s="77" t="str">
        <f t="shared" si="10"/>
        <v/>
      </c>
      <c r="P58" s="78" t="str">
        <f>IF(O58="","",('INITIAL INPUT'!$J$26*CRS!I58+'INITIAL INPUT'!$K$26*CRS!O58))</f>
        <v/>
      </c>
      <c r="Q58" s="76" t="str">
        <f>IF(P58="","",VLOOKUP(P58,'INITIAL INPUT'!$P$4:$R$34,3))</f>
        <v/>
      </c>
      <c r="R58" s="74" t="e">
        <f>IF(#REF!="","",CRS!$R$8*#REF!)</f>
        <v>#REF!</v>
      </c>
      <c r="S58" s="74" t="e">
        <f>IF(#REF!="","",CRS!$S$8*#REF!)</f>
        <v>#REF!</v>
      </c>
      <c r="T58" s="74" t="e">
        <f>IF(#REF!="","",CRS!$T$8*#REF!)</f>
        <v>#REF!</v>
      </c>
      <c r="U58" s="77" t="e">
        <f t="shared" si="11"/>
        <v>#REF!</v>
      </c>
      <c r="V58" s="78" t="e">
        <f>IF(U58="","",'INITIAL INPUT'!$J$26*CRS!I58+'INITIAL INPUT'!$K$26*CRS!O58+'INITIAL INPUT'!$L$26*CRS!U58)</f>
        <v>#REF!</v>
      </c>
      <c r="W58" s="76" t="e">
        <f>IF(V58="","",VLOOKUP(V58,'INITIAL INPUT'!$P$4:$R$34,3))</f>
        <v>#REF!</v>
      </c>
      <c r="X58" s="98" t="str">
        <f t="shared" si="12"/>
        <v/>
      </c>
      <c r="Y58" s="166" t="str">
        <f t="shared" si="14"/>
        <v/>
      </c>
      <c r="Z58" s="82"/>
    </row>
    <row r="59" spans="1:26">
      <c r="A59" s="81" t="s">
        <v>66</v>
      </c>
      <c r="B59" s="69" t="str">
        <f>IF(NAMES!B43="","",NAMES!B43)</f>
        <v/>
      </c>
      <c r="C59" s="70" t="str">
        <f>IF(NAMES!C43="","",NAMES!C43)</f>
        <v>SOUGAMA ALI</v>
      </c>
      <c r="D59" s="71" t="str">
        <f>IF(NAMES!D43="","",NAMES!D43)</f>
        <v/>
      </c>
      <c r="E59" s="72" t="str">
        <f>IF(NAMES!E43="","",NAMES!E43)</f>
        <v/>
      </c>
      <c r="F59" s="73">
        <f>IF(MIDTERM!P59="","",$F$8*MIDTERM!P59)</f>
        <v>21.633333333333336</v>
      </c>
      <c r="G59" s="74">
        <f>IF(MIDTERM!AB59="","",$G$8*MIDTERM!AB59)</f>
        <v>11.55</v>
      </c>
      <c r="H59" s="74" t="str">
        <f>IF(MIDTERM!AD59="","",$H$8*MIDTERM!AD59)</f>
        <v/>
      </c>
      <c r="I59" s="75">
        <f t="shared" si="9"/>
        <v>33.183333333333337</v>
      </c>
      <c r="J59" s="76">
        <f>IF(I59="","",VLOOKUP(I59,'INITIAL INPUT'!$P$4:$R$34,3))</f>
        <v>73</v>
      </c>
      <c r="K59" s="76" t="str">
        <f t="shared" si="13"/>
        <v>FAILED</v>
      </c>
      <c r="L59" s="74">
        <f>IF(FINAL!P59="","",$L$8*FINAL!P59)</f>
        <v>26.205882352941178</v>
      </c>
      <c r="M59" s="74">
        <f>IF(FINAL!AB59="","",$M$8*FINAL!AB59)</f>
        <v>33</v>
      </c>
      <c r="N59" s="74" t="str">
        <f>IF(FINAL!AD59="","",$N$8*FINAL!AD59)</f>
        <v/>
      </c>
      <c r="O59" s="77">
        <f t="shared" si="10"/>
        <v>59.205882352941174</v>
      </c>
      <c r="P59" s="78">
        <f>IF(O59="","",('INITIAL INPUT'!$J$26*CRS!I59+'INITIAL INPUT'!$K$26*CRS!O59))</f>
        <v>46.194607843137256</v>
      </c>
      <c r="Q59" s="76">
        <f>IF(P59="","",VLOOKUP(P59,'INITIAL INPUT'!$P$4:$R$34,3))</f>
        <v>74</v>
      </c>
      <c r="R59" s="74" t="e">
        <f>IF(#REF!="","",CRS!$R$8*#REF!)</f>
        <v>#REF!</v>
      </c>
      <c r="S59" s="74" t="e">
        <f>IF(#REF!="","",CRS!$S$8*#REF!)</f>
        <v>#REF!</v>
      </c>
      <c r="T59" s="74" t="e">
        <f>IF(#REF!="","",CRS!$T$8*#REF!)</f>
        <v>#REF!</v>
      </c>
      <c r="U59" s="77" t="e">
        <f t="shared" si="11"/>
        <v>#REF!</v>
      </c>
      <c r="V59" s="78" t="e">
        <f>IF(U59="","",'INITIAL INPUT'!$J$26*CRS!I59+'INITIAL INPUT'!$K$26*CRS!O59+'INITIAL INPUT'!$L$26*CRS!U59)</f>
        <v>#REF!</v>
      </c>
      <c r="W59" s="76" t="e">
        <f>IF(V59="","",VLOOKUP(V59,'INITIAL INPUT'!$P$4:$R$34,3))</f>
        <v>#REF!</v>
      </c>
      <c r="X59" s="98" t="s">
        <v>263</v>
      </c>
      <c r="Y59" s="166" t="str">
        <f t="shared" si="14"/>
        <v>NFE</v>
      </c>
      <c r="Z59" s="82"/>
    </row>
    <row r="60" spans="1:26">
      <c r="A60" s="81" t="s">
        <v>67</v>
      </c>
      <c r="B60" s="69" t="str">
        <f>IF(NAMES!B44="","",NAMES!B44)</f>
        <v/>
      </c>
      <c r="C60" s="70" t="str">
        <f>IF(NAMES!C44="","",NAMES!C44)</f>
        <v/>
      </c>
      <c r="D60" s="71" t="str">
        <f>IF(NAMES!D44="","",NAMES!D44)</f>
        <v/>
      </c>
      <c r="E60" s="72" t="str">
        <f>IF(NAMES!E44="","",NAMES!E44)</f>
        <v/>
      </c>
      <c r="F60" s="73" t="str">
        <f>IF(MIDTERM!P60="","",$F$8*MIDTERM!P60)</f>
        <v/>
      </c>
      <c r="G60" s="74" t="str">
        <f>IF(MIDTERM!AB60="","",$G$8*MIDTERM!AB60)</f>
        <v/>
      </c>
      <c r="H60" s="74" t="str">
        <f>IF(MIDTERM!AD60="","",$H$8*MIDTERM!AD60)</f>
        <v/>
      </c>
      <c r="I60" s="75" t="str">
        <f t="shared" si="9"/>
        <v/>
      </c>
      <c r="J60" s="76" t="str">
        <f>IF(I60="","",VLOOKUP(I60,'INITIAL INPUT'!$P$4:$R$34,3))</f>
        <v/>
      </c>
      <c r="K60" s="76" t="str">
        <f t="shared" si="13"/>
        <v/>
      </c>
      <c r="L60" s="74" t="str">
        <f>IF(FINAL!P60="","",$L$8*FINAL!P60)</f>
        <v/>
      </c>
      <c r="M60" s="74" t="str">
        <f>IF(FINAL!AB60="","",$M$8*FINAL!AB60)</f>
        <v/>
      </c>
      <c r="N60" s="74" t="str">
        <f>IF(FINAL!AD60="","",$N$8*FINAL!AD60)</f>
        <v/>
      </c>
      <c r="O60" s="77" t="str">
        <f t="shared" si="10"/>
        <v/>
      </c>
      <c r="P60" s="78" t="str">
        <f>IF(O60="","",('INITIAL INPUT'!$J$26*CRS!I60+'INITIAL INPUT'!$K$26*CRS!O60))</f>
        <v/>
      </c>
      <c r="Q60" s="76" t="str">
        <f>IF(P60="","",VLOOKUP(P60,'INITIAL INPUT'!$P$4:$R$34,3))</f>
        <v/>
      </c>
      <c r="R60" s="74" t="e">
        <f>IF(#REF!="","",CRS!$R$8*#REF!)</f>
        <v>#REF!</v>
      </c>
      <c r="S60" s="74" t="e">
        <f>IF(#REF!="","",CRS!$S$8*#REF!)</f>
        <v>#REF!</v>
      </c>
      <c r="T60" s="74" t="e">
        <f>IF(#REF!="","",CRS!$T$8*#REF!)</f>
        <v>#REF!</v>
      </c>
      <c r="U60" s="77" t="e">
        <f t="shared" si="11"/>
        <v>#REF!</v>
      </c>
      <c r="V60" s="78" t="e">
        <f>IF(U60="","",'INITIAL INPUT'!$J$26*CRS!I60+'INITIAL INPUT'!$K$26*CRS!O60+'INITIAL INPUT'!$L$26*CRS!U60)</f>
        <v>#REF!</v>
      </c>
      <c r="W60" s="76" t="e">
        <f>IF(V60="","",VLOOKUP(V60,'INITIAL INPUT'!$P$4:$R$34,3))</f>
        <v>#REF!</v>
      </c>
      <c r="X60" s="98" t="str">
        <f t="shared" si="12"/>
        <v/>
      </c>
      <c r="Y60" s="166" t="str">
        <f t="shared" si="14"/>
        <v/>
      </c>
      <c r="Z60" s="82"/>
    </row>
    <row r="61" spans="1:26">
      <c r="A61" s="81" t="s">
        <v>68</v>
      </c>
      <c r="B61" s="69" t="str">
        <f>IF(NAMES!B45="","",NAMES!B45)</f>
        <v/>
      </c>
      <c r="C61" s="70" t="str">
        <f>IF(NAMES!C45="","",NAMES!C45)</f>
        <v/>
      </c>
      <c r="D61" s="71" t="str">
        <f>IF(NAMES!D45="","",NAMES!D45)</f>
        <v/>
      </c>
      <c r="E61" s="72" t="str">
        <f>IF(NAMES!E45="","",NAMES!E45)</f>
        <v/>
      </c>
      <c r="F61" s="73" t="str">
        <f>IF(MIDTERM!P61="","",$F$8*MIDTERM!P61)</f>
        <v/>
      </c>
      <c r="G61" s="74" t="str">
        <f>IF(MIDTERM!AB61="","",$G$8*MIDTERM!AB61)</f>
        <v/>
      </c>
      <c r="H61" s="74" t="str">
        <f>IF(MIDTERM!AD61="","",$H$8*MIDTERM!AD61)</f>
        <v/>
      </c>
      <c r="I61" s="75" t="str">
        <f t="shared" si="9"/>
        <v/>
      </c>
      <c r="J61" s="76" t="str">
        <f>IF(I61="","",VLOOKUP(I61,'INITIAL INPUT'!$P$4:$R$34,3))</f>
        <v/>
      </c>
      <c r="K61" s="76" t="str">
        <f t="shared" si="13"/>
        <v/>
      </c>
      <c r="L61" s="74" t="str">
        <f>IF(FINAL!P61="","",$L$8*FINAL!P61)</f>
        <v/>
      </c>
      <c r="M61" s="74" t="str">
        <f>IF(FINAL!AB61="","",$M$8*FINAL!AB61)</f>
        <v/>
      </c>
      <c r="N61" s="74" t="str">
        <f>IF(FINAL!AD61="","",$N$8*FINAL!AD61)</f>
        <v/>
      </c>
      <c r="O61" s="77" t="str">
        <f t="shared" si="10"/>
        <v/>
      </c>
      <c r="P61" s="78" t="str">
        <f>IF(O61="","",('INITIAL INPUT'!$J$26*CRS!I61+'INITIAL INPUT'!$K$26*CRS!O61))</f>
        <v/>
      </c>
      <c r="Q61" s="76" t="str">
        <f>IF(P61="","",VLOOKUP(P61,'INITIAL INPUT'!$P$4:$R$34,3))</f>
        <v/>
      </c>
      <c r="R61" s="74" t="e">
        <f>IF(#REF!="","",CRS!$R$8*#REF!)</f>
        <v>#REF!</v>
      </c>
      <c r="S61" s="74" t="e">
        <f>IF(#REF!="","",CRS!$S$8*#REF!)</f>
        <v>#REF!</v>
      </c>
      <c r="T61" s="74" t="e">
        <f>IF(#REF!="","",CRS!$T$8*#REF!)</f>
        <v>#REF!</v>
      </c>
      <c r="U61" s="77" t="e">
        <f t="shared" si="11"/>
        <v>#REF!</v>
      </c>
      <c r="V61" s="78" t="e">
        <f>IF(U61="","",'INITIAL INPUT'!$J$26*CRS!I61+'INITIAL INPUT'!$K$26*CRS!O61+'INITIAL INPUT'!$L$26*CRS!U61)</f>
        <v>#REF!</v>
      </c>
      <c r="W61" s="76" t="e">
        <f>IF(V61="","",VLOOKUP(V61,'INITIAL INPUT'!$P$4:$R$34,3))</f>
        <v>#REF!</v>
      </c>
      <c r="X61" s="98" t="str">
        <f t="shared" si="12"/>
        <v/>
      </c>
      <c r="Y61" s="166" t="str">
        <f t="shared" si="14"/>
        <v/>
      </c>
      <c r="Z61" s="82"/>
    </row>
    <row r="62" spans="1:26">
      <c r="A62" s="81" t="s">
        <v>69</v>
      </c>
      <c r="B62" s="69" t="str">
        <f>IF(NAMES!B46="","",NAMES!B46)</f>
        <v/>
      </c>
      <c r="C62" s="70" t="str">
        <f>IF(NAMES!C46="","",NAMES!C46)</f>
        <v/>
      </c>
      <c r="D62" s="71" t="str">
        <f>IF(NAMES!D46="","",NAMES!D46)</f>
        <v/>
      </c>
      <c r="E62" s="72" t="str">
        <f>IF(NAMES!E46="","",NAMES!E46)</f>
        <v/>
      </c>
      <c r="F62" s="73" t="str">
        <f>IF(MIDTERM!P62="","",$F$8*MIDTERM!P62)</f>
        <v/>
      </c>
      <c r="G62" s="74" t="str">
        <f>IF(MIDTERM!AB62="","",$G$8*MIDTERM!AB62)</f>
        <v/>
      </c>
      <c r="H62" s="74" t="str">
        <f>IF(MIDTERM!AD62="","",$H$8*MIDTERM!AD62)</f>
        <v/>
      </c>
      <c r="I62" s="75" t="str">
        <f t="shared" si="9"/>
        <v/>
      </c>
      <c r="J62" s="76" t="str">
        <f>IF(I62="","",VLOOKUP(I62,'INITIAL INPUT'!$P$4:$R$34,3))</f>
        <v/>
      </c>
      <c r="K62" s="76" t="str">
        <f t="shared" si="13"/>
        <v/>
      </c>
      <c r="L62" s="74" t="str">
        <f>IF(FINAL!P62="","",$L$8*FINAL!P62)</f>
        <v/>
      </c>
      <c r="M62" s="74" t="str">
        <f>IF(FINAL!AB62="","",$M$8*FINAL!AB62)</f>
        <v/>
      </c>
      <c r="N62" s="74" t="str">
        <f>IF(FINAL!AD62="","",$N$8*FINAL!AD62)</f>
        <v/>
      </c>
      <c r="O62" s="77" t="str">
        <f t="shared" si="10"/>
        <v/>
      </c>
      <c r="P62" s="78" t="str">
        <f>IF(O62="","",('INITIAL INPUT'!$J$26*CRS!I62+'INITIAL INPUT'!$K$26*CRS!O62))</f>
        <v/>
      </c>
      <c r="Q62" s="76" t="str">
        <f>IF(P62="","",VLOOKUP(P62,'INITIAL INPUT'!$P$4:$R$34,3))</f>
        <v/>
      </c>
      <c r="R62" s="74" t="e">
        <f>IF(#REF!="","",CRS!$R$8*#REF!)</f>
        <v>#REF!</v>
      </c>
      <c r="S62" s="74" t="e">
        <f>IF(#REF!="","",CRS!$S$8*#REF!)</f>
        <v>#REF!</v>
      </c>
      <c r="T62" s="74" t="e">
        <f>IF(#REF!="","",CRS!$T$8*#REF!)</f>
        <v>#REF!</v>
      </c>
      <c r="U62" s="77" t="e">
        <f t="shared" si="11"/>
        <v>#REF!</v>
      </c>
      <c r="V62" s="78" t="e">
        <f>IF(U62="","",'INITIAL INPUT'!$J$26*CRS!I62+'INITIAL INPUT'!$K$26*CRS!O62+'INITIAL INPUT'!$L$26*CRS!U62)</f>
        <v>#REF!</v>
      </c>
      <c r="W62" s="76" t="e">
        <f>IF(V62="","",VLOOKUP(V62,'INITIAL INPUT'!$P$4:$R$34,3))</f>
        <v>#REF!</v>
      </c>
      <c r="X62" s="98" t="str">
        <f t="shared" si="12"/>
        <v/>
      </c>
      <c r="Y62" s="166" t="str">
        <f t="shared" si="14"/>
        <v/>
      </c>
      <c r="Z62" s="82"/>
    </row>
    <row r="63" spans="1:26">
      <c r="A63" s="81" t="s">
        <v>70</v>
      </c>
      <c r="B63" s="69" t="str">
        <f>IF(NAMES!B47="","",NAMES!B47)</f>
        <v/>
      </c>
      <c r="C63" s="70" t="str">
        <f>IF(NAMES!C47="","",NAMES!C47)</f>
        <v/>
      </c>
      <c r="D63" s="71" t="str">
        <f>IF(NAMES!D47="","",NAMES!D47)</f>
        <v/>
      </c>
      <c r="E63" s="72" t="str">
        <f>IF(NAMES!E47="","",NAMES!E47)</f>
        <v/>
      </c>
      <c r="F63" s="73" t="str">
        <f>IF(MIDTERM!P63="","",$F$8*MIDTERM!P63)</f>
        <v/>
      </c>
      <c r="G63" s="74" t="str">
        <f>IF(MIDTERM!AB63="","",$G$8*MIDTERM!AB63)</f>
        <v/>
      </c>
      <c r="H63" s="74" t="str">
        <f>IF(MIDTERM!AD63="","",$H$8*MIDTERM!AD63)</f>
        <v/>
      </c>
      <c r="I63" s="75" t="str">
        <f t="shared" si="9"/>
        <v/>
      </c>
      <c r="J63" s="76" t="str">
        <f>IF(I63="","",VLOOKUP(I63,'INITIAL INPUT'!$P$4:$R$34,3))</f>
        <v/>
      </c>
      <c r="K63" s="76" t="str">
        <f t="shared" si="13"/>
        <v/>
      </c>
      <c r="L63" s="74" t="str">
        <f>IF(FINAL!P63="","",$L$8*FINAL!P63)</f>
        <v/>
      </c>
      <c r="M63" s="74" t="str">
        <f>IF(FINAL!AB63="","",$M$8*FINAL!AB63)</f>
        <v/>
      </c>
      <c r="N63" s="74" t="str">
        <f>IF(FINAL!AD63="","",$N$8*FINAL!AD63)</f>
        <v/>
      </c>
      <c r="O63" s="77" t="str">
        <f t="shared" si="10"/>
        <v/>
      </c>
      <c r="P63" s="78" t="str">
        <f>IF(O63="","",('INITIAL INPUT'!$J$26*CRS!I63+'INITIAL INPUT'!$K$26*CRS!O63))</f>
        <v/>
      </c>
      <c r="Q63" s="76" t="str">
        <f>IF(P63="","",VLOOKUP(P63,'INITIAL INPUT'!$P$4:$R$34,3))</f>
        <v/>
      </c>
      <c r="R63" s="74" t="e">
        <f>IF(#REF!="","",CRS!$R$8*#REF!)</f>
        <v>#REF!</v>
      </c>
      <c r="S63" s="74" t="e">
        <f>IF(#REF!="","",CRS!$S$8*#REF!)</f>
        <v>#REF!</v>
      </c>
      <c r="T63" s="74" t="e">
        <f>IF(#REF!="","",CRS!$T$8*#REF!)</f>
        <v>#REF!</v>
      </c>
      <c r="U63" s="77" t="e">
        <f t="shared" si="11"/>
        <v>#REF!</v>
      </c>
      <c r="V63" s="78" t="e">
        <f>IF(U63="","",'INITIAL INPUT'!$J$26*CRS!I63+'INITIAL INPUT'!$K$26*CRS!O63+'INITIAL INPUT'!$L$26*CRS!U63)</f>
        <v>#REF!</v>
      </c>
      <c r="W63" s="76" t="e">
        <f>IF(V63="","",VLOOKUP(V63,'INITIAL INPUT'!$P$4:$R$34,3))</f>
        <v>#REF!</v>
      </c>
      <c r="X63" s="98" t="str">
        <f t="shared" si="12"/>
        <v/>
      </c>
      <c r="Y63" s="166" t="str">
        <f t="shared" si="14"/>
        <v/>
      </c>
      <c r="Z63" s="82"/>
    </row>
    <row r="64" spans="1:26">
      <c r="A64" s="81" t="s">
        <v>71</v>
      </c>
      <c r="B64" s="69" t="str">
        <f>IF(NAMES!B48="","",NAMES!B48)</f>
        <v/>
      </c>
      <c r="C64" s="70" t="str">
        <f>IF(NAMES!C48="","",NAMES!C48)</f>
        <v/>
      </c>
      <c r="D64" s="71" t="str">
        <f>IF(NAMES!D48="","",NAMES!D48)</f>
        <v/>
      </c>
      <c r="E64" s="72" t="str">
        <f>IF(NAMES!E48="","",NAMES!E48)</f>
        <v/>
      </c>
      <c r="F64" s="73" t="str">
        <f>IF(MIDTERM!P64="","",$F$8*MIDTERM!P64)</f>
        <v/>
      </c>
      <c r="G64" s="74" t="str">
        <f>IF(MIDTERM!AB64="","",$G$8*MIDTERM!AB64)</f>
        <v/>
      </c>
      <c r="H64" s="74" t="str">
        <f>IF(MIDTERM!AD64="","",$H$8*MIDTERM!AD64)</f>
        <v/>
      </c>
      <c r="I64" s="75" t="str">
        <f t="shared" si="9"/>
        <v/>
      </c>
      <c r="J64" s="76" t="str">
        <f>IF(I64="","",VLOOKUP(I64,'INITIAL INPUT'!$P$4:$R$34,3))</f>
        <v/>
      </c>
      <c r="K64" s="76" t="str">
        <f t="shared" si="13"/>
        <v/>
      </c>
      <c r="L64" s="74" t="str">
        <f>IF(FINAL!P64="","",$L$8*FINAL!P64)</f>
        <v/>
      </c>
      <c r="M64" s="74" t="str">
        <f>IF(FINAL!AB64="","",$M$8*FINAL!AB64)</f>
        <v/>
      </c>
      <c r="N64" s="74" t="str">
        <f>IF(FINAL!AD64="","",$N$8*FINAL!AD64)</f>
        <v/>
      </c>
      <c r="O64" s="77" t="str">
        <f t="shared" si="10"/>
        <v/>
      </c>
      <c r="P64" s="78" t="str">
        <f>IF(O64="","",('INITIAL INPUT'!$J$26*CRS!I64+'INITIAL INPUT'!$K$26*CRS!O64))</f>
        <v/>
      </c>
      <c r="Q64" s="76" t="str">
        <f>IF(P64="","",VLOOKUP(P64,'INITIAL INPUT'!$P$4:$R$34,3))</f>
        <v/>
      </c>
      <c r="R64" s="74" t="e">
        <f>IF(#REF!="","",CRS!$R$8*#REF!)</f>
        <v>#REF!</v>
      </c>
      <c r="S64" s="74" t="e">
        <f>IF(#REF!="","",CRS!$S$8*#REF!)</f>
        <v>#REF!</v>
      </c>
      <c r="T64" s="74" t="e">
        <f>IF(#REF!="","",CRS!$T$8*#REF!)</f>
        <v>#REF!</v>
      </c>
      <c r="U64" s="77" t="e">
        <f t="shared" si="11"/>
        <v>#REF!</v>
      </c>
      <c r="V64" s="78" t="e">
        <f>IF(U64="","",'INITIAL INPUT'!$J$26*CRS!I64+'INITIAL INPUT'!$K$26*CRS!O64+'INITIAL INPUT'!$L$26*CRS!U64)</f>
        <v>#REF!</v>
      </c>
      <c r="W64" s="76" t="e">
        <f>IF(V64="","",VLOOKUP(V64,'INITIAL INPUT'!$P$4:$R$34,3))</f>
        <v>#REF!</v>
      </c>
      <c r="X64" s="98" t="str">
        <f t="shared" si="12"/>
        <v/>
      </c>
      <c r="Y64" s="166" t="str">
        <f t="shared" si="14"/>
        <v/>
      </c>
      <c r="Z64" s="82"/>
    </row>
    <row r="65" spans="1:27">
      <c r="A65" s="81" t="s">
        <v>72</v>
      </c>
      <c r="B65" s="69" t="str">
        <f>IF(NAMES!B49="","",NAMES!B49)</f>
        <v/>
      </c>
      <c r="C65" s="70" t="str">
        <f>IF(NAMES!C49="","",NAMES!C49)</f>
        <v/>
      </c>
      <c r="D65" s="71" t="str">
        <f>IF(NAMES!D49="","",NAMES!D49)</f>
        <v/>
      </c>
      <c r="E65" s="72" t="str">
        <f>IF(NAMES!E49="","",NAMES!E49)</f>
        <v/>
      </c>
      <c r="F65" s="73" t="str">
        <f>IF(MIDTERM!P65="","",$F$8*MIDTERM!P65)</f>
        <v/>
      </c>
      <c r="G65" s="74" t="str">
        <f>IF(MIDTERM!AB65="","",$G$8*MIDTERM!AB65)</f>
        <v/>
      </c>
      <c r="H65" s="74" t="str">
        <f>IF(MIDTERM!AD65="","",$H$8*MIDTERM!AD65)</f>
        <v/>
      </c>
      <c r="I65" s="75" t="str">
        <f t="shared" si="9"/>
        <v/>
      </c>
      <c r="J65" s="76" t="str">
        <f>IF(I65="","",VLOOKUP(I65,'INITIAL INPUT'!$P$4:$R$34,3))</f>
        <v/>
      </c>
      <c r="K65" s="76" t="str">
        <f t="shared" si="13"/>
        <v/>
      </c>
      <c r="L65" s="74" t="str">
        <f>IF(FINAL!P65="","",$L$8*FINAL!P65)</f>
        <v/>
      </c>
      <c r="M65" s="74" t="str">
        <f>IF(FINAL!AB65="","",$M$8*FINAL!AB65)</f>
        <v/>
      </c>
      <c r="N65" s="74" t="str">
        <f>IF(FINAL!AD65="","",$N$8*FINAL!AD65)</f>
        <v/>
      </c>
      <c r="O65" s="77" t="str">
        <f t="shared" si="10"/>
        <v/>
      </c>
      <c r="P65" s="78" t="str">
        <f>IF(O65="","",('INITIAL INPUT'!$J$26*CRS!I65+'INITIAL INPUT'!$K$26*CRS!O65))</f>
        <v/>
      </c>
      <c r="Q65" s="76" t="str">
        <f>IF(P65="","",VLOOKUP(P65,'INITIAL INPUT'!$P$4:$R$34,3))</f>
        <v/>
      </c>
      <c r="R65" s="74" t="e">
        <f>IF(#REF!="","",CRS!$R$8*#REF!)</f>
        <v>#REF!</v>
      </c>
      <c r="S65" s="74" t="e">
        <f>IF(#REF!="","",CRS!$S$8*#REF!)</f>
        <v>#REF!</v>
      </c>
      <c r="T65" s="74" t="e">
        <f>IF(#REF!="","",CRS!$T$8*#REF!)</f>
        <v>#REF!</v>
      </c>
      <c r="U65" s="77" t="e">
        <f t="shared" si="11"/>
        <v>#REF!</v>
      </c>
      <c r="V65" s="78" t="e">
        <f>IF(U65="","",'INITIAL INPUT'!$J$26*CRS!I65+'INITIAL INPUT'!$K$26*CRS!O65+'INITIAL INPUT'!$L$26*CRS!U65)</f>
        <v>#REF!</v>
      </c>
      <c r="W65" s="76" t="e">
        <f>IF(V65="","",VLOOKUP(V65,'INITIAL INPUT'!$P$4:$R$34,3))</f>
        <v>#REF!</v>
      </c>
      <c r="X65" s="98" t="str">
        <f t="shared" si="12"/>
        <v/>
      </c>
      <c r="Y65" s="166" t="str">
        <f t="shared" si="14"/>
        <v/>
      </c>
      <c r="Z65" s="82"/>
    </row>
    <row r="66" spans="1:27">
      <c r="A66" s="81" t="s">
        <v>73</v>
      </c>
      <c r="B66" s="69" t="str">
        <f>IF(NAMES!B50="","",NAMES!B50)</f>
        <v/>
      </c>
      <c r="C66" s="70" t="str">
        <f>IF(NAMES!C50="","",NAMES!C50)</f>
        <v/>
      </c>
      <c r="D66" s="71" t="str">
        <f>IF(NAMES!D50="","",NAMES!D50)</f>
        <v/>
      </c>
      <c r="E66" s="72" t="str">
        <f>IF(NAMES!E50="","",NAMES!E50)</f>
        <v/>
      </c>
      <c r="F66" s="73" t="str">
        <f>IF(MIDTERM!P66="","",$F$8*MIDTERM!P66)</f>
        <v/>
      </c>
      <c r="G66" s="74" t="str">
        <f>IF(MIDTERM!AB66="","",$G$8*MIDTERM!AB66)</f>
        <v/>
      </c>
      <c r="H66" s="74" t="str">
        <f>IF(MIDTERM!AD66="","",$H$8*MIDTERM!AD66)</f>
        <v/>
      </c>
      <c r="I66" s="75" t="str">
        <f t="shared" si="9"/>
        <v/>
      </c>
      <c r="J66" s="76" t="str">
        <f>IF(I66="","",VLOOKUP(I66,'INITIAL INPUT'!$P$4:$R$34,3))</f>
        <v/>
      </c>
      <c r="K66" s="76" t="str">
        <f t="shared" si="13"/>
        <v/>
      </c>
      <c r="L66" s="74" t="str">
        <f>IF(FINAL!P66="","",$L$8*FINAL!P66)</f>
        <v/>
      </c>
      <c r="M66" s="74" t="str">
        <f>IF(FINAL!AB66="","",$M$8*FINAL!AB66)</f>
        <v/>
      </c>
      <c r="N66" s="74" t="str">
        <f>IF(FINAL!AD66="","",$N$8*FINAL!AD66)</f>
        <v/>
      </c>
      <c r="O66" s="77" t="str">
        <f t="shared" si="10"/>
        <v/>
      </c>
      <c r="P66" s="78" t="str">
        <f>IF(O66="","",('INITIAL INPUT'!$J$26*CRS!I66+'INITIAL INPUT'!$K$26*CRS!O66))</f>
        <v/>
      </c>
      <c r="Q66" s="76" t="str">
        <f>IF(P66="","",VLOOKUP(P66,'INITIAL INPUT'!$P$4:$R$34,3))</f>
        <v/>
      </c>
      <c r="R66" s="74" t="e">
        <f>IF(#REF!="","",CRS!$R$8*#REF!)</f>
        <v>#REF!</v>
      </c>
      <c r="S66" s="74" t="e">
        <f>IF(#REF!="","",CRS!$S$8*#REF!)</f>
        <v>#REF!</v>
      </c>
      <c r="T66" s="74" t="e">
        <f>IF(#REF!="","",CRS!$T$8*#REF!)</f>
        <v>#REF!</v>
      </c>
      <c r="U66" s="77" t="e">
        <f t="shared" si="11"/>
        <v>#REF!</v>
      </c>
      <c r="V66" s="78" t="e">
        <f>IF(U66="","",'INITIAL INPUT'!$J$26*CRS!I66+'INITIAL INPUT'!$K$26*CRS!O66+'INITIAL INPUT'!$L$26*CRS!U66)</f>
        <v>#REF!</v>
      </c>
      <c r="W66" s="76" t="e">
        <f>IF(V66="","",VLOOKUP(V66,'INITIAL INPUT'!$P$4:$R$34,3))</f>
        <v>#REF!</v>
      </c>
      <c r="X66" s="98" t="str">
        <f t="shared" si="12"/>
        <v/>
      </c>
      <c r="Y66" s="166" t="str">
        <f t="shared" si="14"/>
        <v/>
      </c>
      <c r="Z66" s="328"/>
      <c r="AA66" s="318" t="s">
        <v>117</v>
      </c>
    </row>
    <row r="67" spans="1:27">
      <c r="A67" s="81" t="s">
        <v>74</v>
      </c>
      <c r="B67" s="69" t="str">
        <f>IF(NAMES!B51="","",NAMES!B51)</f>
        <v/>
      </c>
      <c r="C67" s="70" t="str">
        <f>IF(NAMES!C51="","",NAMES!C51)</f>
        <v/>
      </c>
      <c r="D67" s="71" t="str">
        <f>IF(NAMES!D51="","",NAMES!D51)</f>
        <v/>
      </c>
      <c r="E67" s="72" t="str">
        <f>IF(NAMES!E51="","",NAMES!E51)</f>
        <v/>
      </c>
      <c r="F67" s="73" t="str">
        <f>IF(MIDTERM!P67="","",$F$8*MIDTERM!P67)</f>
        <v/>
      </c>
      <c r="G67" s="74" t="str">
        <f>IF(MIDTERM!AB67="","",$G$8*MIDTERM!AB67)</f>
        <v/>
      </c>
      <c r="H67" s="74" t="str">
        <f>IF(MIDTERM!AD67="","",$H$8*MIDTERM!AD67)</f>
        <v/>
      </c>
      <c r="I67" s="75" t="str">
        <f t="shared" si="9"/>
        <v/>
      </c>
      <c r="J67" s="76" t="str">
        <f>IF(I67="","",VLOOKUP(I67,'INITIAL INPUT'!$P$4:$R$34,3))</f>
        <v/>
      </c>
      <c r="K67" s="76" t="str">
        <f t="shared" si="13"/>
        <v/>
      </c>
      <c r="L67" s="74" t="str">
        <f>IF(FINAL!P67="","",$L$8*FINAL!P67)</f>
        <v/>
      </c>
      <c r="M67" s="74" t="str">
        <f>IF(FINAL!AB67="","",$M$8*FINAL!AB67)</f>
        <v/>
      </c>
      <c r="N67" s="74" t="str">
        <f>IF(FINAL!AD67="","",$N$8*FINAL!AD67)</f>
        <v/>
      </c>
      <c r="O67" s="77" t="str">
        <f t="shared" si="10"/>
        <v/>
      </c>
      <c r="P67" s="78" t="str">
        <f>IF(O67="","",('INITIAL INPUT'!$J$26*CRS!I67+'INITIAL INPUT'!$K$26*CRS!O67))</f>
        <v/>
      </c>
      <c r="Q67" s="76" t="str">
        <f>IF(P67="","",VLOOKUP(P67,'INITIAL INPUT'!$P$4:$R$34,3))</f>
        <v/>
      </c>
      <c r="R67" s="74" t="e">
        <f>IF(#REF!="","",CRS!$R$8*#REF!)</f>
        <v>#REF!</v>
      </c>
      <c r="S67" s="74" t="e">
        <f>IF(#REF!="","",CRS!$S$8*#REF!)</f>
        <v>#REF!</v>
      </c>
      <c r="T67" s="74" t="e">
        <f>IF(#REF!="","",CRS!$T$8*#REF!)</f>
        <v>#REF!</v>
      </c>
      <c r="U67" s="77" t="e">
        <f t="shared" si="11"/>
        <v>#REF!</v>
      </c>
      <c r="V67" s="78" t="e">
        <f>IF(U67="","",'INITIAL INPUT'!$J$26*CRS!I67+'INITIAL INPUT'!$K$26*CRS!O67+'INITIAL INPUT'!$L$26*CRS!U67)</f>
        <v>#REF!</v>
      </c>
      <c r="W67" s="76" t="e">
        <f>IF(V67="","",VLOOKUP(V67,'INITIAL INPUT'!$P$4:$R$34,3))</f>
        <v>#REF!</v>
      </c>
      <c r="X67" s="98" t="str">
        <f t="shared" si="12"/>
        <v/>
      </c>
      <c r="Y67" s="166" t="str">
        <f t="shared" si="14"/>
        <v/>
      </c>
      <c r="Z67" s="329"/>
      <c r="AA67" s="319"/>
    </row>
    <row r="68" spans="1:27">
      <c r="A68" s="81" t="s">
        <v>75</v>
      </c>
      <c r="B68" s="69" t="str">
        <f>IF(NAMES!B52="","",NAMES!B52)</f>
        <v/>
      </c>
      <c r="C68" s="70" t="str">
        <f>IF(NAMES!C52="","",NAMES!C52)</f>
        <v/>
      </c>
      <c r="D68" s="71" t="str">
        <f>IF(NAMES!D52="","",NAMES!D52)</f>
        <v/>
      </c>
      <c r="E68" s="72" t="str">
        <f>IF(NAMES!E52="","",NAMES!E52)</f>
        <v/>
      </c>
      <c r="F68" s="73" t="str">
        <f>IF(MIDTERM!P68="","",$F$8*MIDTERM!P68)</f>
        <v/>
      </c>
      <c r="G68" s="74" t="str">
        <f>IF(MIDTERM!AB68="","",$G$8*MIDTERM!AB68)</f>
        <v/>
      </c>
      <c r="H68" s="74" t="str">
        <f>IF(MIDTERM!AD68="","",$H$8*MIDTERM!AD68)</f>
        <v/>
      </c>
      <c r="I68" s="75" t="str">
        <f t="shared" si="9"/>
        <v/>
      </c>
      <c r="J68" s="76" t="str">
        <f>IF(I68="","",VLOOKUP(I68,'INITIAL INPUT'!$P$4:$R$34,3))</f>
        <v/>
      </c>
      <c r="K68" s="76" t="str">
        <f t="shared" si="13"/>
        <v/>
      </c>
      <c r="L68" s="74" t="str">
        <f>IF(FINAL!P68="","",$L$8*FINAL!P68)</f>
        <v/>
      </c>
      <c r="M68" s="74" t="str">
        <f>IF(FINAL!AB68="","",$M$8*FINAL!AB68)</f>
        <v/>
      </c>
      <c r="N68" s="74" t="str">
        <f>IF(FINAL!AD68="","",$N$8*FINAL!AD68)</f>
        <v/>
      </c>
      <c r="O68" s="77" t="str">
        <f t="shared" si="10"/>
        <v/>
      </c>
      <c r="P68" s="78" t="str">
        <f>IF(O68="","",('INITIAL INPUT'!$J$26*CRS!I68+'INITIAL INPUT'!$K$26*CRS!O68))</f>
        <v/>
      </c>
      <c r="Q68" s="76" t="str">
        <f>IF(P68="","",VLOOKUP(P68,'INITIAL INPUT'!$P$4:$R$34,3))</f>
        <v/>
      </c>
      <c r="R68" s="74" t="e">
        <f>IF(#REF!="","",CRS!$R$8*#REF!)</f>
        <v>#REF!</v>
      </c>
      <c r="S68" s="74" t="e">
        <f>IF(#REF!="","",CRS!$S$8*#REF!)</f>
        <v>#REF!</v>
      </c>
      <c r="T68" s="74" t="e">
        <f>IF(#REF!="","",CRS!$T$8*#REF!)</f>
        <v>#REF!</v>
      </c>
      <c r="U68" s="77" t="e">
        <f t="shared" si="11"/>
        <v>#REF!</v>
      </c>
      <c r="V68" s="78" t="e">
        <f>IF(U68="","",'INITIAL INPUT'!$J$26*CRS!I68+'INITIAL INPUT'!$K$26*CRS!O68+'INITIAL INPUT'!$L$26*CRS!U68)</f>
        <v>#REF!</v>
      </c>
      <c r="W68" s="76" t="e">
        <f>IF(V68="","",VLOOKUP(V68,'INITIAL INPUT'!$P$4:$R$34,3))</f>
        <v>#REF!</v>
      </c>
      <c r="X68" s="98" t="str">
        <f t="shared" si="12"/>
        <v/>
      </c>
      <c r="Y68" s="166" t="str">
        <f t="shared" si="14"/>
        <v/>
      </c>
      <c r="Z68" s="329"/>
      <c r="AA68" s="319"/>
    </row>
    <row r="69" spans="1:27" ht="12.75" customHeight="1">
      <c r="A69" s="81" t="s">
        <v>76</v>
      </c>
      <c r="B69" s="69" t="str">
        <f>IF(NAMES!B53="","",NAMES!B53)</f>
        <v/>
      </c>
      <c r="C69" s="70" t="str">
        <f>IF(NAMES!C53="","",NAMES!C53)</f>
        <v/>
      </c>
      <c r="D69" s="71" t="str">
        <f>IF(NAMES!D53="","",NAMES!D53)</f>
        <v/>
      </c>
      <c r="E69" s="72" t="str">
        <f>IF(NAMES!E53="","",NAMES!E53)</f>
        <v/>
      </c>
      <c r="F69" s="73" t="str">
        <f>IF(MIDTERM!P69="","",$F$8*MIDTERM!P69)</f>
        <v/>
      </c>
      <c r="G69" s="74" t="str">
        <f>IF(MIDTERM!AB69="","",$G$8*MIDTERM!AB69)</f>
        <v/>
      </c>
      <c r="H69" s="74" t="str">
        <f>IF(MIDTERM!AD69="","",$H$8*MIDTERM!AD69)</f>
        <v/>
      </c>
      <c r="I69" s="75" t="str">
        <f t="shared" si="9"/>
        <v/>
      </c>
      <c r="J69" s="76" t="str">
        <f>IF(I69="","",VLOOKUP(I69,'INITIAL INPUT'!$P$4:$R$34,3))</f>
        <v/>
      </c>
      <c r="K69" s="76" t="str">
        <f t="shared" si="13"/>
        <v/>
      </c>
      <c r="L69" s="74" t="str">
        <f>IF(FINAL!P69="","",$L$8*FINAL!P69)</f>
        <v/>
      </c>
      <c r="M69" s="74" t="str">
        <f>IF(FINAL!AB69="","",$M$8*FINAL!AB69)</f>
        <v/>
      </c>
      <c r="N69" s="74" t="str">
        <f>IF(FINAL!AD69="","",$N$8*FINAL!AD69)</f>
        <v/>
      </c>
      <c r="O69" s="77" t="str">
        <f t="shared" si="10"/>
        <v/>
      </c>
      <c r="P69" s="78" t="str">
        <f>IF(O69="","",('INITIAL INPUT'!$J$26*CRS!I69+'INITIAL INPUT'!$K$26*CRS!O69))</f>
        <v/>
      </c>
      <c r="Q69" s="76" t="str">
        <f>IF(P69="","",VLOOKUP(P69,'INITIAL INPUT'!$P$4:$R$34,3))</f>
        <v/>
      </c>
      <c r="R69" s="74" t="e">
        <f>IF(#REF!="","",CRS!$R$8*#REF!)</f>
        <v>#REF!</v>
      </c>
      <c r="S69" s="74" t="e">
        <f>IF(#REF!="","",CRS!$S$8*#REF!)</f>
        <v>#REF!</v>
      </c>
      <c r="T69" s="74" t="e">
        <f>IF(#REF!="","",CRS!$T$8*#REF!)</f>
        <v>#REF!</v>
      </c>
      <c r="U69" s="77" t="e">
        <f t="shared" si="11"/>
        <v>#REF!</v>
      </c>
      <c r="V69" s="78" t="e">
        <f>IF(U69="","",'INITIAL INPUT'!$J$26*CRS!I69+'INITIAL INPUT'!$K$26*CRS!O69+'INITIAL INPUT'!$L$26*CRS!U69)</f>
        <v>#REF!</v>
      </c>
      <c r="W69" s="76" t="e">
        <f>IF(V69="","",VLOOKUP(V69,'INITIAL INPUT'!$P$4:$R$34,3))</f>
        <v>#REF!</v>
      </c>
      <c r="X69" s="98" t="str">
        <f t="shared" si="12"/>
        <v/>
      </c>
      <c r="Y69" s="166" t="str">
        <f t="shared" si="14"/>
        <v/>
      </c>
      <c r="Z69" s="329"/>
      <c r="AA69" s="319"/>
    </row>
    <row r="70" spans="1:27">
      <c r="A70" s="81" t="s">
        <v>77</v>
      </c>
      <c r="B70" s="69" t="str">
        <f>IF(NAMES!B54="","",NAMES!B54)</f>
        <v/>
      </c>
      <c r="C70" s="70" t="str">
        <f>IF(NAMES!C54="","",NAMES!C54)</f>
        <v/>
      </c>
      <c r="D70" s="71" t="str">
        <f>IF(NAMES!D54="","",NAMES!D54)</f>
        <v/>
      </c>
      <c r="E70" s="72" t="str">
        <f>IF(NAMES!E54="","",NAMES!E54)</f>
        <v/>
      </c>
      <c r="F70" s="73" t="str">
        <f>IF(MIDTERM!P70="","",$F$8*MIDTERM!P70)</f>
        <v/>
      </c>
      <c r="G70" s="74" t="str">
        <f>IF(MIDTERM!AB70="","",$G$8*MIDTERM!AB70)</f>
        <v/>
      </c>
      <c r="H70" s="74" t="str">
        <f>IF(MIDTERM!AD70="","",$H$8*MIDTERM!AD70)</f>
        <v/>
      </c>
      <c r="I70" s="75" t="str">
        <f t="shared" si="9"/>
        <v/>
      </c>
      <c r="J70" s="76" t="str">
        <f>IF(I70="","",VLOOKUP(I70,'INITIAL INPUT'!$P$4:$R$34,3))</f>
        <v/>
      </c>
      <c r="K70" s="76" t="str">
        <f t="shared" si="13"/>
        <v/>
      </c>
      <c r="L70" s="74" t="str">
        <f>IF(FINAL!P70="","",$L$8*FINAL!P70)</f>
        <v/>
      </c>
      <c r="M70" s="74" t="str">
        <f>IF(FINAL!AB70="","",$M$8*FINAL!AB70)</f>
        <v/>
      </c>
      <c r="N70" s="74" t="str">
        <f>IF(FINAL!AD70="","",$N$8*FINAL!AD70)</f>
        <v/>
      </c>
      <c r="O70" s="77" t="str">
        <f t="shared" si="10"/>
        <v/>
      </c>
      <c r="P70" s="78" t="str">
        <f>IF(O70="","",('INITIAL INPUT'!$J$26*CRS!I70+'INITIAL INPUT'!$K$26*CRS!O70))</f>
        <v/>
      </c>
      <c r="Q70" s="76" t="str">
        <f>IF(P70="","",VLOOKUP(P70,'INITIAL INPUT'!$P$4:$R$34,3))</f>
        <v/>
      </c>
      <c r="R70" s="74" t="e">
        <f>IF(#REF!="","",CRS!$R$8*#REF!)</f>
        <v>#REF!</v>
      </c>
      <c r="S70" s="74" t="e">
        <f>IF(#REF!="","",CRS!$S$8*#REF!)</f>
        <v>#REF!</v>
      </c>
      <c r="T70" s="74" t="e">
        <f>IF(#REF!="","",CRS!$T$8*#REF!)</f>
        <v>#REF!</v>
      </c>
      <c r="U70" s="77" t="e">
        <f t="shared" si="11"/>
        <v>#REF!</v>
      </c>
      <c r="V70" s="78" t="e">
        <f>IF(U70="","",'INITIAL INPUT'!$J$26*CRS!I70+'INITIAL INPUT'!$K$26*CRS!O70+'INITIAL INPUT'!$L$26*CRS!U70)</f>
        <v>#REF!</v>
      </c>
      <c r="W70" s="76" t="e">
        <f>IF(V70="","",VLOOKUP(V70,'INITIAL INPUT'!$P$4:$R$34,3))</f>
        <v>#REF!</v>
      </c>
      <c r="X70" s="98" t="str">
        <f t="shared" si="12"/>
        <v/>
      </c>
      <c r="Y70" s="166" t="str">
        <f t="shared" si="14"/>
        <v/>
      </c>
      <c r="Z70" s="329"/>
      <c r="AA70" s="319"/>
    </row>
    <row r="71" spans="1:27">
      <c r="A71" s="81" t="s">
        <v>78</v>
      </c>
      <c r="B71" s="69" t="str">
        <f>IF(NAMES!B55="","",NAMES!B55)</f>
        <v/>
      </c>
      <c r="C71" s="70" t="str">
        <f>IF(NAMES!C55="","",NAMES!C55)</f>
        <v/>
      </c>
      <c r="D71" s="71" t="str">
        <f>IF(NAMES!D55="","",NAMES!D55)</f>
        <v/>
      </c>
      <c r="E71" s="72" t="str">
        <f>IF(NAMES!E55="","",NAMES!E55)</f>
        <v/>
      </c>
      <c r="F71" s="73" t="str">
        <f>IF(MIDTERM!P71="","",$F$8*MIDTERM!P71)</f>
        <v/>
      </c>
      <c r="G71" s="74" t="str">
        <f>IF(MIDTERM!AB71="","",$G$8*MIDTERM!AB71)</f>
        <v/>
      </c>
      <c r="H71" s="74" t="str">
        <f>IF(MIDTERM!AD71="","",$H$8*MIDTERM!AD71)</f>
        <v/>
      </c>
      <c r="I71" s="75" t="str">
        <f t="shared" si="9"/>
        <v/>
      </c>
      <c r="J71" s="76" t="str">
        <f>IF(I71="","",VLOOKUP(I71,'INITIAL INPUT'!$P$4:$R$34,3))</f>
        <v/>
      </c>
      <c r="K71" s="76" t="str">
        <f t="shared" si="13"/>
        <v/>
      </c>
      <c r="L71" s="74" t="str">
        <f>IF(FINAL!P71="","",$L$8*FINAL!P71)</f>
        <v/>
      </c>
      <c r="M71" s="74" t="str">
        <f>IF(FINAL!AB71="","",$M$8*FINAL!AB71)</f>
        <v/>
      </c>
      <c r="N71" s="74" t="str">
        <f>IF(FINAL!AD71="","",$N$8*FINAL!AD71)</f>
        <v/>
      </c>
      <c r="O71" s="77" t="str">
        <f t="shared" si="10"/>
        <v/>
      </c>
      <c r="P71" s="78" t="str">
        <f>IF(O71="","",('INITIAL INPUT'!$J$26*CRS!I71+'INITIAL INPUT'!$K$26*CRS!O71))</f>
        <v/>
      </c>
      <c r="Q71" s="76" t="str">
        <f>IF(P71="","",VLOOKUP(P71,'INITIAL INPUT'!$P$4:$R$34,3))</f>
        <v/>
      </c>
      <c r="R71" s="74" t="e">
        <f>IF(#REF!="","",CRS!$R$8*#REF!)</f>
        <v>#REF!</v>
      </c>
      <c r="S71" s="74" t="e">
        <f>IF(#REF!="","",CRS!$S$8*#REF!)</f>
        <v>#REF!</v>
      </c>
      <c r="T71" s="74" t="e">
        <f>IF(#REF!="","",CRS!$T$8*#REF!)</f>
        <v>#REF!</v>
      </c>
      <c r="U71" s="77" t="e">
        <f t="shared" si="11"/>
        <v>#REF!</v>
      </c>
      <c r="V71" s="78" t="e">
        <f>IF(U71="","",'INITIAL INPUT'!$J$26*CRS!I71+'INITIAL INPUT'!$K$26*CRS!O71+'INITIAL INPUT'!$L$26*CRS!U71)</f>
        <v>#REF!</v>
      </c>
      <c r="W71" s="76" t="e">
        <f>IF(V71="","",VLOOKUP(V71,'INITIAL INPUT'!$P$4:$R$34,3))</f>
        <v>#REF!</v>
      </c>
      <c r="X71" s="98" t="str">
        <f t="shared" si="12"/>
        <v/>
      </c>
      <c r="Y71" s="166" t="str">
        <f t="shared" si="14"/>
        <v/>
      </c>
      <c r="Z71" s="329"/>
      <c r="AA71" s="319"/>
    </row>
    <row r="72" spans="1:27">
      <c r="A72" s="81" t="s">
        <v>79</v>
      </c>
      <c r="B72" s="69" t="str">
        <f>IF(NAMES!B56="","",NAMES!B56)</f>
        <v/>
      </c>
      <c r="C72" s="70" t="str">
        <f>IF(NAMES!C56="","",NAMES!C56)</f>
        <v/>
      </c>
      <c r="D72" s="71" t="str">
        <f>IF(NAMES!D56="","",NAMES!D56)</f>
        <v/>
      </c>
      <c r="E72" s="72" t="str">
        <f>IF(NAMES!E56="","",NAMES!E56)</f>
        <v/>
      </c>
      <c r="F72" s="73" t="str">
        <f>IF(MIDTERM!P72="","",$F$8*MIDTERM!P72)</f>
        <v/>
      </c>
      <c r="G72" s="74" t="str">
        <f>IF(MIDTERM!AB72="","",$G$8*MIDTERM!AB72)</f>
        <v/>
      </c>
      <c r="H72" s="74" t="str">
        <f>IF(MIDTERM!AD72="","",$H$8*MIDTERM!AD72)</f>
        <v/>
      </c>
      <c r="I72" s="75" t="str">
        <f t="shared" si="9"/>
        <v/>
      </c>
      <c r="J72" s="76" t="str">
        <f>IF(I72="","",VLOOKUP(I72,'INITIAL INPUT'!$P$4:$R$34,3))</f>
        <v/>
      </c>
      <c r="K72" s="76" t="str">
        <f t="shared" si="13"/>
        <v/>
      </c>
      <c r="L72" s="74" t="str">
        <f>IF(FINAL!P72="","",$L$8*FINAL!P72)</f>
        <v/>
      </c>
      <c r="M72" s="74" t="str">
        <f>IF(FINAL!AB72="","",$M$8*FINAL!AB72)</f>
        <v/>
      </c>
      <c r="N72" s="74" t="str">
        <f>IF(FINAL!AD72="","",$N$8*FINAL!AD72)</f>
        <v/>
      </c>
      <c r="O72" s="77" t="str">
        <f t="shared" si="10"/>
        <v/>
      </c>
      <c r="P72" s="78" t="str">
        <f>IF(O72="","",('INITIAL INPUT'!$J$26*CRS!I72+'INITIAL INPUT'!$K$26*CRS!O72))</f>
        <v/>
      </c>
      <c r="Q72" s="76" t="str">
        <f>IF(P72="","",VLOOKUP(P72,'INITIAL INPUT'!$P$4:$R$34,3))</f>
        <v/>
      </c>
      <c r="R72" s="74" t="e">
        <f>IF(#REF!="","",CRS!$R$8*#REF!)</f>
        <v>#REF!</v>
      </c>
      <c r="S72" s="74" t="e">
        <f>IF(#REF!="","",CRS!$S$8*#REF!)</f>
        <v>#REF!</v>
      </c>
      <c r="T72" s="74" t="e">
        <f>IF(#REF!="","",CRS!$T$8*#REF!)</f>
        <v>#REF!</v>
      </c>
      <c r="U72" s="77" t="e">
        <f t="shared" si="11"/>
        <v>#REF!</v>
      </c>
      <c r="V72" s="78" t="e">
        <f>IF(U72="","",'INITIAL INPUT'!$J$26*CRS!I72+'INITIAL INPUT'!$K$26*CRS!O72+'INITIAL INPUT'!$L$26*CRS!U72)</f>
        <v>#REF!</v>
      </c>
      <c r="W72" s="76" t="e">
        <f>IF(V72="","",VLOOKUP(V72,'INITIAL INPUT'!$P$4:$R$34,3))</f>
        <v>#REF!</v>
      </c>
      <c r="X72" s="98" t="str">
        <f t="shared" si="12"/>
        <v/>
      </c>
      <c r="Y72" s="166" t="str">
        <f t="shared" si="14"/>
        <v/>
      </c>
      <c r="Z72" s="329"/>
      <c r="AA72" s="319"/>
    </row>
    <row r="73" spans="1:27">
      <c r="A73" s="81" t="s">
        <v>80</v>
      </c>
      <c r="B73" s="69" t="str">
        <f>IF(NAMES!B57="","",NAMES!B57)</f>
        <v/>
      </c>
      <c r="C73" s="70" t="str">
        <f>IF(NAMES!C57="","",NAMES!C57)</f>
        <v/>
      </c>
      <c r="D73" s="71" t="str">
        <f>IF(NAMES!D57="","",NAMES!D57)</f>
        <v/>
      </c>
      <c r="E73" s="72" t="str">
        <f>IF(NAMES!E57="","",NAMES!E57)</f>
        <v/>
      </c>
      <c r="F73" s="73" t="str">
        <f>IF(MIDTERM!P73="","",$F$8*MIDTERM!P73)</f>
        <v/>
      </c>
      <c r="G73" s="74" t="str">
        <f>IF(MIDTERM!AB73="","",$G$8*MIDTERM!AB73)</f>
        <v/>
      </c>
      <c r="H73" s="74" t="str">
        <f>IF(MIDTERM!AD73="","",$H$8*MIDTERM!AD73)</f>
        <v/>
      </c>
      <c r="I73" s="75" t="str">
        <f t="shared" si="9"/>
        <v/>
      </c>
      <c r="J73" s="76" t="str">
        <f>IF(I73="","",VLOOKUP(I73,'INITIAL INPUT'!$P$4:$R$34,3))</f>
        <v/>
      </c>
      <c r="K73" s="76" t="str">
        <f t="shared" si="13"/>
        <v/>
      </c>
      <c r="L73" s="74" t="str">
        <f>IF(FINAL!P73="","",$L$8*FINAL!P73)</f>
        <v/>
      </c>
      <c r="M73" s="74" t="str">
        <f>IF(FINAL!AB73="","",$M$8*FINAL!AB73)</f>
        <v/>
      </c>
      <c r="N73" s="74" t="str">
        <f>IF(FINAL!AD73="","",$N$8*FINAL!AD73)</f>
        <v/>
      </c>
      <c r="O73" s="77" t="str">
        <f t="shared" si="10"/>
        <v/>
      </c>
      <c r="P73" s="78" t="str">
        <f>IF(O73="","",('INITIAL INPUT'!$J$26*CRS!I73+'INITIAL INPUT'!$K$26*CRS!O73))</f>
        <v/>
      </c>
      <c r="Q73" s="76" t="str">
        <f>IF(P73="","",VLOOKUP(P73,'INITIAL INPUT'!$P$4:$R$34,3))</f>
        <v/>
      </c>
      <c r="R73" s="74" t="e">
        <f>IF(#REF!="","",CRS!$R$8*#REF!)</f>
        <v>#REF!</v>
      </c>
      <c r="S73" s="74" t="e">
        <f>IF(#REF!="","",CRS!$S$8*#REF!)</f>
        <v>#REF!</v>
      </c>
      <c r="T73" s="74" t="e">
        <f>IF(#REF!="","",CRS!$T$8*#REF!)</f>
        <v>#REF!</v>
      </c>
      <c r="U73" s="77" t="e">
        <f t="shared" si="11"/>
        <v>#REF!</v>
      </c>
      <c r="V73" s="78" t="e">
        <f>IF(U73="","",'INITIAL INPUT'!$J$26*CRS!I73+'INITIAL INPUT'!$K$26*CRS!O73+'INITIAL INPUT'!$L$26*CRS!U73)</f>
        <v>#REF!</v>
      </c>
      <c r="W73" s="76" t="e">
        <f>IF(V73="","",VLOOKUP(V73,'INITIAL INPUT'!$P$4:$R$34,3))</f>
        <v>#REF!</v>
      </c>
      <c r="X73" s="98" t="str">
        <f t="shared" si="12"/>
        <v/>
      </c>
      <c r="Y73" s="166" t="str">
        <f t="shared" si="14"/>
        <v/>
      </c>
      <c r="Z73" s="329"/>
      <c r="AA73" s="319"/>
    </row>
    <row r="74" spans="1:27">
      <c r="A74" s="81" t="s">
        <v>81</v>
      </c>
      <c r="B74" s="69" t="str">
        <f>IF(NAMES!B58="","",NAMES!B58)</f>
        <v/>
      </c>
      <c r="C74" s="70" t="str">
        <f>IF(NAMES!C58="","",NAMES!C58)</f>
        <v/>
      </c>
      <c r="D74" s="71" t="str">
        <f>IF(NAMES!D58="","",NAMES!D58)</f>
        <v/>
      </c>
      <c r="E74" s="72" t="str">
        <f>IF(NAMES!E58="","",NAMES!E58)</f>
        <v/>
      </c>
      <c r="F74" s="73" t="str">
        <f>IF(MIDTERM!P74="","",$F$8*MIDTERM!P74)</f>
        <v/>
      </c>
      <c r="G74" s="74" t="str">
        <f>IF(MIDTERM!AB74="","",$G$8*MIDTERM!AB74)</f>
        <v/>
      </c>
      <c r="H74" s="74" t="str">
        <f>IF(MIDTERM!AD74="","",$H$8*MIDTERM!AD74)</f>
        <v/>
      </c>
      <c r="I74" s="75" t="str">
        <f t="shared" si="9"/>
        <v/>
      </c>
      <c r="J74" s="76" t="str">
        <f>IF(I74="","",VLOOKUP(I74,'INITIAL INPUT'!$P$4:$R$34,3))</f>
        <v/>
      </c>
      <c r="K74" s="76" t="str">
        <f t="shared" si="13"/>
        <v/>
      </c>
      <c r="L74" s="74" t="str">
        <f>IF(FINAL!P74="","",$L$8*FINAL!P74)</f>
        <v/>
      </c>
      <c r="M74" s="74" t="str">
        <f>IF(FINAL!AB74="","",$M$8*FINAL!AB74)</f>
        <v/>
      </c>
      <c r="N74" s="74" t="str">
        <f>IF(FINAL!AD74="","",$N$8*FINAL!AD74)</f>
        <v/>
      </c>
      <c r="O74" s="77" t="str">
        <f t="shared" si="10"/>
        <v/>
      </c>
      <c r="P74" s="78" t="str">
        <f>IF(O74="","",('INITIAL INPUT'!$J$26*CRS!I74+'INITIAL INPUT'!$K$26*CRS!O74))</f>
        <v/>
      </c>
      <c r="Q74" s="76" t="str">
        <f>IF(P74="","",VLOOKUP(P74,'INITIAL INPUT'!$P$4:$R$34,3))</f>
        <v/>
      </c>
      <c r="R74" s="74" t="e">
        <f>IF(#REF!="","",CRS!$R$8*#REF!)</f>
        <v>#REF!</v>
      </c>
      <c r="S74" s="74" t="e">
        <f>IF(#REF!="","",CRS!$S$8*#REF!)</f>
        <v>#REF!</v>
      </c>
      <c r="T74" s="74" t="e">
        <f>IF(#REF!="","",CRS!$T$8*#REF!)</f>
        <v>#REF!</v>
      </c>
      <c r="U74" s="77" t="e">
        <f t="shared" si="11"/>
        <v>#REF!</v>
      </c>
      <c r="V74" s="78" t="e">
        <f>IF(U74="","",'INITIAL INPUT'!$J$26*CRS!I74+'INITIAL INPUT'!$K$26*CRS!O74+'INITIAL INPUT'!$L$26*CRS!U74)</f>
        <v>#REF!</v>
      </c>
      <c r="W74" s="76" t="e">
        <f>IF(V74="","",VLOOKUP(V74,'INITIAL INPUT'!$P$4:$R$34,3))</f>
        <v>#REF!</v>
      </c>
      <c r="X74" s="98" t="str">
        <f t="shared" si="12"/>
        <v/>
      </c>
      <c r="Y74" s="166" t="str">
        <f t="shared" si="14"/>
        <v/>
      </c>
      <c r="Z74" s="329"/>
      <c r="AA74" s="319"/>
    </row>
    <row r="75" spans="1:27">
      <c r="A75" s="81" t="s">
        <v>82</v>
      </c>
      <c r="B75" s="69" t="str">
        <f>IF(NAMES!B59="","",NAMES!B59)</f>
        <v/>
      </c>
      <c r="C75" s="70" t="str">
        <f>IF(NAMES!C59="","",NAMES!C59)</f>
        <v/>
      </c>
      <c r="D75" s="71" t="str">
        <f>IF(NAMES!D59="","",NAMES!D59)</f>
        <v/>
      </c>
      <c r="E75" s="72" t="str">
        <f>IF(NAMES!E59="","",NAMES!E59)</f>
        <v/>
      </c>
      <c r="F75" s="73" t="str">
        <f>IF(MIDTERM!P75="","",$F$8*MIDTERM!P75)</f>
        <v/>
      </c>
      <c r="G75" s="74" t="str">
        <f>IF(MIDTERM!AB75="","",$G$8*MIDTERM!AB75)</f>
        <v/>
      </c>
      <c r="H75" s="74" t="str">
        <f>IF(MIDTERM!AD75="","",$H$8*MIDTERM!AD75)</f>
        <v/>
      </c>
      <c r="I75" s="75" t="str">
        <f t="shared" si="9"/>
        <v/>
      </c>
      <c r="J75" s="76" t="str">
        <f>IF(I75="","",VLOOKUP(I75,'INITIAL INPUT'!$P$4:$R$34,3))</f>
        <v/>
      </c>
      <c r="K75" s="76" t="str">
        <f t="shared" si="13"/>
        <v/>
      </c>
      <c r="L75" s="74" t="str">
        <f>IF(FINAL!P75="","",$L$8*FINAL!P75)</f>
        <v/>
      </c>
      <c r="M75" s="74" t="str">
        <f>IF(FINAL!AB75="","",$M$8*FINAL!AB75)</f>
        <v/>
      </c>
      <c r="N75" s="74" t="str">
        <f>IF(FINAL!AD75="","",$N$8*FINAL!AD75)</f>
        <v/>
      </c>
      <c r="O75" s="77" t="str">
        <f t="shared" si="10"/>
        <v/>
      </c>
      <c r="P75" s="78" t="str">
        <f>IF(O75="","",('INITIAL INPUT'!$J$26*CRS!I75+'INITIAL INPUT'!$K$26*CRS!O75))</f>
        <v/>
      </c>
      <c r="Q75" s="76" t="str">
        <f>IF(P75="","",VLOOKUP(P75,'INITIAL INPUT'!$P$4:$R$34,3))</f>
        <v/>
      </c>
      <c r="R75" s="74" t="e">
        <f>IF(#REF!="","",CRS!$R$8*#REF!)</f>
        <v>#REF!</v>
      </c>
      <c r="S75" s="74" t="e">
        <f>IF(#REF!="","",CRS!$S$8*#REF!)</f>
        <v>#REF!</v>
      </c>
      <c r="T75" s="74" t="e">
        <f>IF(#REF!="","",CRS!$T$8*#REF!)</f>
        <v>#REF!</v>
      </c>
      <c r="U75" s="77" t="e">
        <f t="shared" si="11"/>
        <v>#REF!</v>
      </c>
      <c r="V75" s="78" t="e">
        <f>IF(U75="","",'INITIAL INPUT'!$J$26*CRS!I75+'INITIAL INPUT'!$K$26*CRS!O75+'INITIAL INPUT'!$L$26*CRS!U75)</f>
        <v>#REF!</v>
      </c>
      <c r="W75" s="76" t="e">
        <f>IF(V75="","",VLOOKUP(V75,'INITIAL INPUT'!$P$4:$R$34,3))</f>
        <v>#REF!</v>
      </c>
      <c r="X75" s="98" t="str">
        <f t="shared" si="12"/>
        <v/>
      </c>
      <c r="Y75" s="166" t="str">
        <f t="shared" si="14"/>
        <v/>
      </c>
      <c r="Z75" s="329"/>
      <c r="AA75" s="319"/>
    </row>
    <row r="76" spans="1:27">
      <c r="A76" s="81" t="s">
        <v>83</v>
      </c>
      <c r="B76" s="69" t="str">
        <f>IF(NAMES!B60="","",NAMES!B60)</f>
        <v/>
      </c>
      <c r="C76" s="70" t="str">
        <f>IF(NAMES!C60="","",NAMES!C60)</f>
        <v/>
      </c>
      <c r="D76" s="71" t="str">
        <f>IF(NAMES!D60="","",NAMES!D60)</f>
        <v/>
      </c>
      <c r="E76" s="72" t="str">
        <f>IF(NAMES!E60="","",NAMES!E60)</f>
        <v/>
      </c>
      <c r="F76" s="73" t="str">
        <f>IF(MIDTERM!P76="","",$F$8*MIDTERM!P76)</f>
        <v/>
      </c>
      <c r="G76" s="74" t="str">
        <f>IF(MIDTERM!AB76="","",$G$8*MIDTERM!AB76)</f>
        <v/>
      </c>
      <c r="H76" s="74" t="str">
        <f>IF(MIDTERM!AD76="","",$H$8*MIDTERM!AD76)</f>
        <v/>
      </c>
      <c r="I76" s="75" t="str">
        <f t="shared" si="9"/>
        <v/>
      </c>
      <c r="J76" s="76" t="str">
        <f>IF(I76="","",VLOOKUP(I76,'INITIAL INPUT'!$P$4:$R$34,3))</f>
        <v/>
      </c>
      <c r="K76" s="76" t="str">
        <f t="shared" si="13"/>
        <v/>
      </c>
      <c r="L76" s="74" t="str">
        <f>IF(FINAL!P76="","",$L$8*FINAL!P76)</f>
        <v/>
      </c>
      <c r="M76" s="74" t="str">
        <f>IF(FINAL!AB76="","",$M$8*FINAL!AB76)</f>
        <v/>
      </c>
      <c r="N76" s="74" t="str">
        <f>IF(FINAL!AD76="","",$N$8*FINAL!AD76)</f>
        <v/>
      </c>
      <c r="O76" s="77" t="str">
        <f t="shared" si="10"/>
        <v/>
      </c>
      <c r="P76" s="78" t="str">
        <f>IF(O76="","",('INITIAL INPUT'!$J$26*CRS!I76+'INITIAL INPUT'!$K$26*CRS!O76))</f>
        <v/>
      </c>
      <c r="Q76" s="76" t="str">
        <f>IF(P76="","",VLOOKUP(P76,'INITIAL INPUT'!$P$4:$R$34,3))</f>
        <v/>
      </c>
      <c r="R76" s="74" t="e">
        <f>IF(#REF!="","",CRS!$R$8*#REF!)</f>
        <v>#REF!</v>
      </c>
      <c r="S76" s="74" t="e">
        <f>IF(#REF!="","",CRS!$S$8*#REF!)</f>
        <v>#REF!</v>
      </c>
      <c r="T76" s="74" t="e">
        <f>IF(#REF!="","",CRS!$T$8*#REF!)</f>
        <v>#REF!</v>
      </c>
      <c r="U76" s="77" t="e">
        <f t="shared" si="11"/>
        <v>#REF!</v>
      </c>
      <c r="V76" s="78" t="e">
        <f>IF(U76="","",'INITIAL INPUT'!$J$26*CRS!I76+'INITIAL INPUT'!$K$26*CRS!O76+'INITIAL INPUT'!$L$26*CRS!U76)</f>
        <v>#REF!</v>
      </c>
      <c r="W76" s="76" t="e">
        <f>IF(V76="","",VLOOKUP(V76,'INITIAL INPUT'!$P$4:$R$34,3))</f>
        <v>#REF!</v>
      </c>
      <c r="X76" s="98" t="str">
        <f t="shared" si="12"/>
        <v/>
      </c>
      <c r="Y76" s="166" t="str">
        <f t="shared" si="14"/>
        <v/>
      </c>
      <c r="Z76" s="329"/>
      <c r="AA76" s="319"/>
    </row>
    <row r="77" spans="1:27">
      <c r="A77" s="81" t="s">
        <v>84</v>
      </c>
      <c r="B77" s="69" t="str">
        <f>IF(NAMES!B61="","",NAMES!B61)</f>
        <v/>
      </c>
      <c r="C77" s="70" t="str">
        <f>IF(NAMES!C61="","",NAMES!C61)</f>
        <v/>
      </c>
      <c r="D77" s="71" t="str">
        <f>IF(NAMES!D61="","",NAMES!D61)</f>
        <v/>
      </c>
      <c r="E77" s="72" t="str">
        <f>IF(NAMES!E61="","",NAMES!E61)</f>
        <v/>
      </c>
      <c r="F77" s="73" t="str">
        <f>IF(MIDTERM!P77="","",$F$8*MIDTERM!P77)</f>
        <v/>
      </c>
      <c r="G77" s="74" t="str">
        <f>IF(MIDTERM!AB77="","",$G$8*MIDTERM!AB77)</f>
        <v/>
      </c>
      <c r="H77" s="74" t="str">
        <f>IF(MIDTERM!AD77="","",$H$8*MIDTERM!AD77)</f>
        <v/>
      </c>
      <c r="I77" s="75" t="str">
        <f t="shared" si="9"/>
        <v/>
      </c>
      <c r="J77" s="76" t="str">
        <f>IF(I77="","",VLOOKUP(I77,'INITIAL INPUT'!$P$4:$R$34,3))</f>
        <v/>
      </c>
      <c r="K77" s="76" t="str">
        <f t="shared" si="13"/>
        <v/>
      </c>
      <c r="L77" s="74" t="str">
        <f>IF(FINAL!P77="","",$L$8*FINAL!P77)</f>
        <v/>
      </c>
      <c r="M77" s="74" t="str">
        <f>IF(FINAL!AB77="","",$M$8*FINAL!AB77)</f>
        <v/>
      </c>
      <c r="N77" s="74" t="str">
        <f>IF(FINAL!AD77="","",$N$8*FINAL!AD77)</f>
        <v/>
      </c>
      <c r="O77" s="77" t="str">
        <f t="shared" si="10"/>
        <v/>
      </c>
      <c r="P77" s="78" t="str">
        <f>IF(O77="","",('INITIAL INPUT'!$J$26*CRS!I77+'INITIAL INPUT'!$K$26*CRS!O77))</f>
        <v/>
      </c>
      <c r="Q77" s="76" t="str">
        <f>IF(P77="","",VLOOKUP(P77,'INITIAL INPUT'!$P$4:$R$34,3))</f>
        <v/>
      </c>
      <c r="R77" s="74" t="e">
        <f>IF(#REF!="","",CRS!$R$8*#REF!)</f>
        <v>#REF!</v>
      </c>
      <c r="S77" s="74" t="e">
        <f>IF(#REF!="","",CRS!$S$8*#REF!)</f>
        <v>#REF!</v>
      </c>
      <c r="T77" s="74" t="e">
        <f>IF(#REF!="","",CRS!$T$8*#REF!)</f>
        <v>#REF!</v>
      </c>
      <c r="U77" s="77" t="e">
        <f t="shared" si="11"/>
        <v>#REF!</v>
      </c>
      <c r="V77" s="78" t="e">
        <f>IF(U77="","",'INITIAL INPUT'!$J$26*CRS!I77+'INITIAL INPUT'!$K$26*CRS!O77+'INITIAL INPUT'!$L$26*CRS!U77)</f>
        <v>#REF!</v>
      </c>
      <c r="W77" s="76" t="e">
        <f>IF(V77="","",VLOOKUP(V77,'INITIAL INPUT'!$P$4:$R$34,3))</f>
        <v>#REF!</v>
      </c>
      <c r="X77" s="98" t="str">
        <f t="shared" si="12"/>
        <v/>
      </c>
      <c r="Y77" s="166" t="str">
        <f t="shared" si="14"/>
        <v/>
      </c>
      <c r="Z77" s="329"/>
      <c r="AA77" s="319"/>
    </row>
    <row r="78" spans="1:27">
      <c r="A78" s="81" t="s">
        <v>85</v>
      </c>
      <c r="B78" s="69" t="str">
        <f>IF(NAMES!B62="","",NAMES!B62)</f>
        <v/>
      </c>
      <c r="C78" s="70" t="str">
        <f>IF(NAMES!C62="","",NAMES!C62)</f>
        <v/>
      </c>
      <c r="D78" s="71" t="str">
        <f>IF(NAMES!D62="","",NAMES!D62)</f>
        <v/>
      </c>
      <c r="E78" s="72" t="str">
        <f>IF(NAMES!E62="","",NAMES!E62)</f>
        <v/>
      </c>
      <c r="F78" s="73" t="str">
        <f>IF(MIDTERM!P78="","",$F$8*MIDTERM!P78)</f>
        <v/>
      </c>
      <c r="G78" s="74" t="str">
        <f>IF(MIDTERM!AB78="","",$G$8*MIDTERM!AB78)</f>
        <v/>
      </c>
      <c r="H78" s="74" t="str">
        <f>IF(MIDTERM!AD78="","",$H$8*MIDTERM!AD78)</f>
        <v/>
      </c>
      <c r="I78" s="75" t="str">
        <f t="shared" si="9"/>
        <v/>
      </c>
      <c r="J78" s="76" t="str">
        <f>IF(I78="","",VLOOKUP(I78,'INITIAL INPUT'!$P$4:$R$34,3))</f>
        <v/>
      </c>
      <c r="K78" s="76" t="str">
        <f t="shared" si="13"/>
        <v/>
      </c>
      <c r="L78" s="74" t="str">
        <f>IF(FINAL!P78="","",$L$8*FINAL!P78)</f>
        <v/>
      </c>
      <c r="M78" s="74" t="str">
        <f>IF(FINAL!AB78="","",$M$8*FINAL!AB78)</f>
        <v/>
      </c>
      <c r="N78" s="74" t="str">
        <f>IF(FINAL!AD78="","",$N$8*FINAL!AD78)</f>
        <v/>
      </c>
      <c r="O78" s="77" t="str">
        <f t="shared" si="10"/>
        <v/>
      </c>
      <c r="P78" s="78" t="str">
        <f>IF(O78="","",('INITIAL INPUT'!$J$26*CRS!I78+'INITIAL INPUT'!$K$26*CRS!O78))</f>
        <v/>
      </c>
      <c r="Q78" s="76" t="str">
        <f>IF(P78="","",VLOOKUP(P78,'INITIAL INPUT'!$P$4:$R$34,3))</f>
        <v/>
      </c>
      <c r="R78" s="74" t="e">
        <f>IF(#REF!="","",CRS!$R$8*#REF!)</f>
        <v>#REF!</v>
      </c>
      <c r="S78" s="74" t="e">
        <f>IF(#REF!="","",CRS!$S$8*#REF!)</f>
        <v>#REF!</v>
      </c>
      <c r="T78" s="74" t="e">
        <f>IF(#REF!="","",CRS!$T$8*#REF!)</f>
        <v>#REF!</v>
      </c>
      <c r="U78" s="77" t="e">
        <f t="shared" si="11"/>
        <v>#REF!</v>
      </c>
      <c r="V78" s="78" t="e">
        <f>IF(U78="","",'INITIAL INPUT'!$J$26*CRS!I78+'INITIAL INPUT'!$K$26*CRS!O78+'INITIAL INPUT'!$L$26*CRS!U78)</f>
        <v>#REF!</v>
      </c>
      <c r="W78" s="76" t="e">
        <f>IF(V78="","",VLOOKUP(V78,'INITIAL INPUT'!$P$4:$R$34,3))</f>
        <v>#REF!</v>
      </c>
      <c r="X78" s="98" t="str">
        <f t="shared" si="12"/>
        <v/>
      </c>
      <c r="Y78" s="166" t="str">
        <f t="shared" si="14"/>
        <v/>
      </c>
      <c r="Z78" s="329"/>
      <c r="AA78" s="319"/>
    </row>
    <row r="79" spans="1:27">
      <c r="A79" s="81" t="s">
        <v>86</v>
      </c>
      <c r="B79" s="69" t="str">
        <f>IF(NAMES!B63="","",NAMES!B63)</f>
        <v/>
      </c>
      <c r="C79" s="70" t="str">
        <f>IF(NAMES!C63="","",NAMES!C63)</f>
        <v/>
      </c>
      <c r="D79" s="71" t="str">
        <f>IF(NAMES!D63="","",NAMES!D63)</f>
        <v/>
      </c>
      <c r="E79" s="72" t="str">
        <f>IF(NAMES!E63="","",NAMES!E63)</f>
        <v/>
      </c>
      <c r="F79" s="73" t="str">
        <f>IF(MIDTERM!P79="","",$F$8*MIDTERM!P79)</f>
        <v/>
      </c>
      <c r="G79" s="74" t="str">
        <f>IF(MIDTERM!AB79="","",$G$8*MIDTERM!AB79)</f>
        <v/>
      </c>
      <c r="H79" s="74" t="str">
        <f>IF(MIDTERM!AD79="","",$H$8*MIDTERM!AD79)</f>
        <v/>
      </c>
      <c r="I79" s="75" t="str">
        <f t="shared" si="9"/>
        <v/>
      </c>
      <c r="J79" s="76" t="str">
        <f>IF(I79="","",VLOOKUP(I79,'INITIAL INPUT'!$P$4:$R$34,3))</f>
        <v/>
      </c>
      <c r="K79" s="76" t="str">
        <f t="shared" si="13"/>
        <v/>
      </c>
      <c r="L79" s="74" t="str">
        <f>IF(FINAL!P79="","",$L$8*FINAL!P79)</f>
        <v/>
      </c>
      <c r="M79" s="74" t="str">
        <f>IF(FINAL!AB79="","",$M$8*FINAL!AB79)</f>
        <v/>
      </c>
      <c r="N79" s="74" t="str">
        <f>IF(FINAL!AD79="","",$N$8*FINAL!AD79)</f>
        <v/>
      </c>
      <c r="O79" s="77" t="str">
        <f t="shared" si="10"/>
        <v/>
      </c>
      <c r="P79" s="78" t="str">
        <f>IF(O79="","",('INITIAL INPUT'!$J$26*CRS!I79+'INITIAL INPUT'!$K$26*CRS!O79))</f>
        <v/>
      </c>
      <c r="Q79" s="76" t="str">
        <f>IF(P79="","",VLOOKUP(P79,'INITIAL INPUT'!$P$4:$R$34,3))</f>
        <v/>
      </c>
      <c r="R79" s="74" t="e">
        <f>IF(#REF!="","",CRS!$R$8*#REF!)</f>
        <v>#REF!</v>
      </c>
      <c r="S79" s="74" t="e">
        <f>IF(#REF!="","",CRS!$S$8*#REF!)</f>
        <v>#REF!</v>
      </c>
      <c r="T79" s="74" t="e">
        <f>IF(#REF!="","",CRS!$T$8*#REF!)</f>
        <v>#REF!</v>
      </c>
      <c r="U79" s="77" t="e">
        <f t="shared" si="11"/>
        <v>#REF!</v>
      </c>
      <c r="V79" s="78" t="e">
        <f>IF(U79="","",'INITIAL INPUT'!$J$26*CRS!I79+'INITIAL INPUT'!$K$26*CRS!O79+'INITIAL INPUT'!$L$26*CRS!U79)</f>
        <v>#REF!</v>
      </c>
      <c r="W79" s="76" t="e">
        <f>IF(V79="","",VLOOKUP(V79,'INITIAL INPUT'!$P$4:$R$34,3))</f>
        <v>#REF!</v>
      </c>
      <c r="X79" s="98" t="str">
        <f t="shared" si="12"/>
        <v/>
      </c>
      <c r="Y79" s="166" t="str">
        <f t="shared" si="14"/>
        <v/>
      </c>
      <c r="Z79" s="329"/>
      <c r="AA79" s="319"/>
    </row>
    <row r="80" spans="1:27">
      <c r="A80" s="81" t="s">
        <v>87</v>
      </c>
      <c r="B80" s="69" t="str">
        <f>IF(NAMES!B64="","",NAMES!B64)</f>
        <v/>
      </c>
      <c r="C80" s="70" t="str">
        <f>IF(NAMES!C64="","",NAMES!C64)</f>
        <v/>
      </c>
      <c r="D80" s="71" t="str">
        <f>IF(NAMES!D64="","",NAMES!D64)</f>
        <v/>
      </c>
      <c r="E80" s="72" t="str">
        <f>IF(NAMES!E64="","",NAMES!E64)</f>
        <v/>
      </c>
      <c r="F80" s="73" t="str">
        <f>IF(MIDTERM!P80="","",$F$8*MIDTERM!P80)</f>
        <v/>
      </c>
      <c r="G80" s="74" t="str">
        <f>IF(MIDTERM!AB80="","",$G$8*MIDTERM!AB80)</f>
        <v/>
      </c>
      <c r="H80" s="74" t="str">
        <f>IF(MIDTERM!AD80="","",$H$8*MIDTERM!AD80)</f>
        <v/>
      </c>
      <c r="I80" s="75" t="str">
        <f t="shared" si="9"/>
        <v/>
      </c>
      <c r="J80" s="76" t="str">
        <f>IF(I80="","",VLOOKUP(I80,'INITIAL INPUT'!$P$4:$R$34,3))</f>
        <v/>
      </c>
      <c r="K80" s="76" t="str">
        <f t="shared" si="13"/>
        <v/>
      </c>
      <c r="L80" s="74" t="str">
        <f>IF(FINAL!P80="","",$L$8*FINAL!P80)</f>
        <v/>
      </c>
      <c r="M80" s="74" t="str">
        <f>IF(FINAL!AB80="","",$M$8*FINAL!AB80)</f>
        <v/>
      </c>
      <c r="N80" s="74" t="str">
        <f>IF(FINAL!AD80="","",$N$8*FINAL!AD80)</f>
        <v/>
      </c>
      <c r="O80" s="77" t="str">
        <f t="shared" si="10"/>
        <v/>
      </c>
      <c r="P80" s="78" t="str">
        <f>IF(O80="","",('INITIAL INPUT'!$J$26*CRS!I80+'INITIAL INPUT'!$K$26*CRS!O80))</f>
        <v/>
      </c>
      <c r="Q80" s="76" t="str">
        <f>IF(P80="","",VLOOKUP(P80,'INITIAL INPUT'!$P$4:$R$34,3))</f>
        <v/>
      </c>
      <c r="R80" s="74" t="e">
        <f>IF(#REF!="","",CRS!$R$8*#REF!)</f>
        <v>#REF!</v>
      </c>
      <c r="S80" s="74" t="e">
        <f>IF(#REF!="","",CRS!$S$8*#REF!)</f>
        <v>#REF!</v>
      </c>
      <c r="T80" s="74" t="e">
        <f>IF(#REF!="","",CRS!$T$8*#REF!)</f>
        <v>#REF!</v>
      </c>
      <c r="U80" s="77" t="e">
        <f t="shared" si="11"/>
        <v>#REF!</v>
      </c>
      <c r="V80" s="78" t="e">
        <f>IF(U80="","",'INITIAL INPUT'!$J$26*CRS!I80+'INITIAL INPUT'!$K$26*CRS!O80+'INITIAL INPUT'!$L$26*CRS!U80)</f>
        <v>#REF!</v>
      </c>
      <c r="W80" s="76" t="e">
        <f>IF(V80="","",VLOOKUP(V80,'INITIAL INPUT'!$P$4:$R$34,3))</f>
        <v>#REF!</v>
      </c>
      <c r="X80" s="98" t="str">
        <f t="shared" si="12"/>
        <v/>
      </c>
      <c r="Y80" s="166" t="str">
        <f t="shared" si="14"/>
        <v/>
      </c>
      <c r="Z80" s="329"/>
      <c r="AA80" s="319"/>
    </row>
    <row r="81" spans="1:26">
      <c r="A81" s="90"/>
      <c r="B81" s="90"/>
      <c r="C81" s="90"/>
      <c r="D81" s="90"/>
      <c r="E81" s="91"/>
      <c r="J81" s="92"/>
      <c r="K81" s="92"/>
      <c r="L81" s="82"/>
      <c r="M81" s="82"/>
      <c r="N81" s="89"/>
      <c r="Q81" s="92"/>
      <c r="R81" s="82"/>
      <c r="S81" s="82"/>
      <c r="T81" s="89"/>
      <c r="X81" s="92"/>
      <c r="Y81" s="90"/>
      <c r="Z81" s="82"/>
    </row>
    <row r="82" spans="1:26">
      <c r="A82" s="82"/>
      <c r="B82" s="82"/>
      <c r="C82" s="90"/>
      <c r="D82" s="90"/>
      <c r="E82" s="91"/>
      <c r="J82" s="92"/>
      <c r="K82" s="92"/>
      <c r="L82" s="82"/>
      <c r="M82" s="82"/>
      <c r="N82" s="89"/>
      <c r="Q82" s="92"/>
      <c r="R82" s="82"/>
      <c r="S82" s="82"/>
      <c r="T82" s="89"/>
      <c r="X82" s="92"/>
      <c r="Y82" s="90"/>
      <c r="Z82" s="82"/>
    </row>
    <row r="83" spans="1:26">
      <c r="A83" s="82"/>
      <c r="B83" s="82"/>
      <c r="C83" s="90"/>
      <c r="D83" s="90"/>
      <c r="E83" s="91"/>
      <c r="J83" s="92"/>
      <c r="K83" s="92"/>
      <c r="L83" s="82"/>
      <c r="M83" s="82"/>
      <c r="N83" s="89"/>
      <c r="Q83" s="92"/>
      <c r="R83" s="82"/>
      <c r="S83" s="82"/>
      <c r="T83" s="89"/>
      <c r="X83" s="92"/>
      <c r="Y83" s="90"/>
      <c r="Z83" s="82"/>
    </row>
    <row r="84" spans="1:26">
      <c r="A84" s="82"/>
      <c r="B84" s="82"/>
      <c r="C84" s="90"/>
      <c r="D84" s="90"/>
      <c r="E84" s="91"/>
      <c r="J84" s="92"/>
      <c r="K84" s="92"/>
      <c r="L84" s="82"/>
      <c r="M84" s="82"/>
      <c r="N84" s="89"/>
      <c r="Q84" s="92"/>
      <c r="R84" s="82"/>
      <c r="S84" s="82"/>
      <c r="T84" s="89"/>
      <c r="X84" s="92"/>
      <c r="Y84" s="90"/>
      <c r="Z84" s="82"/>
    </row>
    <row r="85" spans="1:26">
      <c r="A85" s="82"/>
      <c r="B85" s="82"/>
      <c r="C85" s="90"/>
      <c r="D85" s="90"/>
      <c r="E85" s="91"/>
      <c r="J85" s="92"/>
      <c r="K85" s="92"/>
      <c r="L85" s="82"/>
      <c r="M85" s="82"/>
      <c r="N85" s="89"/>
      <c r="Q85" s="92"/>
      <c r="R85" s="82"/>
      <c r="S85" s="82"/>
      <c r="T85" s="89"/>
      <c r="X85" s="92"/>
      <c r="Y85" s="90"/>
      <c r="Z85" s="82"/>
    </row>
    <row r="86" spans="1:26">
      <c r="A86" s="82"/>
      <c r="B86" s="82"/>
      <c r="C86" s="82"/>
      <c r="D86" s="82"/>
      <c r="L86" s="82"/>
      <c r="M86" s="82"/>
      <c r="N86" s="89"/>
      <c r="R86" s="82"/>
      <c r="S86" s="82"/>
      <c r="T86" s="89"/>
      <c r="Z86" s="82"/>
    </row>
    <row r="87" spans="1:26">
      <c r="A87" s="82"/>
      <c r="B87" s="82"/>
      <c r="C87" s="82"/>
      <c r="D87" s="82"/>
      <c r="L87" s="82"/>
      <c r="M87" s="82"/>
      <c r="N87" s="89"/>
      <c r="R87" s="82"/>
      <c r="S87" s="82"/>
      <c r="T87" s="89"/>
      <c r="Z87" s="82"/>
    </row>
    <row r="88" spans="1:26">
      <c r="A88" s="82"/>
      <c r="B88" s="82"/>
      <c r="C88" s="82"/>
      <c r="D88" s="82"/>
      <c r="L88" s="82"/>
      <c r="M88" s="82"/>
      <c r="N88" s="89"/>
      <c r="R88" s="82"/>
      <c r="S88" s="82"/>
      <c r="T88" s="89"/>
      <c r="Z88" s="82"/>
    </row>
    <row r="89" spans="1:26">
      <c r="A89" s="82"/>
      <c r="B89" s="82"/>
      <c r="C89" s="82"/>
      <c r="D89" s="82"/>
      <c r="L89" s="82"/>
      <c r="M89" s="82"/>
      <c r="N89" s="89"/>
      <c r="R89" s="82"/>
      <c r="S89" s="82"/>
      <c r="T89" s="89"/>
      <c r="Z89" s="82"/>
    </row>
    <row r="90" spans="1:26">
      <c r="A90" s="82"/>
      <c r="B90" s="82"/>
      <c r="C90" s="82"/>
      <c r="D90" s="82"/>
      <c r="L90" s="82"/>
      <c r="M90" s="82"/>
      <c r="N90" s="89"/>
      <c r="R90" s="82"/>
      <c r="S90" s="82"/>
      <c r="T90" s="89"/>
      <c r="Z90" s="82"/>
    </row>
    <row r="91" spans="1:26">
      <c r="A91" s="82"/>
      <c r="B91" s="82"/>
      <c r="C91" s="82"/>
      <c r="D91" s="82"/>
      <c r="L91" s="82"/>
      <c r="M91" s="82"/>
      <c r="N91" s="89"/>
      <c r="R91" s="82"/>
      <c r="S91" s="82"/>
      <c r="T91" s="89"/>
      <c r="Z91" s="82"/>
    </row>
    <row r="92" spans="1:26">
      <c r="A92" s="82"/>
      <c r="B92" s="82"/>
      <c r="C92" s="82"/>
      <c r="D92" s="82"/>
      <c r="L92" s="82"/>
      <c r="M92" s="82"/>
      <c r="N92" s="89"/>
      <c r="R92" s="82"/>
      <c r="S92" s="82"/>
      <c r="T92" s="89"/>
      <c r="Z92" s="82"/>
    </row>
    <row r="93" spans="1:26">
      <c r="A93" s="82"/>
      <c r="B93" s="82"/>
      <c r="C93" s="82"/>
      <c r="D93" s="82"/>
      <c r="L93" s="82"/>
      <c r="M93" s="82"/>
      <c r="N93" s="89"/>
      <c r="R93" s="82"/>
      <c r="S93" s="82"/>
      <c r="T93" s="89"/>
      <c r="Z93" s="82"/>
    </row>
    <row r="94" spans="1:26">
      <c r="A94" s="82"/>
      <c r="B94" s="82"/>
      <c r="C94" s="82"/>
      <c r="D94" s="82"/>
      <c r="L94" s="82"/>
      <c r="M94" s="82"/>
      <c r="N94" s="89"/>
      <c r="R94" s="82"/>
      <c r="S94" s="82"/>
      <c r="T94" s="89"/>
      <c r="Z94" s="82"/>
    </row>
    <row r="95" spans="1:26">
      <c r="A95" s="82"/>
      <c r="B95" s="82"/>
      <c r="C95" s="82"/>
      <c r="D95" s="82"/>
      <c r="L95" s="82"/>
      <c r="M95" s="82"/>
      <c r="N95" s="89"/>
      <c r="R95" s="82"/>
      <c r="S95" s="82"/>
      <c r="T95" s="89"/>
      <c r="Z95" s="82"/>
    </row>
    <row r="96" spans="1:26">
      <c r="A96" s="82"/>
      <c r="B96" s="82"/>
      <c r="C96" s="82"/>
      <c r="D96" s="82"/>
      <c r="L96" s="82"/>
      <c r="M96" s="82"/>
      <c r="N96" s="89"/>
      <c r="R96" s="82"/>
      <c r="S96" s="82"/>
      <c r="T96" s="89"/>
      <c r="Z96" s="82"/>
    </row>
    <row r="97" spans="1:26">
      <c r="A97" s="82"/>
      <c r="B97" s="82"/>
      <c r="C97" s="82"/>
      <c r="D97" s="82"/>
      <c r="L97" s="82"/>
      <c r="M97" s="82"/>
      <c r="N97" s="89"/>
      <c r="R97" s="82"/>
      <c r="S97" s="82"/>
      <c r="T97" s="89"/>
      <c r="Z97" s="82"/>
    </row>
    <row r="98" spans="1:26">
      <c r="A98" s="82"/>
      <c r="B98" s="82"/>
      <c r="C98" s="82"/>
      <c r="D98" s="82"/>
      <c r="L98" s="82"/>
      <c r="M98" s="82"/>
      <c r="N98" s="89"/>
      <c r="R98" s="82"/>
      <c r="S98" s="82"/>
      <c r="T98" s="89"/>
      <c r="Z98" s="82"/>
    </row>
    <row r="99" spans="1:26">
      <c r="A99" s="82"/>
      <c r="B99" s="82"/>
      <c r="C99" s="82"/>
      <c r="D99" s="82"/>
      <c r="L99" s="82"/>
      <c r="M99" s="82"/>
      <c r="N99" s="89"/>
      <c r="R99" s="82"/>
      <c r="S99" s="82"/>
      <c r="T99" s="89"/>
      <c r="Z99" s="82"/>
    </row>
    <row r="100" spans="1:26">
      <c r="A100" s="82"/>
      <c r="B100" s="82"/>
      <c r="C100" s="82"/>
      <c r="D100" s="82"/>
      <c r="L100" s="82"/>
      <c r="M100" s="82"/>
      <c r="N100" s="89"/>
      <c r="R100" s="82"/>
      <c r="S100" s="82"/>
      <c r="T100" s="89"/>
      <c r="Z100" s="82"/>
    </row>
    <row r="101" spans="1:26">
      <c r="A101" s="82"/>
      <c r="B101" s="82"/>
      <c r="C101" s="82"/>
      <c r="D101" s="82"/>
      <c r="L101" s="82"/>
      <c r="M101" s="82"/>
      <c r="N101" s="89"/>
      <c r="R101" s="82"/>
      <c r="S101" s="82"/>
      <c r="T101" s="89"/>
      <c r="Z101" s="82"/>
    </row>
    <row r="102" spans="1:26">
      <c r="A102" s="82"/>
      <c r="B102" s="82"/>
      <c r="C102" s="82"/>
      <c r="D102" s="82"/>
      <c r="L102" s="82"/>
      <c r="M102" s="82"/>
      <c r="N102" s="89"/>
      <c r="R102" s="82"/>
      <c r="S102" s="82"/>
      <c r="T102" s="89"/>
      <c r="Z102" s="82"/>
    </row>
    <row r="103" spans="1:26">
      <c r="A103" s="82"/>
      <c r="B103" s="82"/>
      <c r="C103" s="82"/>
      <c r="D103" s="82"/>
      <c r="L103" s="82"/>
      <c r="M103" s="82"/>
      <c r="N103" s="89"/>
      <c r="R103" s="82"/>
      <c r="S103" s="82"/>
      <c r="T103" s="89"/>
      <c r="Z103" s="82"/>
    </row>
    <row r="104" spans="1:26">
      <c r="A104" s="82"/>
      <c r="B104" s="82"/>
      <c r="C104" s="82"/>
      <c r="D104" s="82"/>
      <c r="L104" s="82"/>
      <c r="M104" s="82"/>
      <c r="N104" s="89"/>
      <c r="R104" s="82"/>
      <c r="S104" s="82"/>
      <c r="T104" s="89"/>
      <c r="Z104" s="82"/>
    </row>
    <row r="105" spans="1:26">
      <c r="A105" s="82"/>
      <c r="B105" s="82"/>
      <c r="C105" s="82"/>
      <c r="D105" s="82"/>
      <c r="L105" s="82"/>
      <c r="M105" s="82"/>
      <c r="N105" s="89"/>
      <c r="R105" s="82"/>
      <c r="S105" s="82"/>
      <c r="T105" s="89"/>
      <c r="Z105" s="82"/>
    </row>
    <row r="106" spans="1:26">
      <c r="A106" s="82"/>
      <c r="B106" s="82"/>
      <c r="C106" s="82"/>
      <c r="D106" s="82"/>
      <c r="L106" s="82"/>
      <c r="M106" s="82"/>
      <c r="N106" s="89"/>
      <c r="R106" s="82"/>
      <c r="S106" s="82"/>
      <c r="T106" s="89"/>
      <c r="Z106" s="82"/>
    </row>
    <row r="107" spans="1:26">
      <c r="A107" s="82"/>
      <c r="B107" s="82"/>
      <c r="C107" s="82"/>
      <c r="D107" s="82"/>
      <c r="L107" s="82"/>
      <c r="M107" s="82"/>
      <c r="N107" s="89"/>
      <c r="R107" s="82"/>
      <c r="S107" s="82"/>
      <c r="T107" s="89"/>
      <c r="Z107" s="82"/>
    </row>
    <row r="108" spans="1:26">
      <c r="A108" s="82"/>
      <c r="B108" s="82"/>
      <c r="C108" s="82"/>
      <c r="D108" s="82"/>
      <c r="L108" s="82"/>
      <c r="M108" s="82"/>
      <c r="N108" s="89"/>
      <c r="R108" s="82"/>
      <c r="S108" s="82"/>
      <c r="T108" s="89"/>
      <c r="Z108" s="82"/>
    </row>
    <row r="109" spans="1:26">
      <c r="A109" s="82"/>
      <c r="B109" s="82"/>
      <c r="C109" s="82"/>
      <c r="D109" s="82"/>
      <c r="L109" s="82"/>
      <c r="M109" s="82"/>
      <c r="N109" s="89"/>
      <c r="R109" s="82"/>
      <c r="S109" s="82"/>
      <c r="T109" s="89"/>
      <c r="Z109" s="82"/>
    </row>
    <row r="110" spans="1:26">
      <c r="A110" s="82"/>
      <c r="B110" s="82"/>
      <c r="C110" s="82"/>
      <c r="D110" s="82"/>
      <c r="L110" s="82"/>
      <c r="M110" s="82"/>
      <c r="N110" s="89"/>
      <c r="R110" s="82"/>
      <c r="S110" s="82"/>
      <c r="T110" s="89"/>
      <c r="Z110" s="82"/>
    </row>
    <row r="111" spans="1:26">
      <c r="A111" s="82"/>
      <c r="B111" s="82"/>
      <c r="C111" s="82"/>
      <c r="D111" s="82"/>
      <c r="L111" s="82"/>
      <c r="M111" s="82"/>
      <c r="N111" s="89"/>
      <c r="R111" s="82"/>
      <c r="S111" s="82"/>
      <c r="T111" s="89"/>
      <c r="Z111" s="82"/>
    </row>
    <row r="112" spans="1:26">
      <c r="A112" s="82"/>
      <c r="B112" s="82"/>
      <c r="C112" s="82"/>
      <c r="D112" s="82"/>
      <c r="L112" s="82"/>
      <c r="M112" s="82"/>
      <c r="N112" s="89"/>
      <c r="R112" s="82"/>
      <c r="S112" s="82"/>
      <c r="T112" s="89"/>
      <c r="Z112" s="82"/>
    </row>
    <row r="113" spans="1:26">
      <c r="A113" s="82"/>
      <c r="B113" s="82"/>
      <c r="C113" s="82"/>
      <c r="D113" s="82"/>
      <c r="L113" s="82"/>
      <c r="M113" s="82"/>
      <c r="N113" s="89"/>
      <c r="R113" s="82"/>
      <c r="S113" s="82"/>
      <c r="T113" s="89"/>
      <c r="Z113" s="82"/>
    </row>
    <row r="114" spans="1:26">
      <c r="A114" s="82"/>
      <c r="B114" s="82"/>
      <c r="C114" s="82"/>
      <c r="D114" s="82"/>
      <c r="L114" s="82"/>
      <c r="M114" s="82"/>
      <c r="N114" s="89"/>
      <c r="R114" s="82"/>
      <c r="S114" s="82"/>
      <c r="T114" s="89"/>
      <c r="Z114" s="82"/>
    </row>
    <row r="115" spans="1:26">
      <c r="A115" s="82"/>
      <c r="B115" s="82"/>
      <c r="C115" s="82"/>
      <c r="D115" s="82"/>
      <c r="L115" s="82"/>
      <c r="M115" s="82"/>
      <c r="N115" s="89"/>
      <c r="R115" s="82"/>
      <c r="S115" s="82"/>
      <c r="T115" s="89"/>
      <c r="Z115" s="82"/>
    </row>
    <row r="116" spans="1:26">
      <c r="A116" s="82"/>
      <c r="B116" s="82"/>
      <c r="C116" s="82"/>
      <c r="D116" s="82"/>
      <c r="L116" s="82"/>
      <c r="M116" s="82"/>
      <c r="N116" s="89"/>
      <c r="R116" s="82"/>
      <c r="S116" s="82"/>
      <c r="T116" s="89"/>
      <c r="Z116" s="82"/>
    </row>
    <row r="117" spans="1:26">
      <c r="A117" s="82"/>
      <c r="B117" s="82"/>
      <c r="C117" s="82"/>
      <c r="D117" s="82"/>
      <c r="L117" s="82"/>
      <c r="M117" s="82"/>
      <c r="N117" s="89"/>
      <c r="R117" s="82"/>
      <c r="S117" s="82"/>
      <c r="T117" s="89"/>
      <c r="Z117" s="82"/>
    </row>
    <row r="118" spans="1:26">
      <c r="A118" s="82"/>
      <c r="B118" s="82"/>
      <c r="C118" s="82"/>
      <c r="D118" s="82"/>
      <c r="L118" s="82"/>
      <c r="M118" s="82"/>
      <c r="N118" s="89"/>
      <c r="R118" s="82"/>
      <c r="S118" s="82"/>
      <c r="T118" s="89"/>
      <c r="Z118" s="82"/>
    </row>
    <row r="119" spans="1:26">
      <c r="A119" s="82"/>
      <c r="B119" s="82"/>
      <c r="C119" s="82"/>
      <c r="D119" s="82"/>
      <c r="L119" s="82"/>
      <c r="M119" s="82"/>
      <c r="N119" s="89"/>
      <c r="R119" s="82"/>
      <c r="S119" s="82"/>
      <c r="T119" s="89"/>
      <c r="Z119" s="82"/>
    </row>
    <row r="120" spans="1:26">
      <c r="A120" s="82"/>
      <c r="B120" s="82"/>
      <c r="C120" s="82"/>
      <c r="D120" s="82"/>
      <c r="L120" s="82"/>
      <c r="M120" s="82"/>
      <c r="N120" s="89"/>
      <c r="R120" s="82"/>
      <c r="S120" s="82"/>
      <c r="T120" s="89"/>
      <c r="Z120" s="82"/>
    </row>
    <row r="121" spans="1:26">
      <c r="A121" s="82"/>
      <c r="B121" s="82"/>
      <c r="C121" s="82"/>
      <c r="D121" s="82"/>
      <c r="L121" s="82"/>
      <c r="M121" s="82"/>
      <c r="N121" s="89"/>
      <c r="R121" s="82"/>
      <c r="S121" s="82"/>
      <c r="T121" s="89"/>
      <c r="Z121" s="82"/>
    </row>
    <row r="122" spans="1:26">
      <c r="A122" s="82"/>
      <c r="B122" s="82"/>
      <c r="C122" s="82"/>
      <c r="D122" s="82"/>
      <c r="L122" s="82"/>
      <c r="M122" s="82"/>
      <c r="N122" s="89"/>
      <c r="R122" s="82"/>
      <c r="S122" s="82"/>
      <c r="T122" s="89"/>
      <c r="Z122" s="82"/>
    </row>
    <row r="123" spans="1:26">
      <c r="A123" s="82"/>
      <c r="B123" s="82"/>
      <c r="C123" s="82"/>
      <c r="D123" s="82"/>
      <c r="L123" s="82"/>
      <c r="M123" s="82"/>
      <c r="N123" s="89"/>
      <c r="R123" s="82"/>
      <c r="S123" s="82"/>
      <c r="T123" s="89"/>
      <c r="Z123" s="82"/>
    </row>
    <row r="124" spans="1:26">
      <c r="A124" s="82"/>
      <c r="B124" s="82"/>
      <c r="C124" s="82"/>
      <c r="D124" s="82"/>
      <c r="L124" s="82"/>
      <c r="M124" s="82"/>
      <c r="N124" s="89"/>
      <c r="R124" s="82"/>
      <c r="S124" s="82"/>
      <c r="T124" s="89"/>
      <c r="Z124" s="82"/>
    </row>
    <row r="125" spans="1:26">
      <c r="A125" s="82"/>
      <c r="B125" s="82"/>
      <c r="C125" s="82"/>
      <c r="D125" s="82"/>
      <c r="L125" s="82"/>
      <c r="M125" s="82"/>
      <c r="N125" s="89"/>
      <c r="R125" s="82"/>
      <c r="S125" s="82"/>
      <c r="T125" s="89"/>
      <c r="Z125" s="82"/>
    </row>
    <row r="126" spans="1:26">
      <c r="A126" s="82"/>
      <c r="B126" s="82"/>
      <c r="C126" s="82"/>
      <c r="D126" s="82"/>
      <c r="L126" s="82"/>
      <c r="M126" s="82"/>
      <c r="N126" s="89"/>
      <c r="R126" s="82"/>
      <c r="S126" s="82"/>
      <c r="T126" s="89"/>
      <c r="Z126" s="82"/>
    </row>
    <row r="127" spans="1:26">
      <c r="A127" s="82"/>
      <c r="B127" s="82"/>
      <c r="C127" s="82"/>
      <c r="D127" s="82"/>
      <c r="L127" s="82"/>
      <c r="M127" s="82"/>
      <c r="N127" s="89"/>
      <c r="R127" s="82"/>
      <c r="S127" s="82"/>
      <c r="T127" s="89"/>
      <c r="Z127" s="82"/>
    </row>
    <row r="128" spans="1:26">
      <c r="A128" s="82"/>
      <c r="B128" s="82"/>
      <c r="C128" s="82"/>
      <c r="D128" s="82"/>
      <c r="L128" s="82"/>
      <c r="M128" s="82"/>
      <c r="N128" s="89"/>
      <c r="R128" s="82"/>
      <c r="S128" s="82"/>
      <c r="T128" s="89"/>
      <c r="Z128" s="82"/>
    </row>
    <row r="129" spans="1:26">
      <c r="A129" s="82"/>
      <c r="B129" s="82"/>
      <c r="C129" s="82"/>
      <c r="D129" s="82"/>
      <c r="L129" s="82"/>
      <c r="M129" s="82"/>
      <c r="N129" s="89"/>
      <c r="R129" s="82"/>
      <c r="S129" s="82"/>
      <c r="T129" s="89"/>
      <c r="Z129" s="82"/>
    </row>
    <row r="130" spans="1:26">
      <c r="A130" s="82"/>
      <c r="B130" s="82"/>
      <c r="C130" s="82"/>
      <c r="D130" s="82"/>
      <c r="L130" s="82"/>
      <c r="M130" s="82"/>
      <c r="N130" s="89"/>
      <c r="R130" s="82"/>
      <c r="S130" s="82"/>
      <c r="T130" s="89"/>
      <c r="Z130" s="82"/>
    </row>
    <row r="131" spans="1:26">
      <c r="A131" s="82"/>
      <c r="B131" s="82"/>
      <c r="C131" s="82"/>
      <c r="D131" s="82"/>
      <c r="L131" s="82"/>
      <c r="M131" s="82"/>
      <c r="N131" s="89"/>
      <c r="R131" s="82"/>
      <c r="S131" s="82"/>
      <c r="T131" s="89"/>
      <c r="Z131" s="82"/>
    </row>
    <row r="132" spans="1:26">
      <c r="A132" s="82"/>
      <c r="B132" s="82"/>
      <c r="C132" s="82"/>
      <c r="D132" s="82"/>
      <c r="L132" s="82"/>
      <c r="M132" s="82"/>
      <c r="N132" s="89"/>
      <c r="R132" s="82"/>
      <c r="S132" s="82"/>
      <c r="T132" s="89"/>
      <c r="Z132" s="82"/>
    </row>
    <row r="133" spans="1:26">
      <c r="A133" s="82"/>
      <c r="B133" s="82"/>
      <c r="C133" s="82"/>
      <c r="D133" s="82"/>
      <c r="L133" s="82"/>
      <c r="M133" s="82"/>
      <c r="N133" s="89"/>
      <c r="R133" s="82"/>
      <c r="S133" s="82"/>
      <c r="T133" s="89"/>
      <c r="Z133" s="82"/>
    </row>
    <row r="134" spans="1:26">
      <c r="A134" s="82"/>
      <c r="B134" s="82"/>
      <c r="C134" s="82"/>
      <c r="D134" s="82"/>
      <c r="L134" s="82"/>
      <c r="M134" s="82"/>
      <c r="N134" s="89"/>
      <c r="R134" s="82"/>
      <c r="S134" s="82"/>
      <c r="T134" s="89"/>
      <c r="Z134" s="82"/>
    </row>
    <row r="135" spans="1:26">
      <c r="A135" s="82"/>
      <c r="B135" s="82"/>
      <c r="C135" s="82"/>
      <c r="D135" s="82"/>
      <c r="L135" s="82"/>
      <c r="M135" s="82"/>
      <c r="N135" s="89"/>
      <c r="R135" s="82"/>
      <c r="S135" s="82"/>
      <c r="T135" s="89"/>
      <c r="Z135" s="82"/>
    </row>
  </sheetData>
  <sheetProtection algorithmName="SHA-512" hashValue="zRGxtSdekgEwpPABFTBNvpKVpmD/6jQIppgjRrqJbK+m6EziWpu2d/3Npv1NzVaUDrgKxRE9p83CDnsj6RBj2w==" saltValue="MI1F8ZAuaTTSUKjJqJu1YA==" spinCount="100000" sheet="1" objects="1" scenarios="1" selectLockedCells="1"/>
  <mergeCells count="64">
    <mergeCell ref="L1:X1"/>
    <mergeCell ref="AA66:AA80"/>
    <mergeCell ref="V43:V49"/>
    <mergeCell ref="W43:W49"/>
    <mergeCell ref="X43:X49"/>
    <mergeCell ref="Y43:Y49"/>
    <mergeCell ref="Z66:Z80"/>
    <mergeCell ref="Y2:Y8"/>
    <mergeCell ref="S2:S7"/>
    <mergeCell ref="T2:T4"/>
    <mergeCell ref="Z26:Z40"/>
    <mergeCell ref="AA26:AA40"/>
    <mergeCell ref="T5:T7"/>
    <mergeCell ref="X2:X8"/>
    <mergeCell ref="M2:M7"/>
    <mergeCell ref="N2:N4"/>
    <mergeCell ref="O2:O8"/>
    <mergeCell ref="P2:P8"/>
    <mergeCell ref="Q2:Q8"/>
    <mergeCell ref="R2:R7"/>
    <mergeCell ref="N5:N7"/>
    <mergeCell ref="L2:L7"/>
    <mergeCell ref="U2:U8"/>
    <mergeCell ref="V2:V8"/>
    <mergeCell ref="W2:W8"/>
    <mergeCell ref="A3:E3"/>
    <mergeCell ref="A4:D4"/>
    <mergeCell ref="A5:E5"/>
    <mergeCell ref="H5:H7"/>
    <mergeCell ref="A6:E6"/>
    <mergeCell ref="G2:G7"/>
    <mergeCell ref="H2:H4"/>
    <mergeCell ref="I2:I8"/>
    <mergeCell ref="J2:J8"/>
    <mergeCell ref="F2:F7"/>
    <mergeCell ref="A1:E2"/>
    <mergeCell ref="F1:J1"/>
    <mergeCell ref="T43:T45"/>
    <mergeCell ref="U43:U49"/>
    <mergeCell ref="O43:O49"/>
    <mergeCell ref="L43:L49"/>
    <mergeCell ref="M43:M49"/>
    <mergeCell ref="N43:N45"/>
    <mergeCell ref="H46:H49"/>
    <mergeCell ref="N46:N49"/>
    <mergeCell ref="I43:I49"/>
    <mergeCell ref="J43:J49"/>
    <mergeCell ref="A47:E47"/>
    <mergeCell ref="A42:E43"/>
    <mergeCell ref="F42:J42"/>
    <mergeCell ref="L42:X42"/>
    <mergeCell ref="F43:F49"/>
    <mergeCell ref="G43:G49"/>
    <mergeCell ref="H43:H45"/>
    <mergeCell ref="T46:T49"/>
    <mergeCell ref="P43:P49"/>
    <mergeCell ref="Q43:Q49"/>
    <mergeCell ref="R43:R49"/>
    <mergeCell ref="S43:S49"/>
    <mergeCell ref="A7:E7"/>
    <mergeCell ref="A48:E48"/>
    <mergeCell ref="A44:E44"/>
    <mergeCell ref="A45:D45"/>
    <mergeCell ref="A46:E46"/>
  </mergeCells>
  <conditionalFormatting sqref="W9:W40 W50:W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D9:D40 D50:D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Q9:Q40 Q50:Q80 J50:K80 J9:K4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Y9:Y40 Y50:Y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X9:X40 X50:X8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X9:X40 JT50:JT80 TP50:TP80 ADL50:ADL80 ANH50:ANH80 AXD50:AXD80 BGZ50:BGZ80 BQV50:BQV80 CAR50:CAR80 CKN50:CKN80 CUJ50:CUJ80 DEF50:DEF80 DOB50:DOB80 DXX50:DXX80 EHT50:EHT80 ERP50:ERP80 FBL50:FBL80 FLH50:FLH80 FVD50:FVD80 GEZ50:GEZ80 GOV50:GOV80 GYR50:GYR80 HIN50:HIN80 HSJ50:HSJ80 ICF50:ICF80 IMB50:IMB80 IVX50:IVX80 JFT50:JFT80 JPP50:JPP80 JZL50:JZL80 KJH50:KJH80 KTD50:KTD80 LCZ50:LCZ80 LMV50:LMV80 LWR50:LWR80 MGN50:MGN80 MQJ50:MQJ80 NAF50:NAF80 NKB50:NKB80 NTX50:NTX80 ODT50:ODT80 ONP50:ONP80 OXL50:OXL80 PHH50:PHH80 PRD50:PRD80 QAZ50:QAZ80 QKV50:QKV80 QUR50:QUR80 REN50:REN80 ROJ50:ROJ80 RYF50:RYF80 SIB50:SIB80 SRX50:SRX80 TBT50:TBT80 TLP50:TLP80 TVL50:TVL80 UFH50:UFH80 UPD50:UPD80 UYZ50:UYZ80 VIV50:VIV80 VSR50:VSR80 WCN50:WCN80 WMJ50:WMJ80 WWF50:WWF80 X65586:X65616 JT65586:JT65616 TP65586:TP65616 ADL65586:ADL65616 ANH65586:ANH65616 AXD65586:AXD65616 BGZ65586:BGZ65616 BQV65586:BQV65616 CAR65586:CAR65616 CKN65586:CKN65616 CUJ65586:CUJ65616 DEF65586:DEF65616 DOB65586:DOB65616 DXX65586:DXX65616 EHT65586:EHT65616 ERP65586:ERP65616 FBL65586:FBL65616 FLH65586:FLH65616 FVD65586:FVD65616 GEZ65586:GEZ65616 GOV65586:GOV65616 GYR65586:GYR65616 HIN65586:HIN65616 HSJ65586:HSJ65616 ICF65586:ICF65616 IMB65586:IMB65616 IVX65586:IVX65616 JFT65586:JFT65616 JPP65586:JPP65616 JZL65586:JZL65616 KJH65586:KJH65616 KTD65586:KTD65616 LCZ65586:LCZ65616 LMV65586:LMV65616 LWR65586:LWR65616 MGN65586:MGN65616 MQJ65586:MQJ65616 NAF65586:NAF65616 NKB65586:NKB65616 NTX65586:NTX65616 ODT65586:ODT65616 ONP65586:ONP65616 OXL65586:OXL65616 PHH65586:PHH65616 PRD65586:PRD65616 QAZ65586:QAZ65616 QKV65586:QKV65616 QUR65586:QUR65616 REN65586:REN65616 ROJ65586:ROJ65616 RYF65586:RYF65616 SIB65586:SIB65616 SRX65586:SRX65616 TBT65586:TBT65616 TLP65586:TLP65616 TVL65586:TVL65616 UFH65586:UFH65616 UPD65586:UPD65616 UYZ65586:UYZ65616 VIV65586:VIV65616 VSR65586:VSR65616 WCN65586:WCN65616 WMJ65586:WMJ65616 WWF65586:WWF65616 X131122:X131152 JT131122:JT131152 TP131122:TP131152 ADL131122:ADL131152 ANH131122:ANH131152 AXD131122:AXD131152 BGZ131122:BGZ131152 BQV131122:BQV131152 CAR131122:CAR131152 CKN131122:CKN131152 CUJ131122:CUJ131152 DEF131122:DEF131152 DOB131122:DOB131152 DXX131122:DXX131152 EHT131122:EHT131152 ERP131122:ERP131152 FBL131122:FBL131152 FLH131122:FLH131152 FVD131122:FVD131152 GEZ131122:GEZ131152 GOV131122:GOV131152 GYR131122:GYR131152 HIN131122:HIN131152 HSJ131122:HSJ131152 ICF131122:ICF131152 IMB131122:IMB131152 IVX131122:IVX131152 JFT131122:JFT131152 JPP131122:JPP131152 JZL131122:JZL131152 KJH131122:KJH131152 KTD131122:KTD131152 LCZ131122:LCZ131152 LMV131122:LMV131152 LWR131122:LWR131152 MGN131122:MGN131152 MQJ131122:MQJ131152 NAF131122:NAF131152 NKB131122:NKB131152 NTX131122:NTX131152 ODT131122:ODT131152 ONP131122:ONP131152 OXL131122:OXL131152 PHH131122:PHH131152 PRD131122:PRD131152 QAZ131122:QAZ131152 QKV131122:QKV131152 QUR131122:QUR131152 REN131122:REN131152 ROJ131122:ROJ131152 RYF131122:RYF131152 SIB131122:SIB131152 SRX131122:SRX131152 TBT131122:TBT131152 TLP131122:TLP131152 TVL131122:TVL131152 UFH131122:UFH131152 UPD131122:UPD131152 UYZ131122:UYZ131152 VIV131122:VIV131152 VSR131122:VSR131152 WCN131122:WCN131152 WMJ131122:WMJ131152 WWF131122:WWF131152 X196658:X196688 JT196658:JT196688 TP196658:TP196688 ADL196658:ADL196688 ANH196658:ANH196688 AXD196658:AXD196688 BGZ196658:BGZ196688 BQV196658:BQV196688 CAR196658:CAR196688 CKN196658:CKN196688 CUJ196658:CUJ196688 DEF196658:DEF196688 DOB196658:DOB196688 DXX196658:DXX196688 EHT196658:EHT196688 ERP196658:ERP196688 FBL196658:FBL196688 FLH196658:FLH196688 FVD196658:FVD196688 GEZ196658:GEZ196688 GOV196658:GOV196688 GYR196658:GYR196688 HIN196658:HIN196688 HSJ196658:HSJ196688 ICF196658:ICF196688 IMB196658:IMB196688 IVX196658:IVX196688 JFT196658:JFT196688 JPP196658:JPP196688 JZL196658:JZL196688 KJH196658:KJH196688 KTD196658:KTD196688 LCZ196658:LCZ196688 LMV196658:LMV196688 LWR196658:LWR196688 MGN196658:MGN196688 MQJ196658:MQJ196688 NAF196658:NAF196688 NKB196658:NKB196688 NTX196658:NTX196688 ODT196658:ODT196688 ONP196658:ONP196688 OXL196658:OXL196688 PHH196658:PHH196688 PRD196658:PRD196688 QAZ196658:QAZ196688 QKV196658:QKV196688 QUR196658:QUR196688 REN196658:REN196688 ROJ196658:ROJ196688 RYF196658:RYF196688 SIB196658:SIB196688 SRX196658:SRX196688 TBT196658:TBT196688 TLP196658:TLP196688 TVL196658:TVL196688 UFH196658:UFH196688 UPD196658:UPD196688 UYZ196658:UYZ196688 VIV196658:VIV196688 VSR196658:VSR196688 WCN196658:WCN196688 WMJ196658:WMJ196688 WWF196658:WWF196688 X262194:X262224 JT262194:JT262224 TP262194:TP262224 ADL262194:ADL262224 ANH262194:ANH262224 AXD262194:AXD262224 BGZ262194:BGZ262224 BQV262194:BQV262224 CAR262194:CAR262224 CKN262194:CKN262224 CUJ262194:CUJ262224 DEF262194:DEF262224 DOB262194:DOB262224 DXX262194:DXX262224 EHT262194:EHT262224 ERP262194:ERP262224 FBL262194:FBL262224 FLH262194:FLH262224 FVD262194:FVD262224 GEZ262194:GEZ262224 GOV262194:GOV262224 GYR262194:GYR262224 HIN262194:HIN262224 HSJ262194:HSJ262224 ICF262194:ICF262224 IMB262194:IMB262224 IVX262194:IVX262224 JFT262194:JFT262224 JPP262194:JPP262224 JZL262194:JZL262224 KJH262194:KJH262224 KTD262194:KTD262224 LCZ262194:LCZ262224 LMV262194:LMV262224 LWR262194:LWR262224 MGN262194:MGN262224 MQJ262194:MQJ262224 NAF262194:NAF262224 NKB262194:NKB262224 NTX262194:NTX262224 ODT262194:ODT262224 ONP262194:ONP262224 OXL262194:OXL262224 PHH262194:PHH262224 PRD262194:PRD262224 QAZ262194:QAZ262224 QKV262194:QKV262224 QUR262194:QUR262224 REN262194:REN262224 ROJ262194:ROJ262224 RYF262194:RYF262224 SIB262194:SIB262224 SRX262194:SRX262224 TBT262194:TBT262224 TLP262194:TLP262224 TVL262194:TVL262224 UFH262194:UFH262224 UPD262194:UPD262224 UYZ262194:UYZ262224 VIV262194:VIV262224 VSR262194:VSR262224 WCN262194:WCN262224 WMJ262194:WMJ262224 WWF262194:WWF262224 X327730:X327760 JT327730:JT327760 TP327730:TP327760 ADL327730:ADL327760 ANH327730:ANH327760 AXD327730:AXD327760 BGZ327730:BGZ327760 BQV327730:BQV327760 CAR327730:CAR327760 CKN327730:CKN327760 CUJ327730:CUJ327760 DEF327730:DEF327760 DOB327730:DOB327760 DXX327730:DXX327760 EHT327730:EHT327760 ERP327730:ERP327760 FBL327730:FBL327760 FLH327730:FLH327760 FVD327730:FVD327760 GEZ327730:GEZ327760 GOV327730:GOV327760 GYR327730:GYR327760 HIN327730:HIN327760 HSJ327730:HSJ327760 ICF327730:ICF327760 IMB327730:IMB327760 IVX327730:IVX327760 JFT327730:JFT327760 JPP327730:JPP327760 JZL327730:JZL327760 KJH327730:KJH327760 KTD327730:KTD327760 LCZ327730:LCZ327760 LMV327730:LMV327760 LWR327730:LWR327760 MGN327730:MGN327760 MQJ327730:MQJ327760 NAF327730:NAF327760 NKB327730:NKB327760 NTX327730:NTX327760 ODT327730:ODT327760 ONP327730:ONP327760 OXL327730:OXL327760 PHH327730:PHH327760 PRD327730:PRD327760 QAZ327730:QAZ327760 QKV327730:QKV327760 QUR327730:QUR327760 REN327730:REN327760 ROJ327730:ROJ327760 RYF327730:RYF327760 SIB327730:SIB327760 SRX327730:SRX327760 TBT327730:TBT327760 TLP327730:TLP327760 TVL327730:TVL327760 UFH327730:UFH327760 UPD327730:UPD327760 UYZ327730:UYZ327760 VIV327730:VIV327760 VSR327730:VSR327760 WCN327730:WCN327760 WMJ327730:WMJ327760 WWF327730:WWF327760 X393266:X393296 JT393266:JT393296 TP393266:TP393296 ADL393266:ADL393296 ANH393266:ANH393296 AXD393266:AXD393296 BGZ393266:BGZ393296 BQV393266:BQV393296 CAR393266:CAR393296 CKN393266:CKN393296 CUJ393266:CUJ393296 DEF393266:DEF393296 DOB393266:DOB393296 DXX393266:DXX393296 EHT393266:EHT393296 ERP393266:ERP393296 FBL393266:FBL393296 FLH393266:FLH393296 FVD393266:FVD393296 GEZ393266:GEZ393296 GOV393266:GOV393296 GYR393266:GYR393296 HIN393266:HIN393296 HSJ393266:HSJ393296 ICF393266:ICF393296 IMB393266:IMB393296 IVX393266:IVX393296 JFT393266:JFT393296 JPP393266:JPP393296 JZL393266:JZL393296 KJH393266:KJH393296 KTD393266:KTD393296 LCZ393266:LCZ393296 LMV393266:LMV393296 LWR393266:LWR393296 MGN393266:MGN393296 MQJ393266:MQJ393296 NAF393266:NAF393296 NKB393266:NKB393296 NTX393266:NTX393296 ODT393266:ODT393296 ONP393266:ONP393296 OXL393266:OXL393296 PHH393266:PHH393296 PRD393266:PRD393296 QAZ393266:QAZ393296 QKV393266:QKV393296 QUR393266:QUR393296 REN393266:REN393296 ROJ393266:ROJ393296 RYF393266:RYF393296 SIB393266:SIB393296 SRX393266:SRX393296 TBT393266:TBT393296 TLP393266:TLP393296 TVL393266:TVL393296 UFH393266:UFH393296 UPD393266:UPD393296 UYZ393266:UYZ393296 VIV393266:VIV393296 VSR393266:VSR393296 WCN393266:WCN393296 WMJ393266:WMJ393296 WWF393266:WWF393296 X458802:X458832 JT458802:JT458832 TP458802:TP458832 ADL458802:ADL458832 ANH458802:ANH458832 AXD458802:AXD458832 BGZ458802:BGZ458832 BQV458802:BQV458832 CAR458802:CAR458832 CKN458802:CKN458832 CUJ458802:CUJ458832 DEF458802:DEF458832 DOB458802:DOB458832 DXX458802:DXX458832 EHT458802:EHT458832 ERP458802:ERP458832 FBL458802:FBL458832 FLH458802:FLH458832 FVD458802:FVD458832 GEZ458802:GEZ458832 GOV458802:GOV458832 GYR458802:GYR458832 HIN458802:HIN458832 HSJ458802:HSJ458832 ICF458802:ICF458832 IMB458802:IMB458832 IVX458802:IVX458832 JFT458802:JFT458832 JPP458802:JPP458832 JZL458802:JZL458832 KJH458802:KJH458832 KTD458802:KTD458832 LCZ458802:LCZ458832 LMV458802:LMV458832 LWR458802:LWR458832 MGN458802:MGN458832 MQJ458802:MQJ458832 NAF458802:NAF458832 NKB458802:NKB458832 NTX458802:NTX458832 ODT458802:ODT458832 ONP458802:ONP458832 OXL458802:OXL458832 PHH458802:PHH458832 PRD458802:PRD458832 QAZ458802:QAZ458832 QKV458802:QKV458832 QUR458802:QUR458832 REN458802:REN458832 ROJ458802:ROJ458832 RYF458802:RYF458832 SIB458802:SIB458832 SRX458802:SRX458832 TBT458802:TBT458832 TLP458802:TLP458832 TVL458802:TVL458832 UFH458802:UFH458832 UPD458802:UPD458832 UYZ458802:UYZ458832 VIV458802:VIV458832 VSR458802:VSR458832 WCN458802:WCN458832 WMJ458802:WMJ458832 WWF458802:WWF458832 X524338:X524368 JT524338:JT524368 TP524338:TP524368 ADL524338:ADL524368 ANH524338:ANH524368 AXD524338:AXD524368 BGZ524338:BGZ524368 BQV524338:BQV524368 CAR524338:CAR524368 CKN524338:CKN524368 CUJ524338:CUJ524368 DEF524338:DEF524368 DOB524338:DOB524368 DXX524338:DXX524368 EHT524338:EHT524368 ERP524338:ERP524368 FBL524338:FBL524368 FLH524338:FLH524368 FVD524338:FVD524368 GEZ524338:GEZ524368 GOV524338:GOV524368 GYR524338:GYR524368 HIN524338:HIN524368 HSJ524338:HSJ524368 ICF524338:ICF524368 IMB524338:IMB524368 IVX524338:IVX524368 JFT524338:JFT524368 JPP524338:JPP524368 JZL524338:JZL524368 KJH524338:KJH524368 KTD524338:KTD524368 LCZ524338:LCZ524368 LMV524338:LMV524368 LWR524338:LWR524368 MGN524338:MGN524368 MQJ524338:MQJ524368 NAF524338:NAF524368 NKB524338:NKB524368 NTX524338:NTX524368 ODT524338:ODT524368 ONP524338:ONP524368 OXL524338:OXL524368 PHH524338:PHH524368 PRD524338:PRD524368 QAZ524338:QAZ524368 QKV524338:QKV524368 QUR524338:QUR524368 REN524338:REN524368 ROJ524338:ROJ524368 RYF524338:RYF524368 SIB524338:SIB524368 SRX524338:SRX524368 TBT524338:TBT524368 TLP524338:TLP524368 TVL524338:TVL524368 UFH524338:UFH524368 UPD524338:UPD524368 UYZ524338:UYZ524368 VIV524338:VIV524368 VSR524338:VSR524368 WCN524338:WCN524368 WMJ524338:WMJ524368 WWF524338:WWF524368 X589874:X589904 JT589874:JT589904 TP589874:TP589904 ADL589874:ADL589904 ANH589874:ANH589904 AXD589874:AXD589904 BGZ589874:BGZ589904 BQV589874:BQV589904 CAR589874:CAR589904 CKN589874:CKN589904 CUJ589874:CUJ589904 DEF589874:DEF589904 DOB589874:DOB589904 DXX589874:DXX589904 EHT589874:EHT589904 ERP589874:ERP589904 FBL589874:FBL589904 FLH589874:FLH589904 FVD589874:FVD589904 GEZ589874:GEZ589904 GOV589874:GOV589904 GYR589874:GYR589904 HIN589874:HIN589904 HSJ589874:HSJ589904 ICF589874:ICF589904 IMB589874:IMB589904 IVX589874:IVX589904 JFT589874:JFT589904 JPP589874:JPP589904 JZL589874:JZL589904 KJH589874:KJH589904 KTD589874:KTD589904 LCZ589874:LCZ589904 LMV589874:LMV589904 LWR589874:LWR589904 MGN589874:MGN589904 MQJ589874:MQJ589904 NAF589874:NAF589904 NKB589874:NKB589904 NTX589874:NTX589904 ODT589874:ODT589904 ONP589874:ONP589904 OXL589874:OXL589904 PHH589874:PHH589904 PRD589874:PRD589904 QAZ589874:QAZ589904 QKV589874:QKV589904 QUR589874:QUR589904 REN589874:REN589904 ROJ589874:ROJ589904 RYF589874:RYF589904 SIB589874:SIB589904 SRX589874:SRX589904 TBT589874:TBT589904 TLP589874:TLP589904 TVL589874:TVL589904 UFH589874:UFH589904 UPD589874:UPD589904 UYZ589874:UYZ589904 VIV589874:VIV589904 VSR589874:VSR589904 WCN589874:WCN589904 WMJ589874:WMJ589904 WWF589874:WWF589904 X655410:X655440 JT655410:JT655440 TP655410:TP655440 ADL655410:ADL655440 ANH655410:ANH655440 AXD655410:AXD655440 BGZ655410:BGZ655440 BQV655410:BQV655440 CAR655410:CAR655440 CKN655410:CKN655440 CUJ655410:CUJ655440 DEF655410:DEF655440 DOB655410:DOB655440 DXX655410:DXX655440 EHT655410:EHT655440 ERP655410:ERP655440 FBL655410:FBL655440 FLH655410:FLH655440 FVD655410:FVD655440 GEZ655410:GEZ655440 GOV655410:GOV655440 GYR655410:GYR655440 HIN655410:HIN655440 HSJ655410:HSJ655440 ICF655410:ICF655440 IMB655410:IMB655440 IVX655410:IVX655440 JFT655410:JFT655440 JPP655410:JPP655440 JZL655410:JZL655440 KJH655410:KJH655440 KTD655410:KTD655440 LCZ655410:LCZ655440 LMV655410:LMV655440 LWR655410:LWR655440 MGN655410:MGN655440 MQJ655410:MQJ655440 NAF655410:NAF655440 NKB655410:NKB655440 NTX655410:NTX655440 ODT655410:ODT655440 ONP655410:ONP655440 OXL655410:OXL655440 PHH655410:PHH655440 PRD655410:PRD655440 QAZ655410:QAZ655440 QKV655410:QKV655440 QUR655410:QUR655440 REN655410:REN655440 ROJ655410:ROJ655440 RYF655410:RYF655440 SIB655410:SIB655440 SRX655410:SRX655440 TBT655410:TBT655440 TLP655410:TLP655440 TVL655410:TVL655440 UFH655410:UFH655440 UPD655410:UPD655440 UYZ655410:UYZ655440 VIV655410:VIV655440 VSR655410:VSR655440 WCN655410:WCN655440 WMJ655410:WMJ655440 WWF655410:WWF655440 X720946:X720976 JT720946:JT720976 TP720946:TP720976 ADL720946:ADL720976 ANH720946:ANH720976 AXD720946:AXD720976 BGZ720946:BGZ720976 BQV720946:BQV720976 CAR720946:CAR720976 CKN720946:CKN720976 CUJ720946:CUJ720976 DEF720946:DEF720976 DOB720946:DOB720976 DXX720946:DXX720976 EHT720946:EHT720976 ERP720946:ERP720976 FBL720946:FBL720976 FLH720946:FLH720976 FVD720946:FVD720976 GEZ720946:GEZ720976 GOV720946:GOV720976 GYR720946:GYR720976 HIN720946:HIN720976 HSJ720946:HSJ720976 ICF720946:ICF720976 IMB720946:IMB720976 IVX720946:IVX720976 JFT720946:JFT720976 JPP720946:JPP720976 JZL720946:JZL720976 KJH720946:KJH720976 KTD720946:KTD720976 LCZ720946:LCZ720976 LMV720946:LMV720976 LWR720946:LWR720976 MGN720946:MGN720976 MQJ720946:MQJ720976 NAF720946:NAF720976 NKB720946:NKB720976 NTX720946:NTX720976 ODT720946:ODT720976 ONP720946:ONP720976 OXL720946:OXL720976 PHH720946:PHH720976 PRD720946:PRD720976 QAZ720946:QAZ720976 QKV720946:QKV720976 QUR720946:QUR720976 REN720946:REN720976 ROJ720946:ROJ720976 RYF720946:RYF720976 SIB720946:SIB720976 SRX720946:SRX720976 TBT720946:TBT720976 TLP720946:TLP720976 TVL720946:TVL720976 UFH720946:UFH720976 UPD720946:UPD720976 UYZ720946:UYZ720976 VIV720946:VIV720976 VSR720946:VSR720976 WCN720946:WCN720976 WMJ720946:WMJ720976 WWF720946:WWF720976 X786482:X786512 JT786482:JT786512 TP786482:TP786512 ADL786482:ADL786512 ANH786482:ANH786512 AXD786482:AXD786512 BGZ786482:BGZ786512 BQV786482:BQV786512 CAR786482:CAR786512 CKN786482:CKN786512 CUJ786482:CUJ786512 DEF786482:DEF786512 DOB786482:DOB786512 DXX786482:DXX786512 EHT786482:EHT786512 ERP786482:ERP786512 FBL786482:FBL786512 FLH786482:FLH786512 FVD786482:FVD786512 GEZ786482:GEZ786512 GOV786482:GOV786512 GYR786482:GYR786512 HIN786482:HIN786512 HSJ786482:HSJ786512 ICF786482:ICF786512 IMB786482:IMB786512 IVX786482:IVX786512 JFT786482:JFT786512 JPP786482:JPP786512 JZL786482:JZL786512 KJH786482:KJH786512 KTD786482:KTD786512 LCZ786482:LCZ786512 LMV786482:LMV786512 LWR786482:LWR786512 MGN786482:MGN786512 MQJ786482:MQJ786512 NAF786482:NAF786512 NKB786482:NKB786512 NTX786482:NTX786512 ODT786482:ODT786512 ONP786482:ONP786512 OXL786482:OXL786512 PHH786482:PHH786512 PRD786482:PRD786512 QAZ786482:QAZ786512 QKV786482:QKV786512 QUR786482:QUR786512 REN786482:REN786512 ROJ786482:ROJ786512 RYF786482:RYF786512 SIB786482:SIB786512 SRX786482:SRX786512 TBT786482:TBT786512 TLP786482:TLP786512 TVL786482:TVL786512 UFH786482:UFH786512 UPD786482:UPD786512 UYZ786482:UYZ786512 VIV786482:VIV786512 VSR786482:VSR786512 WCN786482:WCN786512 WMJ786482:WMJ786512 WWF786482:WWF786512 X852018:X852048 JT852018:JT852048 TP852018:TP852048 ADL852018:ADL852048 ANH852018:ANH852048 AXD852018:AXD852048 BGZ852018:BGZ852048 BQV852018:BQV852048 CAR852018:CAR852048 CKN852018:CKN852048 CUJ852018:CUJ852048 DEF852018:DEF852048 DOB852018:DOB852048 DXX852018:DXX852048 EHT852018:EHT852048 ERP852018:ERP852048 FBL852018:FBL852048 FLH852018:FLH852048 FVD852018:FVD852048 GEZ852018:GEZ852048 GOV852018:GOV852048 GYR852018:GYR852048 HIN852018:HIN852048 HSJ852018:HSJ852048 ICF852018:ICF852048 IMB852018:IMB852048 IVX852018:IVX852048 JFT852018:JFT852048 JPP852018:JPP852048 JZL852018:JZL852048 KJH852018:KJH852048 KTD852018:KTD852048 LCZ852018:LCZ852048 LMV852018:LMV852048 LWR852018:LWR852048 MGN852018:MGN852048 MQJ852018:MQJ852048 NAF852018:NAF852048 NKB852018:NKB852048 NTX852018:NTX852048 ODT852018:ODT852048 ONP852018:ONP852048 OXL852018:OXL852048 PHH852018:PHH852048 PRD852018:PRD852048 QAZ852018:QAZ852048 QKV852018:QKV852048 QUR852018:QUR852048 REN852018:REN852048 ROJ852018:ROJ852048 RYF852018:RYF852048 SIB852018:SIB852048 SRX852018:SRX852048 TBT852018:TBT852048 TLP852018:TLP852048 TVL852018:TVL852048 UFH852018:UFH852048 UPD852018:UPD852048 UYZ852018:UYZ852048 VIV852018:VIV852048 VSR852018:VSR852048 WCN852018:WCN852048 WMJ852018:WMJ852048 WWF852018:WWF852048 X917554:X917584 JT917554:JT917584 TP917554:TP917584 ADL917554:ADL917584 ANH917554:ANH917584 AXD917554:AXD917584 BGZ917554:BGZ917584 BQV917554:BQV917584 CAR917554:CAR917584 CKN917554:CKN917584 CUJ917554:CUJ917584 DEF917554:DEF917584 DOB917554:DOB917584 DXX917554:DXX917584 EHT917554:EHT917584 ERP917554:ERP917584 FBL917554:FBL917584 FLH917554:FLH917584 FVD917554:FVD917584 GEZ917554:GEZ917584 GOV917554:GOV917584 GYR917554:GYR917584 HIN917554:HIN917584 HSJ917554:HSJ917584 ICF917554:ICF917584 IMB917554:IMB917584 IVX917554:IVX917584 JFT917554:JFT917584 JPP917554:JPP917584 JZL917554:JZL917584 KJH917554:KJH917584 KTD917554:KTD917584 LCZ917554:LCZ917584 LMV917554:LMV917584 LWR917554:LWR917584 MGN917554:MGN917584 MQJ917554:MQJ917584 NAF917554:NAF917584 NKB917554:NKB917584 NTX917554:NTX917584 ODT917554:ODT917584 ONP917554:ONP917584 OXL917554:OXL917584 PHH917554:PHH917584 PRD917554:PRD917584 QAZ917554:QAZ917584 QKV917554:QKV917584 QUR917554:QUR917584 REN917554:REN917584 ROJ917554:ROJ917584 RYF917554:RYF917584 SIB917554:SIB917584 SRX917554:SRX917584 TBT917554:TBT917584 TLP917554:TLP917584 TVL917554:TVL917584 UFH917554:UFH917584 UPD917554:UPD917584 UYZ917554:UYZ917584 VIV917554:VIV917584 VSR917554:VSR917584 WCN917554:WCN917584 WMJ917554:WMJ917584 WWF917554:WWF917584 X983090:X983120 JT983090:JT983120 TP983090:TP983120 ADL983090:ADL983120 ANH983090:ANH983120 AXD983090:AXD983120 BGZ983090:BGZ983120 BQV983090:BQV983120 CAR983090:CAR983120 CKN983090:CKN983120 CUJ983090:CUJ983120 DEF983090:DEF983120 DOB983090:DOB983120 DXX983090:DXX983120 EHT983090:EHT983120 ERP983090:ERP983120 FBL983090:FBL983120 FLH983090:FLH983120 FVD983090:FVD983120 GEZ983090:GEZ983120 GOV983090:GOV983120 GYR983090:GYR983120 HIN983090:HIN983120 HSJ983090:HSJ983120 ICF983090:ICF983120 IMB983090:IMB983120 IVX983090:IVX983120 JFT983090:JFT983120 JPP983090:JPP983120 JZL983090:JZL983120 KJH983090:KJH983120 KTD983090:KTD983120 LCZ983090:LCZ983120 LMV983090:LMV983120 LWR983090:LWR983120 MGN983090:MGN983120 MQJ983090:MQJ983120 NAF983090:NAF983120 NKB983090:NKB983120 NTX983090:NTX983120 ODT983090:ODT983120 ONP983090:ONP983120 OXL983090:OXL983120 PHH983090:PHH983120 PRD983090:PRD983120 QAZ983090:QAZ983120 QKV983090:QKV983120 QUR983090:QUR983120 REN983090:REN983120 ROJ983090:ROJ983120 RYF983090:RYF983120 SIB983090:SIB983120 SRX983090:SRX983120 TBT983090:TBT983120 TLP983090:TLP983120 TVL983090:TVL983120 UFH983090:UFH983120 UPD983090:UPD983120 UYZ983090:UYZ983120 VIV983090:VIV983120 VSR983090:VSR983120 WCN983090:WCN983120 WMJ983090:WMJ983120 WWF983090:WWF983120 WWF983049:WWF983080 JT9:JT40 TP9:TP40 ADL9:ADL40 ANH9:ANH40 AXD9:AXD40 BGZ9:BGZ40 BQV9:BQV40 CAR9:CAR40 CKN9:CKN40 CUJ9:CUJ40 DEF9:DEF40 DOB9:DOB40 DXX9:DXX40 EHT9:EHT40 ERP9:ERP40 FBL9:FBL40 FLH9:FLH40 FVD9:FVD40 GEZ9:GEZ40 GOV9:GOV40 GYR9:GYR40 HIN9:HIN40 HSJ9:HSJ40 ICF9:ICF40 IMB9:IMB40 IVX9:IVX40 JFT9:JFT40 JPP9:JPP40 JZL9:JZL40 KJH9:KJH40 KTD9:KTD40 LCZ9:LCZ40 LMV9:LMV40 LWR9:LWR40 MGN9:MGN40 MQJ9:MQJ40 NAF9:NAF40 NKB9:NKB40 NTX9:NTX40 ODT9:ODT40 ONP9:ONP40 OXL9:OXL40 PHH9:PHH40 PRD9:PRD40 QAZ9:QAZ40 QKV9:QKV40 QUR9:QUR40 REN9:REN40 ROJ9:ROJ40 RYF9:RYF40 SIB9:SIB40 SRX9:SRX40 TBT9:TBT40 TLP9:TLP40 TVL9:TVL40 UFH9:UFH40 UPD9:UPD40 UYZ9:UYZ40 VIV9:VIV40 VSR9:VSR40 WCN9:WCN40 WMJ9:WMJ40 WWF9:WWF40 X65545:X65576 JT65545:JT65576 TP65545:TP65576 ADL65545:ADL65576 ANH65545:ANH65576 AXD65545:AXD65576 BGZ65545:BGZ65576 BQV65545:BQV65576 CAR65545:CAR65576 CKN65545:CKN65576 CUJ65545:CUJ65576 DEF65545:DEF65576 DOB65545:DOB65576 DXX65545:DXX65576 EHT65545:EHT65576 ERP65545:ERP65576 FBL65545:FBL65576 FLH65545:FLH65576 FVD65545:FVD65576 GEZ65545:GEZ65576 GOV65545:GOV65576 GYR65545:GYR65576 HIN65545:HIN65576 HSJ65545:HSJ65576 ICF65545:ICF65576 IMB65545:IMB65576 IVX65545:IVX65576 JFT65545:JFT65576 JPP65545:JPP65576 JZL65545:JZL65576 KJH65545:KJH65576 KTD65545:KTD65576 LCZ65545:LCZ65576 LMV65545:LMV65576 LWR65545:LWR65576 MGN65545:MGN65576 MQJ65545:MQJ65576 NAF65545:NAF65576 NKB65545:NKB65576 NTX65545:NTX65576 ODT65545:ODT65576 ONP65545:ONP65576 OXL65545:OXL65576 PHH65545:PHH65576 PRD65545:PRD65576 QAZ65545:QAZ65576 QKV65545:QKV65576 QUR65545:QUR65576 REN65545:REN65576 ROJ65545:ROJ65576 RYF65545:RYF65576 SIB65545:SIB65576 SRX65545:SRX65576 TBT65545:TBT65576 TLP65545:TLP65576 TVL65545:TVL65576 UFH65545:UFH65576 UPD65545:UPD65576 UYZ65545:UYZ65576 VIV65545:VIV65576 VSR65545:VSR65576 WCN65545:WCN65576 WMJ65545:WMJ65576 WWF65545:WWF65576 X131081:X131112 JT131081:JT131112 TP131081:TP131112 ADL131081:ADL131112 ANH131081:ANH131112 AXD131081:AXD131112 BGZ131081:BGZ131112 BQV131081:BQV131112 CAR131081:CAR131112 CKN131081:CKN131112 CUJ131081:CUJ131112 DEF131081:DEF131112 DOB131081:DOB131112 DXX131081:DXX131112 EHT131081:EHT131112 ERP131081:ERP131112 FBL131081:FBL131112 FLH131081:FLH131112 FVD131081:FVD131112 GEZ131081:GEZ131112 GOV131081:GOV131112 GYR131081:GYR131112 HIN131081:HIN131112 HSJ131081:HSJ131112 ICF131081:ICF131112 IMB131081:IMB131112 IVX131081:IVX131112 JFT131081:JFT131112 JPP131081:JPP131112 JZL131081:JZL131112 KJH131081:KJH131112 KTD131081:KTD131112 LCZ131081:LCZ131112 LMV131081:LMV131112 LWR131081:LWR131112 MGN131081:MGN131112 MQJ131081:MQJ131112 NAF131081:NAF131112 NKB131081:NKB131112 NTX131081:NTX131112 ODT131081:ODT131112 ONP131081:ONP131112 OXL131081:OXL131112 PHH131081:PHH131112 PRD131081:PRD131112 QAZ131081:QAZ131112 QKV131081:QKV131112 QUR131081:QUR131112 REN131081:REN131112 ROJ131081:ROJ131112 RYF131081:RYF131112 SIB131081:SIB131112 SRX131081:SRX131112 TBT131081:TBT131112 TLP131081:TLP131112 TVL131081:TVL131112 UFH131081:UFH131112 UPD131081:UPD131112 UYZ131081:UYZ131112 VIV131081:VIV131112 VSR131081:VSR131112 WCN131081:WCN131112 WMJ131081:WMJ131112 WWF131081:WWF131112 X196617:X196648 JT196617:JT196648 TP196617:TP196648 ADL196617:ADL196648 ANH196617:ANH196648 AXD196617:AXD196648 BGZ196617:BGZ196648 BQV196617:BQV196648 CAR196617:CAR196648 CKN196617:CKN196648 CUJ196617:CUJ196648 DEF196617:DEF196648 DOB196617:DOB196648 DXX196617:DXX196648 EHT196617:EHT196648 ERP196617:ERP196648 FBL196617:FBL196648 FLH196617:FLH196648 FVD196617:FVD196648 GEZ196617:GEZ196648 GOV196617:GOV196648 GYR196617:GYR196648 HIN196617:HIN196648 HSJ196617:HSJ196648 ICF196617:ICF196648 IMB196617:IMB196648 IVX196617:IVX196648 JFT196617:JFT196648 JPP196617:JPP196648 JZL196617:JZL196648 KJH196617:KJH196648 KTD196617:KTD196648 LCZ196617:LCZ196648 LMV196617:LMV196648 LWR196617:LWR196648 MGN196617:MGN196648 MQJ196617:MQJ196648 NAF196617:NAF196648 NKB196617:NKB196648 NTX196617:NTX196648 ODT196617:ODT196648 ONP196617:ONP196648 OXL196617:OXL196648 PHH196617:PHH196648 PRD196617:PRD196648 QAZ196617:QAZ196648 QKV196617:QKV196648 QUR196617:QUR196648 REN196617:REN196648 ROJ196617:ROJ196648 RYF196617:RYF196648 SIB196617:SIB196648 SRX196617:SRX196648 TBT196617:TBT196648 TLP196617:TLP196648 TVL196617:TVL196648 UFH196617:UFH196648 UPD196617:UPD196648 UYZ196617:UYZ196648 VIV196617:VIV196648 VSR196617:VSR196648 WCN196617:WCN196648 WMJ196617:WMJ196648 WWF196617:WWF196648 X262153:X262184 JT262153:JT262184 TP262153:TP262184 ADL262153:ADL262184 ANH262153:ANH262184 AXD262153:AXD262184 BGZ262153:BGZ262184 BQV262153:BQV262184 CAR262153:CAR262184 CKN262153:CKN262184 CUJ262153:CUJ262184 DEF262153:DEF262184 DOB262153:DOB262184 DXX262153:DXX262184 EHT262153:EHT262184 ERP262153:ERP262184 FBL262153:FBL262184 FLH262153:FLH262184 FVD262153:FVD262184 GEZ262153:GEZ262184 GOV262153:GOV262184 GYR262153:GYR262184 HIN262153:HIN262184 HSJ262153:HSJ262184 ICF262153:ICF262184 IMB262153:IMB262184 IVX262153:IVX262184 JFT262153:JFT262184 JPP262153:JPP262184 JZL262153:JZL262184 KJH262153:KJH262184 KTD262153:KTD262184 LCZ262153:LCZ262184 LMV262153:LMV262184 LWR262153:LWR262184 MGN262153:MGN262184 MQJ262153:MQJ262184 NAF262153:NAF262184 NKB262153:NKB262184 NTX262153:NTX262184 ODT262153:ODT262184 ONP262153:ONP262184 OXL262153:OXL262184 PHH262153:PHH262184 PRD262153:PRD262184 QAZ262153:QAZ262184 QKV262153:QKV262184 QUR262153:QUR262184 REN262153:REN262184 ROJ262153:ROJ262184 RYF262153:RYF262184 SIB262153:SIB262184 SRX262153:SRX262184 TBT262153:TBT262184 TLP262153:TLP262184 TVL262153:TVL262184 UFH262153:UFH262184 UPD262153:UPD262184 UYZ262153:UYZ262184 VIV262153:VIV262184 VSR262153:VSR262184 WCN262153:WCN262184 WMJ262153:WMJ262184 WWF262153:WWF262184 X327689:X327720 JT327689:JT327720 TP327689:TP327720 ADL327689:ADL327720 ANH327689:ANH327720 AXD327689:AXD327720 BGZ327689:BGZ327720 BQV327689:BQV327720 CAR327689:CAR327720 CKN327689:CKN327720 CUJ327689:CUJ327720 DEF327689:DEF327720 DOB327689:DOB327720 DXX327689:DXX327720 EHT327689:EHT327720 ERP327689:ERP327720 FBL327689:FBL327720 FLH327689:FLH327720 FVD327689:FVD327720 GEZ327689:GEZ327720 GOV327689:GOV327720 GYR327689:GYR327720 HIN327689:HIN327720 HSJ327689:HSJ327720 ICF327689:ICF327720 IMB327689:IMB327720 IVX327689:IVX327720 JFT327689:JFT327720 JPP327689:JPP327720 JZL327689:JZL327720 KJH327689:KJH327720 KTD327689:KTD327720 LCZ327689:LCZ327720 LMV327689:LMV327720 LWR327689:LWR327720 MGN327689:MGN327720 MQJ327689:MQJ327720 NAF327689:NAF327720 NKB327689:NKB327720 NTX327689:NTX327720 ODT327689:ODT327720 ONP327689:ONP327720 OXL327689:OXL327720 PHH327689:PHH327720 PRD327689:PRD327720 QAZ327689:QAZ327720 QKV327689:QKV327720 QUR327689:QUR327720 REN327689:REN327720 ROJ327689:ROJ327720 RYF327689:RYF327720 SIB327689:SIB327720 SRX327689:SRX327720 TBT327689:TBT327720 TLP327689:TLP327720 TVL327689:TVL327720 UFH327689:UFH327720 UPD327689:UPD327720 UYZ327689:UYZ327720 VIV327689:VIV327720 VSR327689:VSR327720 WCN327689:WCN327720 WMJ327689:WMJ327720 WWF327689:WWF327720 X393225:X393256 JT393225:JT393256 TP393225:TP393256 ADL393225:ADL393256 ANH393225:ANH393256 AXD393225:AXD393256 BGZ393225:BGZ393256 BQV393225:BQV393256 CAR393225:CAR393256 CKN393225:CKN393256 CUJ393225:CUJ393256 DEF393225:DEF393256 DOB393225:DOB393256 DXX393225:DXX393256 EHT393225:EHT393256 ERP393225:ERP393256 FBL393225:FBL393256 FLH393225:FLH393256 FVD393225:FVD393256 GEZ393225:GEZ393256 GOV393225:GOV393256 GYR393225:GYR393256 HIN393225:HIN393256 HSJ393225:HSJ393256 ICF393225:ICF393256 IMB393225:IMB393256 IVX393225:IVX393256 JFT393225:JFT393256 JPP393225:JPP393256 JZL393225:JZL393256 KJH393225:KJH393256 KTD393225:KTD393256 LCZ393225:LCZ393256 LMV393225:LMV393256 LWR393225:LWR393256 MGN393225:MGN393256 MQJ393225:MQJ393256 NAF393225:NAF393256 NKB393225:NKB393256 NTX393225:NTX393256 ODT393225:ODT393256 ONP393225:ONP393256 OXL393225:OXL393256 PHH393225:PHH393256 PRD393225:PRD393256 QAZ393225:QAZ393256 QKV393225:QKV393256 QUR393225:QUR393256 REN393225:REN393256 ROJ393225:ROJ393256 RYF393225:RYF393256 SIB393225:SIB393256 SRX393225:SRX393256 TBT393225:TBT393256 TLP393225:TLP393256 TVL393225:TVL393256 UFH393225:UFH393256 UPD393225:UPD393256 UYZ393225:UYZ393256 VIV393225:VIV393256 VSR393225:VSR393256 WCN393225:WCN393256 WMJ393225:WMJ393256 WWF393225:WWF393256 X458761:X458792 JT458761:JT458792 TP458761:TP458792 ADL458761:ADL458792 ANH458761:ANH458792 AXD458761:AXD458792 BGZ458761:BGZ458792 BQV458761:BQV458792 CAR458761:CAR458792 CKN458761:CKN458792 CUJ458761:CUJ458792 DEF458761:DEF458792 DOB458761:DOB458792 DXX458761:DXX458792 EHT458761:EHT458792 ERP458761:ERP458792 FBL458761:FBL458792 FLH458761:FLH458792 FVD458761:FVD458792 GEZ458761:GEZ458792 GOV458761:GOV458792 GYR458761:GYR458792 HIN458761:HIN458792 HSJ458761:HSJ458792 ICF458761:ICF458792 IMB458761:IMB458792 IVX458761:IVX458792 JFT458761:JFT458792 JPP458761:JPP458792 JZL458761:JZL458792 KJH458761:KJH458792 KTD458761:KTD458792 LCZ458761:LCZ458792 LMV458761:LMV458792 LWR458761:LWR458792 MGN458761:MGN458792 MQJ458761:MQJ458792 NAF458761:NAF458792 NKB458761:NKB458792 NTX458761:NTX458792 ODT458761:ODT458792 ONP458761:ONP458792 OXL458761:OXL458792 PHH458761:PHH458792 PRD458761:PRD458792 QAZ458761:QAZ458792 QKV458761:QKV458792 QUR458761:QUR458792 REN458761:REN458792 ROJ458761:ROJ458792 RYF458761:RYF458792 SIB458761:SIB458792 SRX458761:SRX458792 TBT458761:TBT458792 TLP458761:TLP458792 TVL458761:TVL458792 UFH458761:UFH458792 UPD458761:UPD458792 UYZ458761:UYZ458792 VIV458761:VIV458792 VSR458761:VSR458792 WCN458761:WCN458792 WMJ458761:WMJ458792 WWF458761:WWF458792 X524297:X524328 JT524297:JT524328 TP524297:TP524328 ADL524297:ADL524328 ANH524297:ANH524328 AXD524297:AXD524328 BGZ524297:BGZ524328 BQV524297:BQV524328 CAR524297:CAR524328 CKN524297:CKN524328 CUJ524297:CUJ524328 DEF524297:DEF524328 DOB524297:DOB524328 DXX524297:DXX524328 EHT524297:EHT524328 ERP524297:ERP524328 FBL524297:FBL524328 FLH524297:FLH524328 FVD524297:FVD524328 GEZ524297:GEZ524328 GOV524297:GOV524328 GYR524297:GYR524328 HIN524297:HIN524328 HSJ524297:HSJ524328 ICF524297:ICF524328 IMB524297:IMB524328 IVX524297:IVX524328 JFT524297:JFT524328 JPP524297:JPP524328 JZL524297:JZL524328 KJH524297:KJH524328 KTD524297:KTD524328 LCZ524297:LCZ524328 LMV524297:LMV524328 LWR524297:LWR524328 MGN524297:MGN524328 MQJ524297:MQJ524328 NAF524297:NAF524328 NKB524297:NKB524328 NTX524297:NTX524328 ODT524297:ODT524328 ONP524297:ONP524328 OXL524297:OXL524328 PHH524297:PHH524328 PRD524297:PRD524328 QAZ524297:QAZ524328 QKV524297:QKV524328 QUR524297:QUR524328 REN524297:REN524328 ROJ524297:ROJ524328 RYF524297:RYF524328 SIB524297:SIB524328 SRX524297:SRX524328 TBT524297:TBT524328 TLP524297:TLP524328 TVL524297:TVL524328 UFH524297:UFH524328 UPD524297:UPD524328 UYZ524297:UYZ524328 VIV524297:VIV524328 VSR524297:VSR524328 WCN524297:WCN524328 WMJ524297:WMJ524328 WWF524297:WWF524328 X589833:X589864 JT589833:JT589864 TP589833:TP589864 ADL589833:ADL589864 ANH589833:ANH589864 AXD589833:AXD589864 BGZ589833:BGZ589864 BQV589833:BQV589864 CAR589833:CAR589864 CKN589833:CKN589864 CUJ589833:CUJ589864 DEF589833:DEF589864 DOB589833:DOB589864 DXX589833:DXX589864 EHT589833:EHT589864 ERP589833:ERP589864 FBL589833:FBL589864 FLH589833:FLH589864 FVD589833:FVD589864 GEZ589833:GEZ589864 GOV589833:GOV589864 GYR589833:GYR589864 HIN589833:HIN589864 HSJ589833:HSJ589864 ICF589833:ICF589864 IMB589833:IMB589864 IVX589833:IVX589864 JFT589833:JFT589864 JPP589833:JPP589864 JZL589833:JZL589864 KJH589833:KJH589864 KTD589833:KTD589864 LCZ589833:LCZ589864 LMV589833:LMV589864 LWR589833:LWR589864 MGN589833:MGN589864 MQJ589833:MQJ589864 NAF589833:NAF589864 NKB589833:NKB589864 NTX589833:NTX589864 ODT589833:ODT589864 ONP589833:ONP589864 OXL589833:OXL589864 PHH589833:PHH589864 PRD589833:PRD589864 QAZ589833:QAZ589864 QKV589833:QKV589864 QUR589833:QUR589864 REN589833:REN589864 ROJ589833:ROJ589864 RYF589833:RYF589864 SIB589833:SIB589864 SRX589833:SRX589864 TBT589833:TBT589864 TLP589833:TLP589864 TVL589833:TVL589864 UFH589833:UFH589864 UPD589833:UPD589864 UYZ589833:UYZ589864 VIV589833:VIV589864 VSR589833:VSR589864 WCN589833:WCN589864 WMJ589833:WMJ589864 WWF589833:WWF589864 X655369:X655400 JT655369:JT655400 TP655369:TP655400 ADL655369:ADL655400 ANH655369:ANH655400 AXD655369:AXD655400 BGZ655369:BGZ655400 BQV655369:BQV655400 CAR655369:CAR655400 CKN655369:CKN655400 CUJ655369:CUJ655400 DEF655369:DEF655400 DOB655369:DOB655400 DXX655369:DXX655400 EHT655369:EHT655400 ERP655369:ERP655400 FBL655369:FBL655400 FLH655369:FLH655400 FVD655369:FVD655400 GEZ655369:GEZ655400 GOV655369:GOV655400 GYR655369:GYR655400 HIN655369:HIN655400 HSJ655369:HSJ655400 ICF655369:ICF655400 IMB655369:IMB655400 IVX655369:IVX655400 JFT655369:JFT655400 JPP655369:JPP655400 JZL655369:JZL655400 KJH655369:KJH655400 KTD655369:KTD655400 LCZ655369:LCZ655400 LMV655369:LMV655400 LWR655369:LWR655400 MGN655369:MGN655400 MQJ655369:MQJ655400 NAF655369:NAF655400 NKB655369:NKB655400 NTX655369:NTX655400 ODT655369:ODT655400 ONP655369:ONP655400 OXL655369:OXL655400 PHH655369:PHH655400 PRD655369:PRD655400 QAZ655369:QAZ655400 QKV655369:QKV655400 QUR655369:QUR655400 REN655369:REN655400 ROJ655369:ROJ655400 RYF655369:RYF655400 SIB655369:SIB655400 SRX655369:SRX655400 TBT655369:TBT655400 TLP655369:TLP655400 TVL655369:TVL655400 UFH655369:UFH655400 UPD655369:UPD655400 UYZ655369:UYZ655400 VIV655369:VIV655400 VSR655369:VSR655400 WCN655369:WCN655400 WMJ655369:WMJ655400 WWF655369:WWF655400 X720905:X720936 JT720905:JT720936 TP720905:TP720936 ADL720905:ADL720936 ANH720905:ANH720936 AXD720905:AXD720936 BGZ720905:BGZ720936 BQV720905:BQV720936 CAR720905:CAR720936 CKN720905:CKN720936 CUJ720905:CUJ720936 DEF720905:DEF720936 DOB720905:DOB720936 DXX720905:DXX720936 EHT720905:EHT720936 ERP720905:ERP720936 FBL720905:FBL720936 FLH720905:FLH720936 FVD720905:FVD720936 GEZ720905:GEZ720936 GOV720905:GOV720936 GYR720905:GYR720936 HIN720905:HIN720936 HSJ720905:HSJ720936 ICF720905:ICF720936 IMB720905:IMB720936 IVX720905:IVX720936 JFT720905:JFT720936 JPP720905:JPP720936 JZL720905:JZL720936 KJH720905:KJH720936 KTD720905:KTD720936 LCZ720905:LCZ720936 LMV720905:LMV720936 LWR720905:LWR720936 MGN720905:MGN720936 MQJ720905:MQJ720936 NAF720905:NAF720936 NKB720905:NKB720936 NTX720905:NTX720936 ODT720905:ODT720936 ONP720905:ONP720936 OXL720905:OXL720936 PHH720905:PHH720936 PRD720905:PRD720936 QAZ720905:QAZ720936 QKV720905:QKV720936 QUR720905:QUR720936 REN720905:REN720936 ROJ720905:ROJ720936 RYF720905:RYF720936 SIB720905:SIB720936 SRX720905:SRX720936 TBT720905:TBT720936 TLP720905:TLP720936 TVL720905:TVL720936 UFH720905:UFH720936 UPD720905:UPD720936 UYZ720905:UYZ720936 VIV720905:VIV720936 VSR720905:VSR720936 WCN720905:WCN720936 WMJ720905:WMJ720936 WWF720905:WWF720936 X786441:X786472 JT786441:JT786472 TP786441:TP786472 ADL786441:ADL786472 ANH786441:ANH786472 AXD786441:AXD786472 BGZ786441:BGZ786472 BQV786441:BQV786472 CAR786441:CAR786472 CKN786441:CKN786472 CUJ786441:CUJ786472 DEF786441:DEF786472 DOB786441:DOB786472 DXX786441:DXX786472 EHT786441:EHT786472 ERP786441:ERP786472 FBL786441:FBL786472 FLH786441:FLH786472 FVD786441:FVD786472 GEZ786441:GEZ786472 GOV786441:GOV786472 GYR786441:GYR786472 HIN786441:HIN786472 HSJ786441:HSJ786472 ICF786441:ICF786472 IMB786441:IMB786472 IVX786441:IVX786472 JFT786441:JFT786472 JPP786441:JPP786472 JZL786441:JZL786472 KJH786441:KJH786472 KTD786441:KTD786472 LCZ786441:LCZ786472 LMV786441:LMV786472 LWR786441:LWR786472 MGN786441:MGN786472 MQJ786441:MQJ786472 NAF786441:NAF786472 NKB786441:NKB786472 NTX786441:NTX786472 ODT786441:ODT786472 ONP786441:ONP786472 OXL786441:OXL786472 PHH786441:PHH786472 PRD786441:PRD786472 QAZ786441:QAZ786472 QKV786441:QKV786472 QUR786441:QUR786472 REN786441:REN786472 ROJ786441:ROJ786472 RYF786441:RYF786472 SIB786441:SIB786472 SRX786441:SRX786472 TBT786441:TBT786472 TLP786441:TLP786472 TVL786441:TVL786472 UFH786441:UFH786472 UPD786441:UPD786472 UYZ786441:UYZ786472 VIV786441:VIV786472 VSR786441:VSR786472 WCN786441:WCN786472 WMJ786441:WMJ786472 WWF786441:WWF786472 X851977:X852008 JT851977:JT852008 TP851977:TP852008 ADL851977:ADL852008 ANH851977:ANH852008 AXD851977:AXD852008 BGZ851977:BGZ852008 BQV851977:BQV852008 CAR851977:CAR852008 CKN851977:CKN852008 CUJ851977:CUJ852008 DEF851977:DEF852008 DOB851977:DOB852008 DXX851977:DXX852008 EHT851977:EHT852008 ERP851977:ERP852008 FBL851977:FBL852008 FLH851977:FLH852008 FVD851977:FVD852008 GEZ851977:GEZ852008 GOV851977:GOV852008 GYR851977:GYR852008 HIN851977:HIN852008 HSJ851977:HSJ852008 ICF851977:ICF852008 IMB851977:IMB852008 IVX851977:IVX852008 JFT851977:JFT852008 JPP851977:JPP852008 JZL851977:JZL852008 KJH851977:KJH852008 KTD851977:KTD852008 LCZ851977:LCZ852008 LMV851977:LMV852008 LWR851977:LWR852008 MGN851977:MGN852008 MQJ851977:MQJ852008 NAF851977:NAF852008 NKB851977:NKB852008 NTX851977:NTX852008 ODT851977:ODT852008 ONP851977:ONP852008 OXL851977:OXL852008 PHH851977:PHH852008 PRD851977:PRD852008 QAZ851977:QAZ852008 QKV851977:QKV852008 QUR851977:QUR852008 REN851977:REN852008 ROJ851977:ROJ852008 RYF851977:RYF852008 SIB851977:SIB852008 SRX851977:SRX852008 TBT851977:TBT852008 TLP851977:TLP852008 TVL851977:TVL852008 UFH851977:UFH852008 UPD851977:UPD852008 UYZ851977:UYZ852008 VIV851977:VIV852008 VSR851977:VSR852008 WCN851977:WCN852008 WMJ851977:WMJ852008 WWF851977:WWF852008 X917513:X917544 JT917513:JT917544 TP917513:TP917544 ADL917513:ADL917544 ANH917513:ANH917544 AXD917513:AXD917544 BGZ917513:BGZ917544 BQV917513:BQV917544 CAR917513:CAR917544 CKN917513:CKN917544 CUJ917513:CUJ917544 DEF917513:DEF917544 DOB917513:DOB917544 DXX917513:DXX917544 EHT917513:EHT917544 ERP917513:ERP917544 FBL917513:FBL917544 FLH917513:FLH917544 FVD917513:FVD917544 GEZ917513:GEZ917544 GOV917513:GOV917544 GYR917513:GYR917544 HIN917513:HIN917544 HSJ917513:HSJ917544 ICF917513:ICF917544 IMB917513:IMB917544 IVX917513:IVX917544 JFT917513:JFT917544 JPP917513:JPP917544 JZL917513:JZL917544 KJH917513:KJH917544 KTD917513:KTD917544 LCZ917513:LCZ917544 LMV917513:LMV917544 LWR917513:LWR917544 MGN917513:MGN917544 MQJ917513:MQJ917544 NAF917513:NAF917544 NKB917513:NKB917544 NTX917513:NTX917544 ODT917513:ODT917544 ONP917513:ONP917544 OXL917513:OXL917544 PHH917513:PHH917544 PRD917513:PRD917544 QAZ917513:QAZ917544 QKV917513:QKV917544 QUR917513:QUR917544 REN917513:REN917544 ROJ917513:ROJ917544 RYF917513:RYF917544 SIB917513:SIB917544 SRX917513:SRX917544 TBT917513:TBT917544 TLP917513:TLP917544 TVL917513:TVL917544 UFH917513:UFH917544 UPD917513:UPD917544 UYZ917513:UYZ917544 VIV917513:VIV917544 VSR917513:VSR917544 WCN917513:WCN917544 WMJ917513:WMJ917544 WWF917513:WWF917544 X983049:X983080 JT983049:JT983080 TP983049:TP983080 ADL983049:ADL983080 ANH983049:ANH983080 AXD983049:AXD983080 BGZ983049:BGZ983080 BQV983049:BQV983080 CAR983049:CAR983080 CKN983049:CKN983080 CUJ983049:CUJ983080 DEF983049:DEF983080 DOB983049:DOB983080 DXX983049:DXX983080 EHT983049:EHT983080 ERP983049:ERP983080 FBL983049:FBL983080 FLH983049:FLH983080 FVD983049:FVD983080 GEZ983049:GEZ983080 GOV983049:GOV983080 GYR983049:GYR983080 HIN983049:HIN983080 HSJ983049:HSJ983080 ICF983049:ICF983080 IMB983049:IMB983080 IVX983049:IVX983080 JFT983049:JFT983080 JPP983049:JPP983080 JZL983049:JZL983080 KJH983049:KJH983080 KTD983049:KTD983080 LCZ983049:LCZ983080 LMV983049:LMV983080 LWR983049:LWR983080 MGN983049:MGN983080 MQJ983049:MQJ983080 NAF983049:NAF983080 NKB983049:NKB983080 NTX983049:NTX983080 ODT983049:ODT983080 ONP983049:ONP983080 OXL983049:OXL983080 PHH983049:PHH983080 PRD983049:PRD983080 QAZ983049:QAZ983080 QKV983049:QKV983080 QUR983049:QUR983080 REN983049:REN983080 ROJ983049:ROJ983080 RYF983049:RYF983080 SIB983049:SIB983080 SRX983049:SRX983080 TBT983049:TBT983080 TLP983049:TLP983080 TVL983049:TVL983080 UFH983049:UFH983080 UPD983049:UPD983080 UYZ983049:UYZ983080 VIV983049:VIV983080 VSR983049:VSR983080 WCN983049:WCN983080 WMJ983049:WMJ983080 X50:X80" xr:uid="{00000000-0002-0000-0200-000000000000}">
      <formula1>W9</formula1>
    </dataValidation>
  </dataValidations>
  <printOptions verticalCentered="1"/>
  <pageMargins left="0.25" right="0.25" top="0.75" bottom="0.75" header="0.3" footer="0.3"/>
  <pageSetup paperSize="5" orientation="landscape" horizontalDpi="120" verticalDpi="144" r:id="rId1"/>
  <headerFooter alignWithMargins="0">
    <oddHeader>&amp;C&amp;"Century Gothic,Bold"&amp;7UNIVERSITY OF THE CORDILLERAS
CLASS RECORD
SUMMARY</oddHeader>
    <oddFooter>&amp;L&amp;"Century Gothic,Regular"&amp;8UC-VPAA-HE-CRS
SEPT.2018 Rev.01&amp;R&amp;"Century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zoomScaleNormal="100" workbookViewId="0">
      <selection activeCell="E6" sqref="E6:K8"/>
    </sheetView>
  </sheetViews>
  <sheetFormatPr defaultColWidth="9.1328125" defaultRowHeight="14.25"/>
  <cols>
    <col min="1" max="1" width="2.3984375" style="25" customWidth="1"/>
    <col min="2" max="2" width="28.73046875" style="25" customWidth="1"/>
    <col min="3" max="3" width="2.73046875" style="25" customWidth="1"/>
    <col min="4" max="4" width="6.73046875" style="25" customWidth="1"/>
    <col min="5" max="15" width="3.73046875" style="25" customWidth="1"/>
    <col min="16" max="16" width="4.73046875" style="25" customWidth="1"/>
    <col min="17" max="27" width="3.73046875" style="25" customWidth="1"/>
    <col min="28" max="28" width="4.73046875" style="25" customWidth="1"/>
    <col min="29" max="29" width="3.73046875" style="25" customWidth="1"/>
    <col min="30" max="32" width="4.73046875" style="25" customWidth="1"/>
    <col min="33" max="33" width="5.73046875" style="25" customWidth="1"/>
    <col min="34" max="16384" width="9.1328125" style="25"/>
  </cols>
  <sheetData>
    <row r="1" spans="1:37" ht="15" customHeight="1">
      <c r="A1" s="390" t="str">
        <f>CRS!A1</f>
        <v>CITCS 1L  CC22</v>
      </c>
      <c r="B1" s="391"/>
      <c r="C1" s="391"/>
      <c r="D1" s="391"/>
      <c r="E1" s="346" t="s">
        <v>122</v>
      </c>
      <c r="F1" s="346"/>
      <c r="G1" s="346"/>
      <c r="H1" s="346"/>
      <c r="I1" s="346"/>
      <c r="J1" s="346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  <c r="W1" s="347"/>
      <c r="X1" s="347"/>
      <c r="Y1" s="347"/>
      <c r="Z1" s="347"/>
      <c r="AA1" s="347"/>
      <c r="AB1" s="347"/>
      <c r="AC1" s="348"/>
      <c r="AD1" s="348"/>
      <c r="AE1" s="348"/>
      <c r="AF1" s="349"/>
      <c r="AG1" s="54"/>
      <c r="AH1" s="46"/>
      <c r="AI1" s="46"/>
      <c r="AJ1" s="46"/>
      <c r="AK1" s="46"/>
    </row>
    <row r="2" spans="1:37" ht="15" customHeight="1">
      <c r="A2" s="392"/>
      <c r="B2" s="393"/>
      <c r="C2" s="393"/>
      <c r="D2" s="393"/>
      <c r="E2" s="408" t="str">
        <f>IF('INITIAL INPUT'!G20="","",'INITIAL INPUT'!G20)</f>
        <v>Class Standing</v>
      </c>
      <c r="F2" s="408"/>
      <c r="G2" s="408"/>
      <c r="H2" s="408"/>
      <c r="I2" s="408"/>
      <c r="J2" s="408"/>
      <c r="K2" s="409"/>
      <c r="L2" s="409"/>
      <c r="M2" s="409"/>
      <c r="N2" s="409"/>
      <c r="O2" s="409"/>
      <c r="P2" s="410"/>
      <c r="Q2" s="375" t="str">
        <f>IF('INITIAL INPUT'!G21="","",'INITIAL INPUT'!G21)</f>
        <v>Laboratory</v>
      </c>
      <c r="R2" s="362"/>
      <c r="S2" s="362"/>
      <c r="T2" s="362"/>
      <c r="U2" s="362"/>
      <c r="V2" s="362"/>
      <c r="W2" s="362"/>
      <c r="X2" s="362"/>
      <c r="Y2" s="362"/>
      <c r="Z2" s="362"/>
      <c r="AA2" s="362"/>
      <c r="AB2" s="353"/>
      <c r="AC2" s="339" t="s">
        <v>88</v>
      </c>
      <c r="AD2" s="340"/>
      <c r="AE2" s="401" t="s">
        <v>89</v>
      </c>
      <c r="AF2" s="403" t="s">
        <v>90</v>
      </c>
      <c r="AG2" s="53"/>
      <c r="AH2" s="53"/>
      <c r="AI2" s="53"/>
      <c r="AJ2" s="53"/>
      <c r="AK2" s="53"/>
    </row>
    <row r="3" spans="1:37" ht="12.75" customHeight="1">
      <c r="A3" s="370" t="str">
        <f>CRS!A3</f>
        <v>INTRODUCTION TO PLATFORM TECHNOLOGIES</v>
      </c>
      <c r="B3" s="371"/>
      <c r="C3" s="371"/>
      <c r="D3" s="371"/>
      <c r="E3" s="352" t="s">
        <v>91</v>
      </c>
      <c r="F3" s="352" t="s">
        <v>92</v>
      </c>
      <c r="G3" s="352" t="s">
        <v>93</v>
      </c>
      <c r="H3" s="352" t="s">
        <v>94</v>
      </c>
      <c r="I3" s="352" t="s">
        <v>95</v>
      </c>
      <c r="J3" s="352" t="s">
        <v>96</v>
      </c>
      <c r="K3" s="352" t="s">
        <v>97</v>
      </c>
      <c r="L3" s="352" t="s">
        <v>98</v>
      </c>
      <c r="M3" s="352" t="s">
        <v>99</v>
      </c>
      <c r="N3" s="352" t="s">
        <v>0</v>
      </c>
      <c r="O3" s="357" t="s">
        <v>100</v>
      </c>
      <c r="P3" s="365" t="s">
        <v>101</v>
      </c>
      <c r="Q3" s="352" t="s">
        <v>102</v>
      </c>
      <c r="R3" s="352" t="s">
        <v>103</v>
      </c>
      <c r="S3" s="352" t="s">
        <v>104</v>
      </c>
      <c r="T3" s="352" t="s">
        <v>105</v>
      </c>
      <c r="U3" s="352" t="s">
        <v>106</v>
      </c>
      <c r="V3" s="352" t="s">
        <v>107</v>
      </c>
      <c r="W3" s="352" t="s">
        <v>108</v>
      </c>
      <c r="X3" s="352" t="s">
        <v>109</v>
      </c>
      <c r="Y3" s="352" t="s">
        <v>110</v>
      </c>
      <c r="Z3" s="352" t="s">
        <v>111</v>
      </c>
      <c r="AA3" s="357" t="s">
        <v>100</v>
      </c>
      <c r="AB3" s="365" t="s">
        <v>101</v>
      </c>
      <c r="AC3" s="341"/>
      <c r="AD3" s="342"/>
      <c r="AE3" s="401"/>
      <c r="AF3" s="403"/>
      <c r="AG3" s="53"/>
      <c r="AH3" s="53"/>
      <c r="AI3" s="53"/>
      <c r="AJ3" s="53"/>
      <c r="AK3" s="53"/>
    </row>
    <row r="4" spans="1:37" ht="12.75" customHeight="1">
      <c r="A4" s="372" t="str">
        <f>CRS!A4</f>
        <v>W 11:30AM-2:30PM  W 3:30PM-7:30PM</v>
      </c>
      <c r="B4" s="373"/>
      <c r="C4" s="374"/>
      <c r="D4" s="62" t="str">
        <f>CRS!E4</f>
        <v>S312</v>
      </c>
      <c r="E4" s="353"/>
      <c r="F4" s="353"/>
      <c r="G4" s="353"/>
      <c r="H4" s="353"/>
      <c r="I4" s="353"/>
      <c r="J4" s="353"/>
      <c r="K4" s="353"/>
      <c r="L4" s="353"/>
      <c r="M4" s="353"/>
      <c r="N4" s="353"/>
      <c r="O4" s="358"/>
      <c r="P4" s="366"/>
      <c r="Q4" s="353"/>
      <c r="R4" s="353"/>
      <c r="S4" s="353"/>
      <c r="T4" s="353"/>
      <c r="U4" s="353"/>
      <c r="V4" s="353"/>
      <c r="W4" s="353"/>
      <c r="X4" s="353"/>
      <c r="Y4" s="353"/>
      <c r="Z4" s="353"/>
      <c r="AA4" s="358"/>
      <c r="AB4" s="366"/>
      <c r="AC4" s="59" t="s">
        <v>112</v>
      </c>
      <c r="AD4" s="60" t="s">
        <v>113</v>
      </c>
      <c r="AE4" s="401"/>
      <c r="AF4" s="403"/>
      <c r="AG4" s="53"/>
      <c r="AH4" s="53"/>
      <c r="AI4" s="53"/>
      <c r="AJ4" s="53"/>
      <c r="AK4" s="53"/>
    </row>
    <row r="5" spans="1:37" ht="12.6" customHeight="1">
      <c r="A5" s="372" t="str">
        <f>CRS!A5</f>
        <v>3rd Trimester SY 2018-2019</v>
      </c>
      <c r="B5" s="373"/>
      <c r="C5" s="374"/>
      <c r="D5" s="374"/>
      <c r="E5" s="99">
        <v>30</v>
      </c>
      <c r="F5" s="99">
        <v>20</v>
      </c>
      <c r="G5" s="99">
        <v>30</v>
      </c>
      <c r="H5" s="99">
        <v>50</v>
      </c>
      <c r="I5" s="99">
        <v>20</v>
      </c>
      <c r="J5" s="99">
        <v>20</v>
      </c>
      <c r="K5" s="99">
        <v>10</v>
      </c>
      <c r="L5" s="99"/>
      <c r="M5" s="99"/>
      <c r="N5" s="99"/>
      <c r="O5" s="358"/>
      <c r="P5" s="366"/>
      <c r="Q5" s="99">
        <v>50</v>
      </c>
      <c r="R5" s="99">
        <v>50</v>
      </c>
      <c r="S5" s="99">
        <v>50</v>
      </c>
      <c r="T5" s="99">
        <v>50</v>
      </c>
      <c r="U5" s="99">
        <v>50</v>
      </c>
      <c r="V5" s="99">
        <v>50</v>
      </c>
      <c r="W5" s="99">
        <v>50</v>
      </c>
      <c r="X5" s="99">
        <v>50</v>
      </c>
      <c r="Y5" s="99"/>
      <c r="Z5" s="99"/>
      <c r="AA5" s="358"/>
      <c r="AB5" s="366"/>
      <c r="AC5" s="101">
        <v>90</v>
      </c>
      <c r="AD5" s="343"/>
      <c r="AE5" s="401"/>
      <c r="AF5" s="403"/>
      <c r="AG5" s="53"/>
      <c r="AH5" s="53"/>
      <c r="AI5" s="53"/>
      <c r="AJ5" s="53"/>
      <c r="AK5" s="53"/>
    </row>
    <row r="6" spans="1:37" ht="12.75" customHeight="1">
      <c r="A6" s="361" t="str">
        <f>CRS!A6</f>
        <v>Inst/Prof:Leonard Prim Francis G. Reyes</v>
      </c>
      <c r="B6" s="362"/>
      <c r="C6" s="353"/>
      <c r="D6" s="353"/>
      <c r="E6" s="354" t="s">
        <v>255</v>
      </c>
      <c r="F6" s="354" t="s">
        <v>256</v>
      </c>
      <c r="G6" s="354" t="s">
        <v>257</v>
      </c>
      <c r="H6" s="354" t="s">
        <v>258</v>
      </c>
      <c r="I6" s="354" t="s">
        <v>259</v>
      </c>
      <c r="J6" s="354" t="s">
        <v>260</v>
      </c>
      <c r="K6" s="354" t="s">
        <v>261</v>
      </c>
      <c r="L6" s="354"/>
      <c r="M6" s="354"/>
      <c r="N6" s="354"/>
      <c r="O6" s="387">
        <f>IF(SUM(E5:N5)=0,"",SUM(E5:N5))</f>
        <v>180</v>
      </c>
      <c r="P6" s="366"/>
      <c r="Q6" s="354" t="s">
        <v>247</v>
      </c>
      <c r="R6" s="354" t="s">
        <v>248</v>
      </c>
      <c r="S6" s="354" t="s">
        <v>249</v>
      </c>
      <c r="T6" s="354" t="s">
        <v>250</v>
      </c>
      <c r="U6" s="354" t="s">
        <v>251</v>
      </c>
      <c r="V6" s="354" t="s">
        <v>252</v>
      </c>
      <c r="W6" s="354" t="s">
        <v>253</v>
      </c>
      <c r="X6" s="354" t="s">
        <v>254</v>
      </c>
      <c r="Y6" s="354"/>
      <c r="Z6" s="354"/>
      <c r="AA6" s="384">
        <f>IF(SUM(Q5:Z5)=0,"",SUM(Q5:Z5))</f>
        <v>400</v>
      </c>
      <c r="AB6" s="366"/>
      <c r="AC6" s="405">
        <f>'INITIAL INPUT'!D20</f>
        <v>0</v>
      </c>
      <c r="AD6" s="344"/>
      <c r="AE6" s="401"/>
      <c r="AF6" s="403"/>
      <c r="AG6" s="53"/>
      <c r="AH6" s="53"/>
      <c r="AI6" s="53"/>
      <c r="AJ6" s="53"/>
      <c r="AK6" s="53"/>
    </row>
    <row r="7" spans="1:37" ht="13.35" customHeight="1">
      <c r="A7" s="361" t="s">
        <v>114</v>
      </c>
      <c r="B7" s="375"/>
      <c r="C7" s="382" t="s">
        <v>115</v>
      </c>
      <c r="D7" s="368" t="s">
        <v>116</v>
      </c>
      <c r="E7" s="355"/>
      <c r="F7" s="355"/>
      <c r="G7" s="355"/>
      <c r="H7" s="355"/>
      <c r="I7" s="355"/>
      <c r="J7" s="355"/>
      <c r="K7" s="355"/>
      <c r="L7" s="363"/>
      <c r="M7" s="363"/>
      <c r="N7" s="363"/>
      <c r="O7" s="388"/>
      <c r="P7" s="366"/>
      <c r="Q7" s="355"/>
      <c r="R7" s="355"/>
      <c r="S7" s="355"/>
      <c r="T7" s="355"/>
      <c r="U7" s="355"/>
      <c r="V7" s="355"/>
      <c r="W7" s="355"/>
      <c r="X7" s="355"/>
      <c r="Y7" s="355"/>
      <c r="Z7" s="355"/>
      <c r="AA7" s="385"/>
      <c r="AB7" s="366"/>
      <c r="AC7" s="406"/>
      <c r="AD7" s="344"/>
      <c r="AE7" s="401"/>
      <c r="AF7" s="403"/>
      <c r="AG7" s="46"/>
      <c r="AH7" s="46"/>
      <c r="AI7" s="46"/>
      <c r="AJ7" s="46"/>
      <c r="AK7" s="46"/>
    </row>
    <row r="8" spans="1:37" ht="14.1" customHeight="1">
      <c r="A8" s="376"/>
      <c r="B8" s="377"/>
      <c r="C8" s="383"/>
      <c r="D8" s="369"/>
      <c r="E8" s="356"/>
      <c r="F8" s="356"/>
      <c r="G8" s="356"/>
      <c r="H8" s="356"/>
      <c r="I8" s="356"/>
      <c r="J8" s="356"/>
      <c r="K8" s="356"/>
      <c r="L8" s="364"/>
      <c r="M8" s="364"/>
      <c r="N8" s="364"/>
      <c r="O8" s="389"/>
      <c r="P8" s="367"/>
      <c r="Q8" s="356"/>
      <c r="R8" s="356"/>
      <c r="S8" s="356"/>
      <c r="T8" s="356"/>
      <c r="U8" s="356"/>
      <c r="V8" s="356"/>
      <c r="W8" s="356"/>
      <c r="X8" s="356"/>
      <c r="Y8" s="356"/>
      <c r="Z8" s="356"/>
      <c r="AA8" s="386"/>
      <c r="AB8" s="367"/>
      <c r="AC8" s="407"/>
      <c r="AD8" s="345"/>
      <c r="AE8" s="402"/>
      <c r="AF8" s="404"/>
      <c r="AG8" s="46"/>
      <c r="AH8" s="46"/>
      <c r="AI8" s="46"/>
      <c r="AJ8" s="46"/>
      <c r="AK8" s="46"/>
    </row>
    <row r="9" spans="1:37" ht="12.75" customHeight="1">
      <c r="A9" s="49" t="s">
        <v>25</v>
      </c>
      <c r="B9" s="50" t="str">
        <f>CRS!C9</f>
        <v xml:space="preserve">AGONOY, KAEZEE LOU G. </v>
      </c>
      <c r="C9" s="56" t="str">
        <f>CRS!D9</f>
        <v>F</v>
      </c>
      <c r="D9" s="61" t="str">
        <f>CRS!E9</f>
        <v>BSIT-NET SEC TRACK-1</v>
      </c>
      <c r="E9" s="100">
        <v>18</v>
      </c>
      <c r="F9" s="100">
        <v>20</v>
      </c>
      <c r="G9" s="100">
        <v>25</v>
      </c>
      <c r="H9" s="100">
        <v>40</v>
      </c>
      <c r="I9" s="100">
        <v>5</v>
      </c>
      <c r="J9" s="100">
        <v>20</v>
      </c>
      <c r="K9" s="100">
        <v>10</v>
      </c>
      <c r="L9" s="100"/>
      <c r="M9" s="100"/>
      <c r="N9" s="100"/>
      <c r="O9" s="51">
        <f>IF(SUM(E9:N9)=0,"",SUM(E9:N9))</f>
        <v>138</v>
      </c>
      <c r="P9" s="58">
        <f>IF(O9="","",O9/$O$6*100)</f>
        <v>76.666666666666671</v>
      </c>
      <c r="Q9" s="100">
        <v>30</v>
      </c>
      <c r="R9" s="100">
        <v>50</v>
      </c>
      <c r="S9" s="100">
        <v>50</v>
      </c>
      <c r="T9" s="100">
        <v>40</v>
      </c>
      <c r="U9" s="100">
        <v>40</v>
      </c>
      <c r="V9" s="100">
        <v>40</v>
      </c>
      <c r="W9" s="100">
        <v>50</v>
      </c>
      <c r="X9" s="100">
        <v>50</v>
      </c>
      <c r="Y9" s="100"/>
      <c r="Z9" s="100"/>
      <c r="AA9" s="51">
        <f>IF(SUM(Q9:Z9)=0,"",SUM(Q9:Z9))</f>
        <v>350</v>
      </c>
      <c r="AB9" s="58">
        <f>IF(AA9="","",AA9/$AA$6*100)</f>
        <v>87.5</v>
      </c>
      <c r="AC9" s="102">
        <v>49</v>
      </c>
      <c r="AD9" s="58">
        <f>IF(AC9="","",AC9/$AC$5*100)</f>
        <v>54.444444444444443</v>
      </c>
      <c r="AE9" s="57">
        <f>CRS!I9</f>
        <v>72.686111111111117</v>
      </c>
      <c r="AF9" s="55">
        <f>CRS!J9</f>
        <v>86</v>
      </c>
      <c r="AG9" s="52"/>
      <c r="AH9" s="52"/>
      <c r="AI9" s="52"/>
      <c r="AJ9" s="52"/>
      <c r="AK9" s="52"/>
    </row>
    <row r="10" spans="1:37" ht="12.75" customHeight="1">
      <c r="A10" s="47" t="s">
        <v>26</v>
      </c>
      <c r="B10" s="50" t="str">
        <f>CRS!C10</f>
        <v xml:space="preserve">AGUSTIN, MARY JOY D. </v>
      </c>
      <c r="C10" s="56" t="str">
        <f>CRS!D10</f>
        <v>F</v>
      </c>
      <c r="D10" s="61" t="str">
        <f>CRS!E10</f>
        <v>BSIT-WEB TRACK-1</v>
      </c>
      <c r="E10" s="100">
        <v>24</v>
      </c>
      <c r="F10" s="100">
        <v>20</v>
      </c>
      <c r="G10" s="100">
        <v>20</v>
      </c>
      <c r="H10" s="100">
        <v>40</v>
      </c>
      <c r="I10" s="100">
        <v>20</v>
      </c>
      <c r="J10" s="100">
        <v>20</v>
      </c>
      <c r="K10" s="100">
        <v>10</v>
      </c>
      <c r="L10" s="100"/>
      <c r="M10" s="100"/>
      <c r="N10" s="100"/>
      <c r="O10" s="51">
        <f t="shared" ref="O10:O40" si="0">IF(SUM(E10:N10)=0,"",SUM(E10:N10))</f>
        <v>154</v>
      </c>
      <c r="P10" s="58">
        <f t="shared" ref="P10:P40" si="1">IF(O10="","",O10/$O$6*100)</f>
        <v>85.555555555555557</v>
      </c>
      <c r="Q10" s="100">
        <v>40</v>
      </c>
      <c r="R10" s="100">
        <v>50</v>
      </c>
      <c r="S10" s="100">
        <v>50</v>
      </c>
      <c r="T10" s="100">
        <v>40</v>
      </c>
      <c r="U10" s="100">
        <v>30</v>
      </c>
      <c r="V10" s="100">
        <v>40</v>
      </c>
      <c r="W10" s="100">
        <v>50</v>
      </c>
      <c r="X10" s="100">
        <v>50</v>
      </c>
      <c r="Y10" s="100"/>
      <c r="Z10" s="100"/>
      <c r="AA10" s="51">
        <f t="shared" ref="AA10:AA40" si="2">IF(SUM(Q10:Z10)=0,"",SUM(Q10:Z10))</f>
        <v>350</v>
      </c>
      <c r="AB10" s="58">
        <f t="shared" ref="AB10:AB40" si="3">IF(AA10="","",AA10/$AA$6*100)</f>
        <v>87.5</v>
      </c>
      <c r="AC10" s="102">
        <v>54</v>
      </c>
      <c r="AD10" s="58">
        <f t="shared" ref="AD10:AD40" si="4">IF(AC10="","",AC10/$AC$5*100)</f>
        <v>60</v>
      </c>
      <c r="AE10" s="57">
        <f>CRS!I10</f>
        <v>77.50833333333334</v>
      </c>
      <c r="AF10" s="55">
        <f>CRS!J10</f>
        <v>89</v>
      </c>
      <c r="AG10" s="52"/>
      <c r="AH10" s="52"/>
      <c r="AI10" s="52"/>
      <c r="AJ10" s="52"/>
      <c r="AK10" s="52"/>
    </row>
    <row r="11" spans="1:37" ht="12.75" customHeight="1">
      <c r="A11" s="47" t="s">
        <v>27</v>
      </c>
      <c r="B11" s="50" t="str">
        <f>CRS!C11</f>
        <v xml:space="preserve">ALMACEN, RYAN CHRISTIAN M. </v>
      </c>
      <c r="C11" s="56" t="str">
        <f>CRS!D11</f>
        <v>M</v>
      </c>
      <c r="D11" s="61" t="str">
        <f>CRS!E11</f>
        <v>BSIT-WEB TRACK-1</v>
      </c>
      <c r="E11" s="100">
        <v>16</v>
      </c>
      <c r="F11" s="100">
        <v>20</v>
      </c>
      <c r="G11" s="100">
        <v>25</v>
      </c>
      <c r="H11" s="100">
        <v>40</v>
      </c>
      <c r="I11" s="100">
        <v>20</v>
      </c>
      <c r="J11" s="100">
        <v>20</v>
      </c>
      <c r="K11" s="100">
        <v>10</v>
      </c>
      <c r="L11" s="100"/>
      <c r="M11" s="100"/>
      <c r="N11" s="100"/>
      <c r="O11" s="51">
        <f t="shared" si="0"/>
        <v>151</v>
      </c>
      <c r="P11" s="58">
        <f t="shared" si="1"/>
        <v>83.888888888888886</v>
      </c>
      <c r="Q11" s="100">
        <v>30</v>
      </c>
      <c r="R11" s="100">
        <v>50</v>
      </c>
      <c r="S11" s="100">
        <v>50</v>
      </c>
      <c r="T11" s="100">
        <v>40</v>
      </c>
      <c r="U11" s="100">
        <v>40</v>
      </c>
      <c r="V11" s="100">
        <v>50</v>
      </c>
      <c r="W11" s="100">
        <v>30</v>
      </c>
      <c r="X11" s="100">
        <v>50</v>
      </c>
      <c r="Y11" s="100"/>
      <c r="Z11" s="100"/>
      <c r="AA11" s="51">
        <f t="shared" si="2"/>
        <v>340</v>
      </c>
      <c r="AB11" s="58">
        <f t="shared" si="3"/>
        <v>85</v>
      </c>
      <c r="AC11" s="102">
        <v>43</v>
      </c>
      <c r="AD11" s="58">
        <f t="shared" si="4"/>
        <v>47.777777777777779</v>
      </c>
      <c r="AE11" s="57">
        <f>CRS!I11</f>
        <v>71.977777777777789</v>
      </c>
      <c r="AF11" s="55">
        <f>CRS!J11</f>
        <v>86</v>
      </c>
      <c r="AG11" s="46"/>
      <c r="AH11" s="46"/>
      <c r="AI11" s="46"/>
      <c r="AJ11" s="46"/>
      <c r="AK11" s="46"/>
    </row>
    <row r="12" spans="1:37" ht="12.75" customHeight="1">
      <c r="A12" s="47" t="s">
        <v>28</v>
      </c>
      <c r="B12" s="50" t="str">
        <f>CRS!C12</f>
        <v xml:space="preserve">ALONZO, AARON REINIER S. </v>
      </c>
      <c r="C12" s="56" t="str">
        <f>CRS!D12</f>
        <v>M</v>
      </c>
      <c r="D12" s="61" t="str">
        <f>CRS!E12</f>
        <v>BSIT-NET SEC TRACK-1</v>
      </c>
      <c r="E12" s="100"/>
      <c r="F12" s="100"/>
      <c r="G12" s="100"/>
      <c r="H12" s="100"/>
      <c r="I12" s="100">
        <v>20</v>
      </c>
      <c r="J12" s="100">
        <v>20</v>
      </c>
      <c r="K12" s="100">
        <v>10</v>
      </c>
      <c r="L12" s="100"/>
      <c r="M12" s="100"/>
      <c r="N12" s="100"/>
      <c r="O12" s="51">
        <f t="shared" si="0"/>
        <v>50</v>
      </c>
      <c r="P12" s="58">
        <f t="shared" si="1"/>
        <v>27.777777777777779</v>
      </c>
      <c r="Q12" s="100">
        <v>40</v>
      </c>
      <c r="R12" s="100">
        <v>10</v>
      </c>
      <c r="S12" s="100">
        <v>50</v>
      </c>
      <c r="T12" s="100">
        <v>20</v>
      </c>
      <c r="U12" s="100">
        <v>30</v>
      </c>
      <c r="V12" s="100">
        <v>50</v>
      </c>
      <c r="W12" s="100">
        <v>30</v>
      </c>
      <c r="X12" s="100">
        <v>50</v>
      </c>
      <c r="Y12" s="100"/>
      <c r="Z12" s="100"/>
      <c r="AA12" s="51">
        <f t="shared" si="2"/>
        <v>280</v>
      </c>
      <c r="AB12" s="58">
        <f t="shared" si="3"/>
        <v>70</v>
      </c>
      <c r="AC12" s="102">
        <v>42</v>
      </c>
      <c r="AD12" s="58">
        <f t="shared" si="4"/>
        <v>46.666666666666664</v>
      </c>
      <c r="AE12" s="57">
        <f>CRS!I12</f>
        <v>48.133333333333333</v>
      </c>
      <c r="AF12" s="55">
        <f>CRS!J12</f>
        <v>74</v>
      </c>
      <c r="AG12" s="46"/>
      <c r="AH12" s="46"/>
      <c r="AI12" s="46"/>
      <c r="AJ12" s="46"/>
      <c r="AK12" s="46"/>
    </row>
    <row r="13" spans="1:37" ht="12.75" customHeight="1">
      <c r="A13" s="47" t="s">
        <v>29</v>
      </c>
      <c r="B13" s="50" t="str">
        <f>CRS!C13</f>
        <v xml:space="preserve">AQUINO, GABRIEL ALVIN O. </v>
      </c>
      <c r="C13" s="56" t="str">
        <f>CRS!D13</f>
        <v>M</v>
      </c>
      <c r="D13" s="61" t="str">
        <f>CRS!E13</f>
        <v>BSIT-NET SEC TRACK-1</v>
      </c>
      <c r="E13" s="100"/>
      <c r="F13" s="100"/>
      <c r="G13" s="100">
        <v>20</v>
      </c>
      <c r="H13" s="100">
        <v>40</v>
      </c>
      <c r="I13" s="100"/>
      <c r="J13" s="100"/>
      <c r="K13" s="100">
        <v>10</v>
      </c>
      <c r="L13" s="100"/>
      <c r="M13" s="100"/>
      <c r="N13" s="100"/>
      <c r="O13" s="51">
        <f t="shared" si="0"/>
        <v>70</v>
      </c>
      <c r="P13" s="58">
        <f t="shared" si="1"/>
        <v>38.888888888888893</v>
      </c>
      <c r="Q13" s="100">
        <v>40</v>
      </c>
      <c r="R13" s="100"/>
      <c r="S13" s="100">
        <v>50</v>
      </c>
      <c r="T13" s="100"/>
      <c r="U13" s="100"/>
      <c r="V13" s="100">
        <v>50</v>
      </c>
      <c r="W13" s="100">
        <v>50</v>
      </c>
      <c r="X13" s="100">
        <v>50</v>
      </c>
      <c r="Y13" s="100"/>
      <c r="Z13" s="100"/>
      <c r="AA13" s="51">
        <f t="shared" si="2"/>
        <v>240</v>
      </c>
      <c r="AB13" s="58">
        <f t="shared" si="3"/>
        <v>60</v>
      </c>
      <c r="AC13" s="102">
        <v>39</v>
      </c>
      <c r="AD13" s="58">
        <f t="shared" si="4"/>
        <v>43.333333333333336</v>
      </c>
      <c r="AE13" s="57">
        <f>CRS!I13</f>
        <v>47.366666666666674</v>
      </c>
      <c r="AF13" s="55">
        <f>CRS!J13</f>
        <v>74</v>
      </c>
      <c r="AG13" s="46"/>
      <c r="AH13" s="46"/>
      <c r="AI13" s="46"/>
      <c r="AJ13" s="46"/>
      <c r="AK13" s="46"/>
    </row>
    <row r="14" spans="1:37" ht="12.75" customHeight="1">
      <c r="A14" s="47" t="s">
        <v>30</v>
      </c>
      <c r="B14" s="50" t="str">
        <f>CRS!C14</f>
        <v xml:space="preserve">ASCUETA, VERGEL G. </v>
      </c>
      <c r="C14" s="56" t="str">
        <f>CRS!D14</f>
        <v>M</v>
      </c>
      <c r="D14" s="61" t="str">
        <f>CRS!E14</f>
        <v>BSIT-WEB TRACK-1</v>
      </c>
      <c r="E14" s="100">
        <v>26</v>
      </c>
      <c r="F14" s="100">
        <v>20</v>
      </c>
      <c r="G14" s="100">
        <v>25</v>
      </c>
      <c r="H14" s="100">
        <v>40</v>
      </c>
      <c r="I14" s="100">
        <v>20</v>
      </c>
      <c r="J14" s="100">
        <v>20</v>
      </c>
      <c r="K14" s="100">
        <v>10</v>
      </c>
      <c r="L14" s="100"/>
      <c r="M14" s="100"/>
      <c r="N14" s="100"/>
      <c r="O14" s="51">
        <f t="shared" si="0"/>
        <v>161</v>
      </c>
      <c r="P14" s="58">
        <f t="shared" si="1"/>
        <v>89.444444444444443</v>
      </c>
      <c r="Q14" s="100">
        <v>40</v>
      </c>
      <c r="R14" s="100">
        <v>50</v>
      </c>
      <c r="S14" s="100">
        <v>50</v>
      </c>
      <c r="T14" s="100">
        <v>40</v>
      </c>
      <c r="U14" s="100">
        <v>40</v>
      </c>
      <c r="V14" s="100">
        <v>40</v>
      </c>
      <c r="W14" s="100">
        <v>50</v>
      </c>
      <c r="X14" s="100">
        <v>50</v>
      </c>
      <c r="Y14" s="100"/>
      <c r="Z14" s="100"/>
      <c r="AA14" s="51">
        <f t="shared" si="2"/>
        <v>360</v>
      </c>
      <c r="AB14" s="58">
        <f t="shared" si="3"/>
        <v>90</v>
      </c>
      <c r="AC14" s="102">
        <v>47</v>
      </c>
      <c r="AD14" s="58">
        <f t="shared" si="4"/>
        <v>52.222222222222229</v>
      </c>
      <c r="AE14" s="57">
        <f>CRS!I14</f>
        <v>76.972222222222229</v>
      </c>
      <c r="AF14" s="55">
        <f>CRS!J14</f>
        <v>88</v>
      </c>
      <c r="AG14" s="46"/>
      <c r="AH14" s="46"/>
      <c r="AI14" s="46"/>
      <c r="AJ14" s="46"/>
      <c r="AK14" s="46"/>
    </row>
    <row r="15" spans="1:37" ht="12.75" customHeight="1">
      <c r="A15" s="47" t="s">
        <v>31</v>
      </c>
      <c r="B15" s="50" t="str">
        <f>CRS!C15</f>
        <v xml:space="preserve">AYAOAN, JOHN PAUL D. </v>
      </c>
      <c r="C15" s="56" t="str">
        <f>CRS!D15</f>
        <v>M</v>
      </c>
      <c r="D15" s="61" t="str">
        <f>CRS!E15</f>
        <v>BSIT-ERP TRACK-1</v>
      </c>
      <c r="E15" s="100">
        <v>26</v>
      </c>
      <c r="F15" s="100">
        <v>20</v>
      </c>
      <c r="G15" s="100">
        <v>25</v>
      </c>
      <c r="H15" s="100">
        <v>40</v>
      </c>
      <c r="I15" s="100">
        <v>20</v>
      </c>
      <c r="J15" s="100">
        <v>20</v>
      </c>
      <c r="K15" s="100">
        <v>10</v>
      </c>
      <c r="L15" s="100"/>
      <c r="M15" s="100"/>
      <c r="N15" s="100"/>
      <c r="O15" s="51">
        <f t="shared" si="0"/>
        <v>161</v>
      </c>
      <c r="P15" s="58">
        <f t="shared" si="1"/>
        <v>89.444444444444443</v>
      </c>
      <c r="Q15" s="100">
        <v>40</v>
      </c>
      <c r="R15" s="100">
        <v>50</v>
      </c>
      <c r="S15" s="100">
        <v>50</v>
      </c>
      <c r="T15" s="100">
        <v>40</v>
      </c>
      <c r="U15" s="100">
        <v>30</v>
      </c>
      <c r="V15" s="100">
        <v>40</v>
      </c>
      <c r="W15" s="100">
        <v>50</v>
      </c>
      <c r="X15" s="100">
        <v>50</v>
      </c>
      <c r="Y15" s="100"/>
      <c r="Z15" s="100"/>
      <c r="AA15" s="51">
        <f t="shared" si="2"/>
        <v>350</v>
      </c>
      <c r="AB15" s="58">
        <f t="shared" si="3"/>
        <v>87.5</v>
      </c>
      <c r="AC15" s="102">
        <v>58</v>
      </c>
      <c r="AD15" s="58">
        <f t="shared" si="4"/>
        <v>64.444444444444443</v>
      </c>
      <c r="AE15" s="57">
        <f>CRS!I15</f>
        <v>80.302777777777777</v>
      </c>
      <c r="AF15" s="55">
        <f>CRS!J15</f>
        <v>90</v>
      </c>
      <c r="AG15" s="46"/>
      <c r="AH15" s="46"/>
      <c r="AI15" s="46"/>
      <c r="AJ15" s="46"/>
      <c r="AK15" s="46"/>
    </row>
    <row r="16" spans="1:37" ht="12.75" customHeight="1">
      <c r="A16" s="47" t="s">
        <v>32</v>
      </c>
      <c r="B16" s="50" t="str">
        <f>CRS!C16</f>
        <v xml:space="preserve">BAGAY, NOEL SHANE C. </v>
      </c>
      <c r="C16" s="56" t="str">
        <f>CRS!D16</f>
        <v>M</v>
      </c>
      <c r="D16" s="61" t="str">
        <f>CRS!E16</f>
        <v>BSIT-NET SEC TRACK-1</v>
      </c>
      <c r="E16" s="100">
        <v>14</v>
      </c>
      <c r="F16" s="100"/>
      <c r="G16" s="100">
        <v>20</v>
      </c>
      <c r="H16" s="100">
        <v>40</v>
      </c>
      <c r="I16" s="100"/>
      <c r="J16" s="100"/>
      <c r="K16" s="100">
        <v>10</v>
      </c>
      <c r="L16" s="100"/>
      <c r="M16" s="100"/>
      <c r="N16" s="100"/>
      <c r="O16" s="51">
        <f t="shared" si="0"/>
        <v>84</v>
      </c>
      <c r="P16" s="58">
        <f t="shared" si="1"/>
        <v>46.666666666666664</v>
      </c>
      <c r="Q16" s="100">
        <v>40</v>
      </c>
      <c r="R16" s="100"/>
      <c r="S16" s="100">
        <v>50</v>
      </c>
      <c r="T16" s="100"/>
      <c r="U16" s="100"/>
      <c r="V16" s="100">
        <v>50</v>
      </c>
      <c r="W16" s="100"/>
      <c r="X16" s="100"/>
      <c r="Y16" s="100"/>
      <c r="Z16" s="100"/>
      <c r="AA16" s="51">
        <f t="shared" si="2"/>
        <v>140</v>
      </c>
      <c r="AB16" s="58">
        <f t="shared" si="3"/>
        <v>35</v>
      </c>
      <c r="AC16" s="102">
        <v>47</v>
      </c>
      <c r="AD16" s="58">
        <f t="shared" si="4"/>
        <v>52.222222222222229</v>
      </c>
      <c r="AE16" s="57">
        <f>CRS!I16</f>
        <v>44.705555555555563</v>
      </c>
      <c r="AF16" s="55">
        <f>CRS!J16</f>
        <v>74</v>
      </c>
      <c r="AG16" s="46"/>
      <c r="AH16" s="46"/>
      <c r="AI16" s="46"/>
      <c r="AJ16" s="46"/>
      <c r="AK16" s="46"/>
    </row>
    <row r="17" spans="1:34" ht="12.75" customHeight="1">
      <c r="A17" s="47" t="s">
        <v>33</v>
      </c>
      <c r="B17" s="50" t="str">
        <f>CRS!C17</f>
        <v xml:space="preserve">BARJA, JHON MICHAEL D. </v>
      </c>
      <c r="C17" s="56" t="str">
        <f>CRS!D17</f>
        <v>M</v>
      </c>
      <c r="D17" s="61" t="str">
        <f>CRS!E17</f>
        <v>BSIT-NET SEC TRACK-1</v>
      </c>
      <c r="E17" s="100">
        <v>17</v>
      </c>
      <c r="F17" s="100">
        <v>20</v>
      </c>
      <c r="G17" s="100">
        <v>20</v>
      </c>
      <c r="H17" s="100">
        <v>40</v>
      </c>
      <c r="I17" s="100">
        <v>15</v>
      </c>
      <c r="J17" s="100">
        <v>20</v>
      </c>
      <c r="K17" s="100">
        <v>10</v>
      </c>
      <c r="L17" s="100"/>
      <c r="M17" s="100"/>
      <c r="N17" s="100"/>
      <c r="O17" s="51">
        <f t="shared" si="0"/>
        <v>142</v>
      </c>
      <c r="P17" s="58">
        <f t="shared" si="1"/>
        <v>78.888888888888886</v>
      </c>
      <c r="Q17" s="100">
        <v>40</v>
      </c>
      <c r="R17" s="100">
        <v>10</v>
      </c>
      <c r="S17" s="100">
        <v>50</v>
      </c>
      <c r="T17" s="100">
        <v>20</v>
      </c>
      <c r="U17" s="100">
        <v>30</v>
      </c>
      <c r="V17" s="100">
        <v>50</v>
      </c>
      <c r="W17" s="100">
        <v>50</v>
      </c>
      <c r="X17" s="100">
        <v>50</v>
      </c>
      <c r="Y17" s="100"/>
      <c r="Z17" s="100"/>
      <c r="AA17" s="51">
        <f t="shared" si="2"/>
        <v>300</v>
      </c>
      <c r="AB17" s="58">
        <f t="shared" si="3"/>
        <v>75</v>
      </c>
      <c r="AC17" s="102">
        <v>59</v>
      </c>
      <c r="AD17" s="58">
        <f t="shared" si="4"/>
        <v>65.555555555555557</v>
      </c>
      <c r="AE17" s="57">
        <f>CRS!I17</f>
        <v>73.072222222222223</v>
      </c>
      <c r="AF17" s="55">
        <f>CRS!J17</f>
        <v>87</v>
      </c>
      <c r="AG17" s="46"/>
      <c r="AH17" s="46"/>
    </row>
    <row r="18" spans="1:34" ht="12.75" customHeight="1">
      <c r="A18" s="47" t="s">
        <v>34</v>
      </c>
      <c r="B18" s="50" t="str">
        <f>CRS!C18</f>
        <v xml:space="preserve">BAUTISTA, PRINCESS CARMELA JOY B. </v>
      </c>
      <c r="C18" s="56" t="str">
        <f>CRS!D18</f>
        <v>F</v>
      </c>
      <c r="D18" s="61" t="str">
        <f>CRS!E18</f>
        <v>BSIT-ERP TRACK-1</v>
      </c>
      <c r="E18" s="100">
        <v>26</v>
      </c>
      <c r="F18" s="100">
        <v>20</v>
      </c>
      <c r="G18" s="100">
        <v>30</v>
      </c>
      <c r="H18" s="100">
        <v>40</v>
      </c>
      <c r="I18" s="100">
        <v>20</v>
      </c>
      <c r="J18" s="100">
        <v>20</v>
      </c>
      <c r="K18" s="100">
        <v>10</v>
      </c>
      <c r="L18" s="100"/>
      <c r="M18" s="100"/>
      <c r="N18" s="100"/>
      <c r="O18" s="51">
        <f t="shared" si="0"/>
        <v>166</v>
      </c>
      <c r="P18" s="58">
        <f t="shared" si="1"/>
        <v>92.222222222222229</v>
      </c>
      <c r="Q18" s="100">
        <v>40</v>
      </c>
      <c r="R18" s="100">
        <v>50</v>
      </c>
      <c r="S18" s="100">
        <v>50</v>
      </c>
      <c r="T18" s="100">
        <v>50</v>
      </c>
      <c r="U18" s="100">
        <v>50</v>
      </c>
      <c r="V18" s="100">
        <v>50</v>
      </c>
      <c r="W18" s="100">
        <v>50</v>
      </c>
      <c r="X18" s="100">
        <v>50</v>
      </c>
      <c r="Y18" s="100"/>
      <c r="Z18" s="100"/>
      <c r="AA18" s="51">
        <f t="shared" si="2"/>
        <v>390</v>
      </c>
      <c r="AB18" s="58">
        <f t="shared" si="3"/>
        <v>97.5</v>
      </c>
      <c r="AC18" s="102">
        <v>60</v>
      </c>
      <c r="AD18" s="58">
        <f t="shared" si="4"/>
        <v>66.666666666666657</v>
      </c>
      <c r="AE18" s="57">
        <f>CRS!I18</f>
        <v>85.275000000000006</v>
      </c>
      <c r="AF18" s="55">
        <f>CRS!J18</f>
        <v>93</v>
      </c>
      <c r="AG18" s="46"/>
      <c r="AH18" s="46"/>
    </row>
    <row r="19" spans="1:34" ht="12.75" customHeight="1">
      <c r="A19" s="47" t="s">
        <v>35</v>
      </c>
      <c r="B19" s="50" t="str">
        <f>CRS!C19</f>
        <v xml:space="preserve">BIDANG, JHUN ROY B. </v>
      </c>
      <c r="C19" s="56" t="str">
        <f>CRS!D19</f>
        <v>M</v>
      </c>
      <c r="D19" s="61" t="str">
        <f>CRS!E19</f>
        <v>BSIT-WEB TRACK-1</v>
      </c>
      <c r="E19" s="100">
        <v>17</v>
      </c>
      <c r="F19" s="100">
        <v>20</v>
      </c>
      <c r="G19" s="100">
        <v>20</v>
      </c>
      <c r="H19" s="100">
        <v>40</v>
      </c>
      <c r="I19" s="100">
        <v>20</v>
      </c>
      <c r="J19" s="100">
        <v>20</v>
      </c>
      <c r="K19" s="100">
        <v>10</v>
      </c>
      <c r="L19" s="100"/>
      <c r="M19" s="100"/>
      <c r="N19" s="100"/>
      <c r="O19" s="51">
        <f t="shared" si="0"/>
        <v>147</v>
      </c>
      <c r="P19" s="58">
        <f t="shared" si="1"/>
        <v>81.666666666666671</v>
      </c>
      <c r="Q19" s="100">
        <v>40</v>
      </c>
      <c r="R19" s="100">
        <v>50</v>
      </c>
      <c r="S19" s="100">
        <v>50</v>
      </c>
      <c r="T19" s="100">
        <v>40</v>
      </c>
      <c r="U19" s="100">
        <v>30</v>
      </c>
      <c r="V19" s="100">
        <v>40</v>
      </c>
      <c r="W19" s="100">
        <v>50</v>
      </c>
      <c r="X19" s="100">
        <v>50</v>
      </c>
      <c r="Y19" s="100"/>
      <c r="Z19" s="100"/>
      <c r="AA19" s="51">
        <f t="shared" si="2"/>
        <v>350</v>
      </c>
      <c r="AB19" s="58">
        <f t="shared" si="3"/>
        <v>87.5</v>
      </c>
      <c r="AC19" s="102">
        <v>49</v>
      </c>
      <c r="AD19" s="58">
        <f t="shared" si="4"/>
        <v>54.444444444444443</v>
      </c>
      <c r="AE19" s="57">
        <f>CRS!I19</f>
        <v>74.336111111111109</v>
      </c>
      <c r="AF19" s="55">
        <f>CRS!J19</f>
        <v>87</v>
      </c>
      <c r="AG19" s="46"/>
      <c r="AH19" s="46"/>
    </row>
    <row r="20" spans="1:34" ht="12.75" customHeight="1">
      <c r="A20" s="47" t="s">
        <v>36</v>
      </c>
      <c r="B20" s="50" t="str">
        <f>CRS!C20</f>
        <v xml:space="preserve">BISWELAN, DANN LESTER B. </v>
      </c>
      <c r="C20" s="56" t="str">
        <f>CRS!D20</f>
        <v>M</v>
      </c>
      <c r="D20" s="61" t="str">
        <f>CRS!E20</f>
        <v>BSIT-ERP TRACK-1</v>
      </c>
      <c r="E20" s="100">
        <v>24</v>
      </c>
      <c r="F20" s="100">
        <v>15</v>
      </c>
      <c r="G20" s="100">
        <v>25</v>
      </c>
      <c r="H20" s="100">
        <v>40</v>
      </c>
      <c r="I20" s="100">
        <v>15</v>
      </c>
      <c r="J20" s="100"/>
      <c r="K20" s="100">
        <v>10</v>
      </c>
      <c r="L20" s="100"/>
      <c r="M20" s="100"/>
      <c r="N20" s="100"/>
      <c r="O20" s="51">
        <f t="shared" si="0"/>
        <v>129</v>
      </c>
      <c r="P20" s="58">
        <f t="shared" si="1"/>
        <v>71.666666666666671</v>
      </c>
      <c r="Q20" s="100"/>
      <c r="R20" s="100"/>
      <c r="S20" s="100">
        <v>50</v>
      </c>
      <c r="T20" s="100"/>
      <c r="U20" s="100"/>
      <c r="V20" s="100">
        <v>50</v>
      </c>
      <c r="W20" s="100">
        <v>30</v>
      </c>
      <c r="X20" s="100">
        <v>50</v>
      </c>
      <c r="Y20" s="100"/>
      <c r="Z20" s="100"/>
      <c r="AA20" s="51">
        <f t="shared" si="2"/>
        <v>180</v>
      </c>
      <c r="AB20" s="58">
        <f t="shared" si="3"/>
        <v>45</v>
      </c>
      <c r="AC20" s="102">
        <v>46</v>
      </c>
      <c r="AD20" s="58">
        <f t="shared" si="4"/>
        <v>51.111111111111107</v>
      </c>
      <c r="AE20" s="57">
        <f>CRS!I20</f>
        <v>55.87777777777778</v>
      </c>
      <c r="AF20" s="55">
        <f>CRS!J20</f>
        <v>78</v>
      </c>
      <c r="AG20" s="46"/>
      <c r="AH20" s="46"/>
    </row>
    <row r="21" spans="1:34" ht="12.75" customHeight="1">
      <c r="A21" s="47" t="s">
        <v>37</v>
      </c>
      <c r="B21" s="50" t="str">
        <f>CRS!C21</f>
        <v xml:space="preserve">CHUA, MARY LYRA O. </v>
      </c>
      <c r="C21" s="56" t="str">
        <f>CRS!D21</f>
        <v>F</v>
      </c>
      <c r="D21" s="61" t="str">
        <f>CRS!E21</f>
        <v>BSIT-NET SEC TRACK-1</v>
      </c>
      <c r="E21" s="100">
        <v>24</v>
      </c>
      <c r="F21" s="100">
        <v>20</v>
      </c>
      <c r="G21" s="100">
        <v>20</v>
      </c>
      <c r="H21" s="100">
        <v>40</v>
      </c>
      <c r="I21" s="100">
        <v>20</v>
      </c>
      <c r="J21" s="100">
        <v>20</v>
      </c>
      <c r="K21" s="100">
        <v>10</v>
      </c>
      <c r="L21" s="100"/>
      <c r="M21" s="100"/>
      <c r="N21" s="100"/>
      <c r="O21" s="51">
        <f t="shared" si="0"/>
        <v>154</v>
      </c>
      <c r="P21" s="58">
        <f t="shared" si="1"/>
        <v>85.555555555555557</v>
      </c>
      <c r="Q21" s="100">
        <v>30</v>
      </c>
      <c r="R21" s="100">
        <v>50</v>
      </c>
      <c r="S21" s="100">
        <v>50</v>
      </c>
      <c r="T21" s="100">
        <v>40</v>
      </c>
      <c r="U21" s="100">
        <v>40</v>
      </c>
      <c r="V21" s="100">
        <v>50</v>
      </c>
      <c r="W21" s="100">
        <v>40</v>
      </c>
      <c r="X21" s="100">
        <v>50</v>
      </c>
      <c r="Y21" s="100"/>
      <c r="Z21" s="100"/>
      <c r="AA21" s="51">
        <f t="shared" si="2"/>
        <v>350</v>
      </c>
      <c r="AB21" s="58">
        <f t="shared" si="3"/>
        <v>87.5</v>
      </c>
      <c r="AC21" s="102">
        <v>49</v>
      </c>
      <c r="AD21" s="58">
        <f t="shared" si="4"/>
        <v>54.444444444444443</v>
      </c>
      <c r="AE21" s="57">
        <f>CRS!I21</f>
        <v>75.61944444444444</v>
      </c>
      <c r="AF21" s="55">
        <f>CRS!J21</f>
        <v>88</v>
      </c>
      <c r="AG21" s="46"/>
      <c r="AH21" s="46"/>
    </row>
    <row r="22" spans="1:34" ht="12.75" customHeight="1">
      <c r="A22" s="47" t="s">
        <v>38</v>
      </c>
      <c r="B22" s="50" t="str">
        <f>CRS!C22</f>
        <v xml:space="preserve">CULBENGAN, JOSH ADRIAN L. </v>
      </c>
      <c r="C22" s="56" t="str">
        <f>CRS!D22</f>
        <v>M</v>
      </c>
      <c r="D22" s="61" t="str">
        <f>CRS!E22</f>
        <v>BSIT-WEB TRACK-1</v>
      </c>
      <c r="E22" s="100">
        <v>28</v>
      </c>
      <c r="F22" s="100">
        <v>20</v>
      </c>
      <c r="G22" s="100">
        <v>25</v>
      </c>
      <c r="H22" s="100">
        <v>40</v>
      </c>
      <c r="I22" s="100">
        <v>20</v>
      </c>
      <c r="J22" s="100">
        <v>20</v>
      </c>
      <c r="K22" s="100">
        <v>10</v>
      </c>
      <c r="L22" s="100"/>
      <c r="M22" s="100"/>
      <c r="N22" s="100"/>
      <c r="O22" s="51">
        <f t="shared" si="0"/>
        <v>163</v>
      </c>
      <c r="P22" s="58">
        <f t="shared" si="1"/>
        <v>90.555555555555557</v>
      </c>
      <c r="Q22" s="100">
        <v>30</v>
      </c>
      <c r="R22" s="100">
        <v>50</v>
      </c>
      <c r="S22" s="100">
        <v>50</v>
      </c>
      <c r="T22" s="100">
        <v>40</v>
      </c>
      <c r="U22" s="100">
        <v>40</v>
      </c>
      <c r="V22" s="100">
        <v>40</v>
      </c>
      <c r="W22" s="100">
        <v>40</v>
      </c>
      <c r="X22" s="100">
        <v>50</v>
      </c>
      <c r="Y22" s="100"/>
      <c r="Z22" s="100"/>
      <c r="AA22" s="51">
        <f t="shared" si="2"/>
        <v>340</v>
      </c>
      <c r="AB22" s="58">
        <f t="shared" si="3"/>
        <v>85</v>
      </c>
      <c r="AC22" s="102">
        <v>45</v>
      </c>
      <c r="AD22" s="58">
        <f t="shared" si="4"/>
        <v>50</v>
      </c>
      <c r="AE22" s="57">
        <f>CRS!I22</f>
        <v>74.933333333333337</v>
      </c>
      <c r="AF22" s="55">
        <f>CRS!J22</f>
        <v>87</v>
      </c>
      <c r="AG22" s="46"/>
      <c r="AH22" s="46"/>
    </row>
    <row r="23" spans="1:34" ht="12.75" customHeight="1">
      <c r="A23" s="47" t="s">
        <v>39</v>
      </c>
      <c r="B23" s="50" t="str">
        <f>CRS!C23</f>
        <v xml:space="preserve">DE GUZMAN, ARIANNE T. </v>
      </c>
      <c r="C23" s="56" t="str">
        <f>CRS!D23</f>
        <v>F</v>
      </c>
      <c r="D23" s="61" t="str">
        <f>CRS!E23</f>
        <v>BSIT-NET SEC TRACK-1</v>
      </c>
      <c r="E23" s="100">
        <v>5</v>
      </c>
      <c r="F23" s="100">
        <v>20</v>
      </c>
      <c r="G23" s="100">
        <v>25</v>
      </c>
      <c r="H23" s="100">
        <v>40</v>
      </c>
      <c r="I23" s="100">
        <v>5</v>
      </c>
      <c r="J23" s="100">
        <v>20</v>
      </c>
      <c r="K23" s="100">
        <v>10</v>
      </c>
      <c r="L23" s="100"/>
      <c r="M23" s="100"/>
      <c r="N23" s="100"/>
      <c r="O23" s="51">
        <f t="shared" si="0"/>
        <v>125</v>
      </c>
      <c r="P23" s="58">
        <f t="shared" si="1"/>
        <v>69.444444444444443</v>
      </c>
      <c r="Q23" s="100">
        <v>30</v>
      </c>
      <c r="R23" s="100">
        <v>50</v>
      </c>
      <c r="S23" s="100">
        <v>0</v>
      </c>
      <c r="T23" s="100">
        <v>40</v>
      </c>
      <c r="U23" s="100">
        <v>40</v>
      </c>
      <c r="V23" s="100">
        <v>40</v>
      </c>
      <c r="W23" s="100">
        <v>30</v>
      </c>
      <c r="X23" s="100">
        <v>50</v>
      </c>
      <c r="Y23" s="100"/>
      <c r="Z23" s="100"/>
      <c r="AA23" s="51">
        <f t="shared" si="2"/>
        <v>280</v>
      </c>
      <c r="AB23" s="58">
        <f t="shared" si="3"/>
        <v>70</v>
      </c>
      <c r="AC23" s="102">
        <v>48</v>
      </c>
      <c r="AD23" s="58">
        <f t="shared" si="4"/>
        <v>53.333333333333336</v>
      </c>
      <c r="AE23" s="57">
        <f>CRS!I23</f>
        <v>64.150000000000006</v>
      </c>
      <c r="AF23" s="55">
        <f>CRS!J23</f>
        <v>82</v>
      </c>
      <c r="AG23" s="46"/>
      <c r="AH23" s="46"/>
    </row>
    <row r="24" spans="1:34" ht="12.75" customHeight="1">
      <c r="A24" s="47" t="s">
        <v>40</v>
      </c>
      <c r="B24" s="50" t="str">
        <f>CRS!C24</f>
        <v xml:space="preserve">EBRADA, ALDWIN MICAEL L. </v>
      </c>
      <c r="C24" s="56" t="str">
        <f>CRS!D24</f>
        <v>M</v>
      </c>
      <c r="D24" s="61" t="str">
        <f>CRS!E24</f>
        <v>BSIT-WEB TRACK-1</v>
      </c>
      <c r="E24" s="100">
        <v>8</v>
      </c>
      <c r="F24" s="100">
        <v>20</v>
      </c>
      <c r="G24" s="100">
        <v>25</v>
      </c>
      <c r="H24" s="100">
        <v>40</v>
      </c>
      <c r="I24" s="100">
        <v>5</v>
      </c>
      <c r="J24" s="100">
        <v>20</v>
      </c>
      <c r="K24" s="100">
        <v>10</v>
      </c>
      <c r="L24" s="100"/>
      <c r="M24" s="100"/>
      <c r="N24" s="100"/>
      <c r="O24" s="51">
        <f t="shared" si="0"/>
        <v>128</v>
      </c>
      <c r="P24" s="58">
        <f t="shared" si="1"/>
        <v>71.111111111111114</v>
      </c>
      <c r="Q24" s="100">
        <v>30</v>
      </c>
      <c r="R24" s="100">
        <v>50</v>
      </c>
      <c r="S24" s="100">
        <v>50</v>
      </c>
      <c r="T24" s="100">
        <v>40</v>
      </c>
      <c r="U24" s="100">
        <v>40</v>
      </c>
      <c r="V24" s="100">
        <v>40</v>
      </c>
      <c r="W24" s="100">
        <v>40</v>
      </c>
      <c r="X24" s="100">
        <v>50</v>
      </c>
      <c r="Y24" s="100"/>
      <c r="Z24" s="100"/>
      <c r="AA24" s="51">
        <f t="shared" si="2"/>
        <v>340</v>
      </c>
      <c r="AB24" s="58">
        <f t="shared" si="3"/>
        <v>85</v>
      </c>
      <c r="AC24" s="102">
        <v>45</v>
      </c>
      <c r="AD24" s="58">
        <f t="shared" si="4"/>
        <v>50</v>
      </c>
      <c r="AE24" s="57">
        <f>CRS!I24</f>
        <v>68.516666666666666</v>
      </c>
      <c r="AF24" s="55">
        <f>CRS!J24</f>
        <v>84</v>
      </c>
      <c r="AG24" s="46"/>
      <c r="AH24" s="46"/>
    </row>
    <row r="25" spans="1:34" ht="12.75" customHeight="1">
      <c r="A25" s="47" t="s">
        <v>41</v>
      </c>
      <c r="B25" s="50" t="str">
        <f>CRS!C25</f>
        <v xml:space="preserve">ESPELITA, CLAIRE THERESE S. </v>
      </c>
      <c r="C25" s="56" t="str">
        <f>CRS!D25</f>
        <v>F</v>
      </c>
      <c r="D25" s="61" t="str">
        <f>CRS!E25</f>
        <v>BSIT-WEB TRACK-1</v>
      </c>
      <c r="E25" s="100">
        <v>28</v>
      </c>
      <c r="F25" s="100"/>
      <c r="G25" s="100"/>
      <c r="H25" s="100">
        <v>40</v>
      </c>
      <c r="I25" s="100">
        <v>20</v>
      </c>
      <c r="J25" s="100">
        <v>20</v>
      </c>
      <c r="K25" s="100">
        <v>10</v>
      </c>
      <c r="L25" s="100"/>
      <c r="M25" s="100"/>
      <c r="N25" s="100"/>
      <c r="O25" s="51">
        <f t="shared" si="0"/>
        <v>118</v>
      </c>
      <c r="P25" s="58">
        <f t="shared" si="1"/>
        <v>65.555555555555557</v>
      </c>
      <c r="Q25" s="100">
        <v>40</v>
      </c>
      <c r="R25" s="100"/>
      <c r="S25" s="100">
        <v>50</v>
      </c>
      <c r="T25" s="100"/>
      <c r="U25" s="100"/>
      <c r="V25" s="100">
        <v>50</v>
      </c>
      <c r="W25" s="100">
        <v>20</v>
      </c>
      <c r="X25" s="100">
        <v>50</v>
      </c>
      <c r="Y25" s="100"/>
      <c r="Z25" s="100"/>
      <c r="AA25" s="51">
        <f t="shared" si="2"/>
        <v>210</v>
      </c>
      <c r="AB25" s="58">
        <f t="shared" si="3"/>
        <v>52.5</v>
      </c>
      <c r="AC25" s="102">
        <v>59</v>
      </c>
      <c r="AD25" s="58">
        <f t="shared" si="4"/>
        <v>65.555555555555557</v>
      </c>
      <c r="AE25" s="57">
        <f>CRS!I25</f>
        <v>61.247222222222227</v>
      </c>
      <c r="AF25" s="55">
        <f>CRS!J25</f>
        <v>81</v>
      </c>
      <c r="AG25" s="46"/>
      <c r="AH25" s="46"/>
    </row>
    <row r="26" spans="1:34" ht="12.75" customHeight="1">
      <c r="A26" s="47" t="s">
        <v>42</v>
      </c>
      <c r="B26" s="50" t="str">
        <f>CRS!C26</f>
        <v xml:space="preserve">FARRO, FREDERICK ANTHONY A. </v>
      </c>
      <c r="C26" s="56" t="str">
        <f>CRS!D26</f>
        <v>M</v>
      </c>
      <c r="D26" s="61" t="str">
        <f>CRS!E26</f>
        <v>BSIT-WEB TRACK-1</v>
      </c>
      <c r="E26" s="100">
        <v>20</v>
      </c>
      <c r="F26" s="100">
        <v>20</v>
      </c>
      <c r="G26" s="100">
        <v>25</v>
      </c>
      <c r="H26" s="100">
        <v>40</v>
      </c>
      <c r="I26" s="100">
        <v>20</v>
      </c>
      <c r="J26" s="100">
        <v>20</v>
      </c>
      <c r="K26" s="100">
        <v>10</v>
      </c>
      <c r="L26" s="100"/>
      <c r="M26" s="100"/>
      <c r="N26" s="100"/>
      <c r="O26" s="51">
        <f t="shared" si="0"/>
        <v>155</v>
      </c>
      <c r="P26" s="58">
        <f t="shared" si="1"/>
        <v>86.111111111111114</v>
      </c>
      <c r="Q26" s="100">
        <v>40</v>
      </c>
      <c r="R26" s="100">
        <v>50</v>
      </c>
      <c r="S26" s="100">
        <v>50</v>
      </c>
      <c r="T26" s="100">
        <v>30</v>
      </c>
      <c r="U26" s="100">
        <v>30</v>
      </c>
      <c r="V26" s="100">
        <v>50</v>
      </c>
      <c r="W26" s="100">
        <v>50</v>
      </c>
      <c r="X26" s="100">
        <v>0</v>
      </c>
      <c r="Y26" s="100"/>
      <c r="Z26" s="100"/>
      <c r="AA26" s="51">
        <f t="shared" si="2"/>
        <v>300</v>
      </c>
      <c r="AB26" s="58">
        <f t="shared" si="3"/>
        <v>75</v>
      </c>
      <c r="AC26" s="102">
        <v>48</v>
      </c>
      <c r="AD26" s="58">
        <f t="shared" si="4"/>
        <v>53.333333333333336</v>
      </c>
      <c r="AE26" s="57">
        <f>CRS!I26</f>
        <v>71.300000000000011</v>
      </c>
      <c r="AF26" s="55">
        <f>CRS!J26</f>
        <v>86</v>
      </c>
      <c r="AG26" s="337"/>
      <c r="AH26" s="335" t="s">
        <v>117</v>
      </c>
    </row>
    <row r="27" spans="1:34" ht="12.75" customHeight="1">
      <c r="A27" s="47" t="s">
        <v>43</v>
      </c>
      <c r="B27" s="50" t="str">
        <f>CRS!C27</f>
        <v xml:space="preserve">FLORES, RENZ JAVIE B. </v>
      </c>
      <c r="C27" s="56" t="str">
        <f>CRS!D27</f>
        <v>F</v>
      </c>
      <c r="D27" s="61" t="str">
        <f>CRS!E27</f>
        <v>BSIT-ERP TRACK-1</v>
      </c>
      <c r="E27" s="100">
        <v>26</v>
      </c>
      <c r="F27" s="100">
        <v>20</v>
      </c>
      <c r="G27" s="100">
        <v>25</v>
      </c>
      <c r="H27" s="100">
        <v>40</v>
      </c>
      <c r="I27" s="100">
        <v>20</v>
      </c>
      <c r="J27" s="100">
        <v>20</v>
      </c>
      <c r="K27" s="100">
        <v>10</v>
      </c>
      <c r="L27" s="100"/>
      <c r="M27" s="100"/>
      <c r="N27" s="100"/>
      <c r="O27" s="51">
        <f t="shared" si="0"/>
        <v>161</v>
      </c>
      <c r="P27" s="58">
        <f t="shared" si="1"/>
        <v>89.444444444444443</v>
      </c>
      <c r="Q27" s="100">
        <v>30</v>
      </c>
      <c r="R27" s="100">
        <v>50</v>
      </c>
      <c r="S27" s="100">
        <v>50</v>
      </c>
      <c r="T27" s="100">
        <v>30</v>
      </c>
      <c r="U27" s="100">
        <v>40</v>
      </c>
      <c r="V27" s="100">
        <v>50</v>
      </c>
      <c r="W27" s="100">
        <v>40</v>
      </c>
      <c r="X27" s="100">
        <v>50</v>
      </c>
      <c r="Y27" s="100"/>
      <c r="Z27" s="100"/>
      <c r="AA27" s="51">
        <f t="shared" si="2"/>
        <v>340</v>
      </c>
      <c r="AB27" s="58">
        <f t="shared" si="3"/>
        <v>85</v>
      </c>
      <c r="AC27" s="102">
        <v>44</v>
      </c>
      <c r="AD27" s="58">
        <f t="shared" si="4"/>
        <v>48.888888888888886</v>
      </c>
      <c r="AE27" s="57">
        <f>CRS!I27</f>
        <v>74.188888888888897</v>
      </c>
      <c r="AF27" s="55">
        <f>CRS!J27</f>
        <v>87</v>
      </c>
      <c r="AG27" s="338"/>
      <c r="AH27" s="336"/>
    </row>
    <row r="28" spans="1:34" ht="12.75" customHeight="1">
      <c r="A28" s="47" t="s">
        <v>44</v>
      </c>
      <c r="B28" s="50" t="str">
        <f>CRS!C28</f>
        <v xml:space="preserve">FONTANILLA, EMIL U. </v>
      </c>
      <c r="C28" s="56" t="str">
        <f>CRS!D28</f>
        <v>M</v>
      </c>
      <c r="D28" s="61" t="str">
        <f>CRS!E28</f>
        <v>BSIT-NET SEC TRACK-1</v>
      </c>
      <c r="E28" s="100">
        <v>26</v>
      </c>
      <c r="F28" s="100"/>
      <c r="G28" s="100"/>
      <c r="H28" s="100"/>
      <c r="I28" s="100"/>
      <c r="J28" s="100"/>
      <c r="K28" s="100"/>
      <c r="L28" s="100"/>
      <c r="M28" s="100"/>
      <c r="N28" s="100"/>
      <c r="O28" s="51">
        <f t="shared" si="0"/>
        <v>26</v>
      </c>
      <c r="P28" s="58">
        <f t="shared" si="1"/>
        <v>14.444444444444443</v>
      </c>
      <c r="Q28" s="100"/>
      <c r="R28" s="100"/>
      <c r="S28" s="100">
        <v>50</v>
      </c>
      <c r="T28" s="100"/>
      <c r="U28" s="100"/>
      <c r="V28" s="100">
        <v>40</v>
      </c>
      <c r="W28" s="100">
        <v>0</v>
      </c>
      <c r="X28" s="100">
        <v>50</v>
      </c>
      <c r="Y28" s="100"/>
      <c r="Z28" s="100"/>
      <c r="AA28" s="51">
        <f t="shared" si="2"/>
        <v>140</v>
      </c>
      <c r="AB28" s="58">
        <f t="shared" si="3"/>
        <v>35</v>
      </c>
      <c r="AC28" s="102">
        <v>44</v>
      </c>
      <c r="AD28" s="58">
        <f t="shared" si="4"/>
        <v>48.888888888888886</v>
      </c>
      <c r="AE28" s="57">
        <f>CRS!I28</f>
        <v>32.93888888888889</v>
      </c>
      <c r="AF28" s="55">
        <f>CRS!J28</f>
        <v>73</v>
      </c>
      <c r="AG28" s="338"/>
      <c r="AH28" s="336"/>
    </row>
    <row r="29" spans="1:34" ht="12.75" customHeight="1">
      <c r="A29" s="47" t="s">
        <v>45</v>
      </c>
      <c r="B29" s="50" t="str">
        <f>CRS!C29</f>
        <v xml:space="preserve">GACILAN, JOHN JAMES </v>
      </c>
      <c r="C29" s="56" t="str">
        <f>CRS!D29</f>
        <v>M</v>
      </c>
      <c r="D29" s="61" t="str">
        <f>CRS!E29</f>
        <v>BSIT-WEB TRACK-1</v>
      </c>
      <c r="E29" s="100">
        <v>24</v>
      </c>
      <c r="F29" s="100">
        <v>20</v>
      </c>
      <c r="G29" s="100">
        <v>25</v>
      </c>
      <c r="H29" s="100">
        <v>40</v>
      </c>
      <c r="I29" s="100">
        <v>20</v>
      </c>
      <c r="J29" s="100">
        <v>20</v>
      </c>
      <c r="K29" s="100">
        <v>10</v>
      </c>
      <c r="L29" s="100"/>
      <c r="M29" s="100"/>
      <c r="N29" s="100"/>
      <c r="O29" s="51">
        <f t="shared" si="0"/>
        <v>159</v>
      </c>
      <c r="P29" s="58">
        <f t="shared" si="1"/>
        <v>88.333333333333329</v>
      </c>
      <c r="Q29" s="100">
        <v>40</v>
      </c>
      <c r="R29" s="100">
        <v>50</v>
      </c>
      <c r="S29" s="100">
        <v>50</v>
      </c>
      <c r="T29" s="100">
        <v>30</v>
      </c>
      <c r="U29" s="100">
        <v>40</v>
      </c>
      <c r="V29" s="100">
        <v>50</v>
      </c>
      <c r="W29" s="100">
        <v>50</v>
      </c>
      <c r="X29" s="100">
        <v>50</v>
      </c>
      <c r="Y29" s="100"/>
      <c r="Z29" s="100"/>
      <c r="AA29" s="51">
        <f t="shared" si="2"/>
        <v>360</v>
      </c>
      <c r="AB29" s="58">
        <f t="shared" si="3"/>
        <v>90</v>
      </c>
      <c r="AC29" s="102">
        <v>54</v>
      </c>
      <c r="AD29" s="58">
        <f t="shared" si="4"/>
        <v>60</v>
      </c>
      <c r="AE29" s="57">
        <f>CRS!I29</f>
        <v>79.25</v>
      </c>
      <c r="AF29" s="55">
        <f>CRS!J29</f>
        <v>90</v>
      </c>
      <c r="AG29" s="338"/>
      <c r="AH29" s="336"/>
    </row>
    <row r="30" spans="1:34" ht="12.75" customHeight="1">
      <c r="A30" s="47" t="s">
        <v>46</v>
      </c>
      <c r="B30" s="50" t="str">
        <f>CRS!C30</f>
        <v xml:space="preserve">GACUSAN, JUEL REI S. </v>
      </c>
      <c r="C30" s="56" t="str">
        <f>CRS!D30</f>
        <v>M</v>
      </c>
      <c r="D30" s="61" t="str">
        <f>CRS!E30</f>
        <v>BSIT-ERP TRACK-1</v>
      </c>
      <c r="E30" s="100">
        <v>13</v>
      </c>
      <c r="F30" s="100">
        <v>20</v>
      </c>
      <c r="G30" s="100">
        <v>30</v>
      </c>
      <c r="H30" s="100">
        <v>40</v>
      </c>
      <c r="I30" s="100">
        <v>15</v>
      </c>
      <c r="J30" s="100">
        <v>20</v>
      </c>
      <c r="K30" s="100">
        <v>10</v>
      </c>
      <c r="L30" s="100"/>
      <c r="M30" s="100"/>
      <c r="N30" s="100"/>
      <c r="O30" s="51">
        <f t="shared" si="0"/>
        <v>148</v>
      </c>
      <c r="P30" s="58">
        <f t="shared" si="1"/>
        <v>82.222222222222214</v>
      </c>
      <c r="Q30" s="100">
        <v>40</v>
      </c>
      <c r="R30" s="100">
        <v>50</v>
      </c>
      <c r="S30" s="100">
        <v>50</v>
      </c>
      <c r="T30" s="100">
        <v>20</v>
      </c>
      <c r="U30" s="100">
        <v>30</v>
      </c>
      <c r="V30" s="100">
        <v>50</v>
      </c>
      <c r="W30" s="100">
        <v>30</v>
      </c>
      <c r="X30" s="100">
        <v>50</v>
      </c>
      <c r="Y30" s="100"/>
      <c r="Z30" s="100"/>
      <c r="AA30" s="51">
        <f t="shared" si="2"/>
        <v>320</v>
      </c>
      <c r="AB30" s="58">
        <f t="shared" si="3"/>
        <v>80</v>
      </c>
      <c r="AC30" s="102">
        <v>58</v>
      </c>
      <c r="AD30" s="58">
        <f t="shared" si="4"/>
        <v>64.444444444444443</v>
      </c>
      <c r="AE30" s="57">
        <f>CRS!I30</f>
        <v>75.444444444444443</v>
      </c>
      <c r="AF30" s="55">
        <f>CRS!J30</f>
        <v>88</v>
      </c>
      <c r="AG30" s="338"/>
      <c r="AH30" s="336"/>
    </row>
    <row r="31" spans="1:34" ht="12.75" customHeight="1">
      <c r="A31" s="47" t="s">
        <v>47</v>
      </c>
      <c r="B31" s="50" t="str">
        <f>CRS!C31</f>
        <v xml:space="preserve">GADONG, KARL V. </v>
      </c>
      <c r="C31" s="56" t="str">
        <f>CRS!D31</f>
        <v>M</v>
      </c>
      <c r="D31" s="61" t="str">
        <f>CRS!E31</f>
        <v>BSIT-NET SEC TRACK-1</v>
      </c>
      <c r="E31" s="100">
        <v>18</v>
      </c>
      <c r="F31" s="100">
        <v>20</v>
      </c>
      <c r="G31" s="100">
        <v>25</v>
      </c>
      <c r="H31" s="100">
        <v>40</v>
      </c>
      <c r="I31" s="100">
        <v>20</v>
      </c>
      <c r="J31" s="100">
        <v>20</v>
      </c>
      <c r="K31" s="100">
        <v>10</v>
      </c>
      <c r="L31" s="100"/>
      <c r="M31" s="100"/>
      <c r="N31" s="100"/>
      <c r="O31" s="51">
        <f t="shared" si="0"/>
        <v>153</v>
      </c>
      <c r="P31" s="58">
        <f t="shared" si="1"/>
        <v>85</v>
      </c>
      <c r="Q31" s="100">
        <v>40</v>
      </c>
      <c r="R31" s="100">
        <v>50</v>
      </c>
      <c r="S31" s="100">
        <v>50</v>
      </c>
      <c r="T31" s="100">
        <v>30</v>
      </c>
      <c r="U31" s="100">
        <v>30</v>
      </c>
      <c r="V31" s="100">
        <v>50</v>
      </c>
      <c r="W31" s="100">
        <v>50</v>
      </c>
      <c r="X31" s="100">
        <v>50</v>
      </c>
      <c r="Y31" s="100"/>
      <c r="Z31" s="100"/>
      <c r="AA31" s="51">
        <f t="shared" si="2"/>
        <v>350</v>
      </c>
      <c r="AB31" s="58">
        <f t="shared" si="3"/>
        <v>87.5</v>
      </c>
      <c r="AC31" s="102">
        <v>38</v>
      </c>
      <c r="AD31" s="58">
        <f t="shared" si="4"/>
        <v>42.222222222222221</v>
      </c>
      <c r="AE31" s="57">
        <f>CRS!I31</f>
        <v>71.280555555555551</v>
      </c>
      <c r="AF31" s="55">
        <f>CRS!J31</f>
        <v>86</v>
      </c>
      <c r="AG31" s="338"/>
      <c r="AH31" s="336"/>
    </row>
    <row r="32" spans="1:34" ht="12.75" customHeight="1">
      <c r="A32" s="47" t="s">
        <v>48</v>
      </c>
      <c r="B32" s="50" t="str">
        <f>CRS!C32</f>
        <v xml:space="preserve">GALIDO, JOHN GLENN C. </v>
      </c>
      <c r="C32" s="56" t="str">
        <f>CRS!D32</f>
        <v>M</v>
      </c>
      <c r="D32" s="61" t="str">
        <f>CRS!E32</f>
        <v>BSIT-NET SEC TRACK-1</v>
      </c>
      <c r="E32" s="100">
        <v>3</v>
      </c>
      <c r="F32" s="100"/>
      <c r="G32" s="100">
        <v>20</v>
      </c>
      <c r="H32" s="100"/>
      <c r="I32" s="100"/>
      <c r="J32" s="100"/>
      <c r="K32" s="100">
        <v>10</v>
      </c>
      <c r="L32" s="100"/>
      <c r="M32" s="100"/>
      <c r="N32" s="100"/>
      <c r="O32" s="51">
        <f t="shared" si="0"/>
        <v>33</v>
      </c>
      <c r="P32" s="58">
        <f t="shared" si="1"/>
        <v>18.333333333333332</v>
      </c>
      <c r="Q32" s="100">
        <v>40</v>
      </c>
      <c r="R32" s="100">
        <v>50</v>
      </c>
      <c r="S32" s="100">
        <v>50</v>
      </c>
      <c r="T32" s="100"/>
      <c r="U32" s="100">
        <v>30</v>
      </c>
      <c r="V32" s="100">
        <v>50</v>
      </c>
      <c r="W32" s="100">
        <v>20</v>
      </c>
      <c r="X32" s="100">
        <v>50</v>
      </c>
      <c r="Y32" s="100"/>
      <c r="Z32" s="100"/>
      <c r="AA32" s="51">
        <f t="shared" si="2"/>
        <v>290</v>
      </c>
      <c r="AB32" s="58">
        <f t="shared" si="3"/>
        <v>72.5</v>
      </c>
      <c r="AC32" s="102">
        <v>45</v>
      </c>
      <c r="AD32" s="58">
        <f t="shared" si="4"/>
        <v>50</v>
      </c>
      <c r="AE32" s="57">
        <f>CRS!I32</f>
        <v>46.975000000000001</v>
      </c>
      <c r="AF32" s="55">
        <f>CRS!J32</f>
        <v>74</v>
      </c>
      <c r="AG32" s="338"/>
      <c r="AH32" s="336"/>
    </row>
    <row r="33" spans="1:37" ht="12.75" customHeight="1">
      <c r="A33" s="47" t="s">
        <v>49</v>
      </c>
      <c r="B33" s="50" t="str">
        <f>CRS!C33</f>
        <v xml:space="preserve">GAMBOA, GARNNETT D. </v>
      </c>
      <c r="C33" s="56" t="str">
        <f>CRS!D33</f>
        <v>M</v>
      </c>
      <c r="D33" s="61" t="str">
        <f>CRS!E33</f>
        <v>BSIT-NET SEC TRACK-1</v>
      </c>
      <c r="E33" s="100">
        <v>20</v>
      </c>
      <c r="F33" s="100"/>
      <c r="G33" s="100">
        <v>20</v>
      </c>
      <c r="H33" s="100"/>
      <c r="I33" s="100">
        <v>20</v>
      </c>
      <c r="J33" s="100">
        <v>20</v>
      </c>
      <c r="K33" s="100">
        <v>10</v>
      </c>
      <c r="L33" s="100"/>
      <c r="M33" s="100"/>
      <c r="N33" s="100"/>
      <c r="O33" s="51">
        <f t="shared" si="0"/>
        <v>90</v>
      </c>
      <c r="P33" s="58">
        <f t="shared" si="1"/>
        <v>50</v>
      </c>
      <c r="Q33" s="100">
        <v>30</v>
      </c>
      <c r="R33" s="100">
        <v>50</v>
      </c>
      <c r="S33" s="100">
        <v>50</v>
      </c>
      <c r="T33" s="100">
        <v>30</v>
      </c>
      <c r="U33" s="100">
        <v>30</v>
      </c>
      <c r="V33" s="100">
        <v>50</v>
      </c>
      <c r="W33" s="100">
        <v>30</v>
      </c>
      <c r="X33" s="100">
        <v>50</v>
      </c>
      <c r="Y33" s="100"/>
      <c r="Z33" s="100"/>
      <c r="AA33" s="51">
        <f t="shared" si="2"/>
        <v>320</v>
      </c>
      <c r="AB33" s="58">
        <f t="shared" si="3"/>
        <v>80</v>
      </c>
      <c r="AC33" s="102">
        <v>42</v>
      </c>
      <c r="AD33" s="58">
        <f t="shared" si="4"/>
        <v>46.666666666666664</v>
      </c>
      <c r="AE33" s="57">
        <f>CRS!I33</f>
        <v>58.766666666666673</v>
      </c>
      <c r="AF33" s="55">
        <f>CRS!J33</f>
        <v>79</v>
      </c>
      <c r="AG33" s="338"/>
      <c r="AH33" s="336"/>
      <c r="AI33" s="46"/>
      <c r="AJ33" s="46"/>
      <c r="AK33" s="46"/>
    </row>
    <row r="34" spans="1:37" ht="12.75" customHeight="1">
      <c r="A34" s="47" t="s">
        <v>50</v>
      </c>
      <c r="B34" s="50" t="str">
        <f>CRS!C34</f>
        <v xml:space="preserve">JIMENEZ, JADE MAURICE P. </v>
      </c>
      <c r="C34" s="56" t="str">
        <f>CRS!D34</f>
        <v>M</v>
      </c>
      <c r="D34" s="61" t="str">
        <f>CRS!E34</f>
        <v>BSIT-WEB TRACK-1</v>
      </c>
      <c r="E34" s="100">
        <v>16</v>
      </c>
      <c r="F34" s="100"/>
      <c r="G34" s="100"/>
      <c r="H34" s="100"/>
      <c r="I34" s="100">
        <v>20</v>
      </c>
      <c r="J34" s="100">
        <v>20</v>
      </c>
      <c r="K34" s="100">
        <v>10</v>
      </c>
      <c r="L34" s="100"/>
      <c r="M34" s="100"/>
      <c r="N34" s="100"/>
      <c r="O34" s="51">
        <f t="shared" si="0"/>
        <v>66</v>
      </c>
      <c r="P34" s="58">
        <f t="shared" si="1"/>
        <v>36.666666666666664</v>
      </c>
      <c r="Q34" s="100">
        <v>40</v>
      </c>
      <c r="R34" s="100">
        <v>50</v>
      </c>
      <c r="S34" s="100">
        <v>50</v>
      </c>
      <c r="T34" s="100">
        <v>20</v>
      </c>
      <c r="U34" s="100">
        <v>40</v>
      </c>
      <c r="V34" s="100">
        <v>50</v>
      </c>
      <c r="W34" s="100">
        <v>30</v>
      </c>
      <c r="X34" s="100">
        <v>50</v>
      </c>
      <c r="Y34" s="100"/>
      <c r="Z34" s="100"/>
      <c r="AA34" s="51">
        <f t="shared" si="2"/>
        <v>330</v>
      </c>
      <c r="AB34" s="58">
        <f t="shared" si="3"/>
        <v>82.5</v>
      </c>
      <c r="AC34" s="102">
        <v>48</v>
      </c>
      <c r="AD34" s="58">
        <f t="shared" si="4"/>
        <v>53.333333333333336</v>
      </c>
      <c r="AE34" s="57">
        <f>CRS!I34</f>
        <v>57.458333333333343</v>
      </c>
      <c r="AF34" s="55">
        <f>CRS!J34</f>
        <v>79</v>
      </c>
      <c r="AG34" s="338"/>
      <c r="AH34" s="336"/>
      <c r="AI34" s="46"/>
      <c r="AJ34" s="46"/>
      <c r="AK34" s="46"/>
    </row>
    <row r="35" spans="1:37" ht="12.75" customHeight="1">
      <c r="A35" s="47" t="s">
        <v>51</v>
      </c>
      <c r="B35" s="50" t="str">
        <f>CRS!C35</f>
        <v xml:space="preserve">LACANILAO, ALLYSSA LOUISSE E. </v>
      </c>
      <c r="C35" s="56" t="str">
        <f>CRS!D35</f>
        <v>F</v>
      </c>
      <c r="D35" s="61" t="str">
        <f>CRS!E35</f>
        <v>BSIT-NET SEC TRACK-1</v>
      </c>
      <c r="E35" s="100">
        <v>20</v>
      </c>
      <c r="F35" s="100">
        <v>20</v>
      </c>
      <c r="G35" s="100">
        <v>20</v>
      </c>
      <c r="H35" s="100">
        <v>40</v>
      </c>
      <c r="I35" s="100">
        <v>20</v>
      </c>
      <c r="J35" s="100">
        <v>20</v>
      </c>
      <c r="K35" s="100">
        <v>10</v>
      </c>
      <c r="L35" s="100"/>
      <c r="M35" s="100"/>
      <c r="N35" s="100"/>
      <c r="O35" s="51">
        <f t="shared" si="0"/>
        <v>150</v>
      </c>
      <c r="P35" s="58">
        <f t="shared" si="1"/>
        <v>83.333333333333343</v>
      </c>
      <c r="Q35" s="100">
        <v>40</v>
      </c>
      <c r="R35" s="100">
        <v>50</v>
      </c>
      <c r="S35" s="100">
        <v>50</v>
      </c>
      <c r="T35" s="100">
        <v>30</v>
      </c>
      <c r="U35" s="100">
        <v>30</v>
      </c>
      <c r="V35" s="100">
        <v>50</v>
      </c>
      <c r="W35" s="100">
        <v>30</v>
      </c>
      <c r="X35" s="100">
        <v>50</v>
      </c>
      <c r="Y35" s="100"/>
      <c r="Z35" s="100"/>
      <c r="AA35" s="51">
        <f t="shared" si="2"/>
        <v>330</v>
      </c>
      <c r="AB35" s="58">
        <f t="shared" si="3"/>
        <v>82.5</v>
      </c>
      <c r="AC35" s="102">
        <v>53</v>
      </c>
      <c r="AD35" s="58">
        <f t="shared" si="4"/>
        <v>58.888888888888893</v>
      </c>
      <c r="AE35" s="57">
        <f>CRS!I35</f>
        <v>74.747222222222234</v>
      </c>
      <c r="AF35" s="55">
        <f>CRS!J35</f>
        <v>87</v>
      </c>
      <c r="AG35" s="338"/>
      <c r="AH35" s="336"/>
      <c r="AI35" s="46"/>
      <c r="AJ35" s="46"/>
      <c r="AK35" s="46"/>
    </row>
    <row r="36" spans="1:37" ht="12.75" customHeight="1">
      <c r="A36" s="47" t="s">
        <v>52</v>
      </c>
      <c r="B36" s="50" t="str">
        <f>CRS!C36</f>
        <v xml:space="preserve">LI, YIFAN </v>
      </c>
      <c r="C36" s="56" t="str">
        <f>CRS!D36</f>
        <v>F</v>
      </c>
      <c r="D36" s="61" t="str">
        <f>CRS!E36</f>
        <v>BSIT-WEB TRACK-1</v>
      </c>
      <c r="E36" s="100">
        <v>10</v>
      </c>
      <c r="F36" s="100">
        <v>20</v>
      </c>
      <c r="G36" s="100"/>
      <c r="H36" s="100">
        <v>40</v>
      </c>
      <c r="I36" s="100">
        <v>20</v>
      </c>
      <c r="J36" s="100">
        <v>20</v>
      </c>
      <c r="K36" s="100">
        <v>10</v>
      </c>
      <c r="L36" s="100"/>
      <c r="M36" s="100"/>
      <c r="N36" s="100"/>
      <c r="O36" s="51">
        <f t="shared" si="0"/>
        <v>120</v>
      </c>
      <c r="P36" s="58">
        <f t="shared" si="1"/>
        <v>66.666666666666657</v>
      </c>
      <c r="Q36" s="100"/>
      <c r="R36" s="100"/>
      <c r="S36" s="100">
        <v>50</v>
      </c>
      <c r="T36" s="100"/>
      <c r="U36" s="100"/>
      <c r="V36" s="100">
        <v>50</v>
      </c>
      <c r="W36" s="100">
        <v>50</v>
      </c>
      <c r="X36" s="100">
        <v>50</v>
      </c>
      <c r="Y36" s="100"/>
      <c r="Z36" s="100"/>
      <c r="AA36" s="51">
        <f t="shared" si="2"/>
        <v>200</v>
      </c>
      <c r="AB36" s="58">
        <f t="shared" si="3"/>
        <v>50</v>
      </c>
      <c r="AC36" s="102">
        <v>35</v>
      </c>
      <c r="AD36" s="58">
        <f t="shared" si="4"/>
        <v>38.888888888888893</v>
      </c>
      <c r="AE36" s="57">
        <f>CRS!I36</f>
        <v>51.722222222222229</v>
      </c>
      <c r="AF36" s="55">
        <f>CRS!J36</f>
        <v>76</v>
      </c>
      <c r="AG36" s="338"/>
      <c r="AH36" s="336"/>
      <c r="AI36" s="46"/>
      <c r="AJ36" s="46"/>
      <c r="AK36" s="46"/>
    </row>
    <row r="37" spans="1:37" ht="12.75" customHeight="1">
      <c r="A37" s="47" t="s">
        <v>53</v>
      </c>
      <c r="B37" s="50" t="str">
        <f>CRS!C37</f>
        <v xml:space="preserve">MARTINEZ, ERICSON R. </v>
      </c>
      <c r="C37" s="56" t="str">
        <f>CRS!D37</f>
        <v>M</v>
      </c>
      <c r="D37" s="61" t="str">
        <f>CRS!E37</f>
        <v>BSIT-NET SEC TRACK-1</v>
      </c>
      <c r="E37" s="100">
        <v>18</v>
      </c>
      <c r="F37" s="100">
        <v>20</v>
      </c>
      <c r="G37" s="100">
        <v>20</v>
      </c>
      <c r="H37" s="100"/>
      <c r="I37" s="100">
        <v>20</v>
      </c>
      <c r="J37" s="100">
        <v>20</v>
      </c>
      <c r="K37" s="100">
        <v>10</v>
      </c>
      <c r="L37" s="100"/>
      <c r="M37" s="100"/>
      <c r="N37" s="100"/>
      <c r="O37" s="51">
        <f t="shared" si="0"/>
        <v>108</v>
      </c>
      <c r="P37" s="58">
        <f t="shared" si="1"/>
        <v>60</v>
      </c>
      <c r="Q37" s="100">
        <v>30</v>
      </c>
      <c r="R37" s="100">
        <v>50</v>
      </c>
      <c r="S37" s="100">
        <v>50</v>
      </c>
      <c r="T37" s="100">
        <v>30</v>
      </c>
      <c r="U37" s="100">
        <v>40</v>
      </c>
      <c r="V37" s="100">
        <v>50</v>
      </c>
      <c r="W37" s="100">
        <v>50</v>
      </c>
      <c r="X37" s="100">
        <v>50</v>
      </c>
      <c r="Y37" s="100"/>
      <c r="Z37" s="100"/>
      <c r="AA37" s="51">
        <f t="shared" si="2"/>
        <v>350</v>
      </c>
      <c r="AB37" s="58">
        <f t="shared" si="3"/>
        <v>87.5</v>
      </c>
      <c r="AC37" s="102">
        <v>49</v>
      </c>
      <c r="AD37" s="58">
        <f t="shared" si="4"/>
        <v>54.444444444444443</v>
      </c>
      <c r="AE37" s="57">
        <f>CRS!I37</f>
        <v>67.186111111111103</v>
      </c>
      <c r="AF37" s="55">
        <f>CRS!J37</f>
        <v>84</v>
      </c>
      <c r="AG37" s="338"/>
      <c r="AH37" s="336"/>
      <c r="AI37" s="46"/>
      <c r="AJ37" s="46"/>
      <c r="AK37" s="46"/>
    </row>
    <row r="38" spans="1:37" ht="12.75" customHeight="1">
      <c r="A38" s="47" t="s">
        <v>54</v>
      </c>
      <c r="B38" s="50" t="str">
        <f>CRS!C38</f>
        <v xml:space="preserve">NAVALTA, JORANNE M. </v>
      </c>
      <c r="C38" s="56" t="str">
        <f>CRS!D38</f>
        <v>M</v>
      </c>
      <c r="D38" s="61" t="str">
        <f>CRS!E38</f>
        <v>BSIT-NET SEC TRACK-1</v>
      </c>
      <c r="E38" s="100"/>
      <c r="F38" s="100">
        <v>20</v>
      </c>
      <c r="G38" s="100">
        <v>20</v>
      </c>
      <c r="H38" s="100"/>
      <c r="I38" s="100">
        <v>20</v>
      </c>
      <c r="J38" s="100">
        <v>20</v>
      </c>
      <c r="K38" s="100">
        <v>10</v>
      </c>
      <c r="L38" s="100"/>
      <c r="M38" s="100"/>
      <c r="N38" s="100"/>
      <c r="O38" s="51">
        <f t="shared" si="0"/>
        <v>90</v>
      </c>
      <c r="P38" s="58">
        <f t="shared" si="1"/>
        <v>50</v>
      </c>
      <c r="Q38" s="100">
        <v>40</v>
      </c>
      <c r="R38" s="100"/>
      <c r="S38" s="100">
        <v>50</v>
      </c>
      <c r="T38" s="100"/>
      <c r="U38" s="100">
        <v>30</v>
      </c>
      <c r="V38" s="100">
        <v>50</v>
      </c>
      <c r="W38" s="100">
        <v>30</v>
      </c>
      <c r="X38" s="100">
        <v>50</v>
      </c>
      <c r="Y38" s="100"/>
      <c r="Z38" s="100"/>
      <c r="AA38" s="51">
        <f t="shared" si="2"/>
        <v>250</v>
      </c>
      <c r="AB38" s="58">
        <f t="shared" si="3"/>
        <v>62.5</v>
      </c>
      <c r="AC38" s="102">
        <v>35</v>
      </c>
      <c r="AD38" s="58">
        <f t="shared" si="4"/>
        <v>38.888888888888893</v>
      </c>
      <c r="AE38" s="57">
        <f>CRS!I38</f>
        <v>50.347222222222229</v>
      </c>
      <c r="AF38" s="55">
        <f>CRS!J38</f>
        <v>75</v>
      </c>
      <c r="AG38" s="338"/>
      <c r="AH38" s="336"/>
      <c r="AI38" s="46"/>
      <c r="AJ38" s="46"/>
      <c r="AK38" s="46"/>
    </row>
    <row r="39" spans="1:37" ht="12.75" customHeight="1">
      <c r="A39" s="47" t="s">
        <v>55</v>
      </c>
      <c r="B39" s="50" t="str">
        <f>CRS!C39</f>
        <v xml:space="preserve">PABLO, LESTER W. </v>
      </c>
      <c r="C39" s="56" t="str">
        <f>CRS!D39</f>
        <v>M</v>
      </c>
      <c r="D39" s="61" t="str">
        <f>CRS!E39</f>
        <v>BSIT-WEB TRACK-1</v>
      </c>
      <c r="E39" s="100">
        <v>22</v>
      </c>
      <c r="F39" s="100">
        <v>20</v>
      </c>
      <c r="G39" s="100">
        <v>20</v>
      </c>
      <c r="H39" s="100">
        <v>40</v>
      </c>
      <c r="I39" s="100">
        <v>20</v>
      </c>
      <c r="J39" s="100">
        <v>20</v>
      </c>
      <c r="K39" s="100">
        <v>10</v>
      </c>
      <c r="L39" s="100"/>
      <c r="M39" s="100"/>
      <c r="N39" s="100"/>
      <c r="O39" s="51">
        <f t="shared" si="0"/>
        <v>152</v>
      </c>
      <c r="P39" s="58">
        <f t="shared" si="1"/>
        <v>84.444444444444443</v>
      </c>
      <c r="Q39" s="100">
        <v>40</v>
      </c>
      <c r="R39" s="100">
        <v>50</v>
      </c>
      <c r="S39" s="100">
        <v>0</v>
      </c>
      <c r="T39" s="100">
        <v>20</v>
      </c>
      <c r="U39" s="100">
        <v>30</v>
      </c>
      <c r="V39" s="100">
        <v>40</v>
      </c>
      <c r="W39" s="100">
        <v>50</v>
      </c>
      <c r="X39" s="100">
        <v>50</v>
      </c>
      <c r="Y39" s="100"/>
      <c r="Z39" s="100"/>
      <c r="AA39" s="51">
        <f t="shared" si="2"/>
        <v>280</v>
      </c>
      <c r="AB39" s="58">
        <f t="shared" si="3"/>
        <v>70</v>
      </c>
      <c r="AC39" s="102">
        <v>57</v>
      </c>
      <c r="AD39" s="58">
        <f t="shared" si="4"/>
        <v>63.333333333333329</v>
      </c>
      <c r="AE39" s="57">
        <f>CRS!I39</f>
        <v>72.5</v>
      </c>
      <c r="AF39" s="55">
        <f>CRS!J39</f>
        <v>86</v>
      </c>
      <c r="AG39" s="338"/>
      <c r="AH39" s="336"/>
      <c r="AI39" s="46"/>
      <c r="AJ39" s="46"/>
      <c r="AK39" s="46"/>
    </row>
    <row r="40" spans="1:37" ht="12.75" customHeight="1">
      <c r="A40" s="47" t="s">
        <v>56</v>
      </c>
      <c r="B40" s="50" t="str">
        <f>CRS!C40</f>
        <v xml:space="preserve">PADRIQUE, GREGGY JIM IVAN A. </v>
      </c>
      <c r="C40" s="56" t="str">
        <f>CRS!D40</f>
        <v>M</v>
      </c>
      <c r="D40" s="61" t="str">
        <f>CRS!E40</f>
        <v>BSIT-WEB TRACK-1</v>
      </c>
      <c r="E40" s="100">
        <v>22</v>
      </c>
      <c r="F40" s="100">
        <v>20</v>
      </c>
      <c r="G40" s="100">
        <v>30</v>
      </c>
      <c r="H40" s="100">
        <v>40</v>
      </c>
      <c r="I40" s="100">
        <v>20</v>
      </c>
      <c r="J40" s="100">
        <v>20</v>
      </c>
      <c r="K40" s="100">
        <v>10</v>
      </c>
      <c r="L40" s="100"/>
      <c r="M40" s="100"/>
      <c r="N40" s="100"/>
      <c r="O40" s="51">
        <f t="shared" si="0"/>
        <v>162</v>
      </c>
      <c r="P40" s="58">
        <f t="shared" si="1"/>
        <v>90</v>
      </c>
      <c r="Q40" s="100">
        <v>30</v>
      </c>
      <c r="R40" s="100">
        <v>50</v>
      </c>
      <c r="S40" s="100">
        <v>50</v>
      </c>
      <c r="T40" s="100">
        <v>30</v>
      </c>
      <c r="U40" s="100">
        <v>40</v>
      </c>
      <c r="V40" s="100">
        <v>40</v>
      </c>
      <c r="W40" s="100">
        <v>40</v>
      </c>
      <c r="X40" s="100">
        <v>50</v>
      </c>
      <c r="Y40" s="100"/>
      <c r="Z40" s="100"/>
      <c r="AA40" s="51">
        <f t="shared" si="2"/>
        <v>330</v>
      </c>
      <c r="AB40" s="58">
        <f t="shared" si="3"/>
        <v>82.5</v>
      </c>
      <c r="AC40" s="102">
        <v>48</v>
      </c>
      <c r="AD40" s="58">
        <f t="shared" si="4"/>
        <v>53.333333333333336</v>
      </c>
      <c r="AE40" s="57">
        <f>CRS!I40</f>
        <v>75.058333333333337</v>
      </c>
      <c r="AF40" s="55">
        <f>CRS!J40</f>
        <v>88</v>
      </c>
      <c r="AG40" s="338"/>
      <c r="AH40" s="336"/>
      <c r="AI40" s="46"/>
      <c r="AJ40" s="46"/>
      <c r="AK40" s="46"/>
    </row>
    <row r="41" spans="1:37" ht="12.75" customHeight="1">
      <c r="A41" s="43"/>
      <c r="B41" s="44"/>
      <c r="C41" s="44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</row>
    <row r="42" spans="1:37" ht="15" customHeight="1">
      <c r="A42" s="378" t="str">
        <f>A1</f>
        <v>CITCS 1L  CC22</v>
      </c>
      <c r="B42" s="379"/>
      <c r="C42" s="379"/>
      <c r="D42" s="379"/>
      <c r="E42" s="346" t="s">
        <v>122</v>
      </c>
      <c r="F42" s="346"/>
      <c r="G42" s="346"/>
      <c r="H42" s="346"/>
      <c r="I42" s="346"/>
      <c r="J42" s="346"/>
      <c r="K42" s="347"/>
      <c r="L42" s="347"/>
      <c r="M42" s="347"/>
      <c r="N42" s="347"/>
      <c r="O42" s="347"/>
      <c r="P42" s="347"/>
      <c r="Q42" s="347"/>
      <c r="R42" s="347"/>
      <c r="S42" s="347"/>
      <c r="T42" s="347"/>
      <c r="U42" s="347"/>
      <c r="V42" s="347"/>
      <c r="W42" s="347"/>
      <c r="X42" s="347"/>
      <c r="Y42" s="347"/>
      <c r="Z42" s="347"/>
      <c r="AA42" s="347"/>
      <c r="AB42" s="347"/>
      <c r="AC42" s="348"/>
      <c r="AD42" s="348"/>
      <c r="AE42" s="348"/>
      <c r="AF42" s="349"/>
      <c r="AG42" s="46"/>
      <c r="AH42" s="46"/>
      <c r="AI42" s="46"/>
      <c r="AJ42" s="46"/>
      <c r="AK42" s="46"/>
    </row>
    <row r="43" spans="1:37" ht="15" customHeight="1">
      <c r="A43" s="380"/>
      <c r="B43" s="381"/>
      <c r="C43" s="381"/>
      <c r="D43" s="381"/>
      <c r="E43" s="375" t="str">
        <f>E2</f>
        <v>Class Standing</v>
      </c>
      <c r="F43" s="375"/>
      <c r="G43" s="375"/>
      <c r="H43" s="375"/>
      <c r="I43" s="375"/>
      <c r="J43" s="375"/>
      <c r="K43" s="362"/>
      <c r="L43" s="362"/>
      <c r="M43" s="362"/>
      <c r="N43" s="362"/>
      <c r="O43" s="362"/>
      <c r="P43" s="353"/>
      <c r="Q43" s="375" t="str">
        <f>Q2</f>
        <v>Laboratory</v>
      </c>
      <c r="R43" s="362"/>
      <c r="S43" s="362"/>
      <c r="T43" s="362"/>
      <c r="U43" s="362"/>
      <c r="V43" s="362"/>
      <c r="W43" s="362"/>
      <c r="X43" s="362"/>
      <c r="Y43" s="362"/>
      <c r="Z43" s="362"/>
      <c r="AA43" s="362"/>
      <c r="AB43" s="353"/>
      <c r="AC43" s="339" t="s">
        <v>88</v>
      </c>
      <c r="AD43" s="340"/>
      <c r="AE43" s="401" t="s">
        <v>89</v>
      </c>
      <c r="AF43" s="403" t="s">
        <v>90</v>
      </c>
      <c r="AG43" s="53"/>
      <c r="AH43" s="53"/>
      <c r="AI43" s="53"/>
      <c r="AJ43" s="53"/>
      <c r="AK43" s="53"/>
    </row>
    <row r="44" spans="1:37" ht="12.75" customHeight="1">
      <c r="A44" s="370" t="str">
        <f>A3</f>
        <v>INTRODUCTION TO PLATFORM TECHNOLOGIES</v>
      </c>
      <c r="B44" s="371"/>
      <c r="C44" s="371"/>
      <c r="D44" s="371"/>
      <c r="E44" s="352" t="s">
        <v>91</v>
      </c>
      <c r="F44" s="352" t="s">
        <v>92</v>
      </c>
      <c r="G44" s="352" t="s">
        <v>93</v>
      </c>
      <c r="H44" s="352" t="s">
        <v>94</v>
      </c>
      <c r="I44" s="352" t="s">
        <v>95</v>
      </c>
      <c r="J44" s="352" t="s">
        <v>96</v>
      </c>
      <c r="K44" s="352" t="s">
        <v>97</v>
      </c>
      <c r="L44" s="352" t="s">
        <v>98</v>
      </c>
      <c r="M44" s="352" t="s">
        <v>99</v>
      </c>
      <c r="N44" s="352" t="s">
        <v>0</v>
      </c>
      <c r="O44" s="357" t="s">
        <v>100</v>
      </c>
      <c r="P44" s="365" t="s">
        <v>101</v>
      </c>
      <c r="Q44" s="352" t="s">
        <v>102</v>
      </c>
      <c r="R44" s="352" t="s">
        <v>103</v>
      </c>
      <c r="S44" s="352" t="s">
        <v>104</v>
      </c>
      <c r="T44" s="352" t="s">
        <v>105</v>
      </c>
      <c r="U44" s="352" t="s">
        <v>106</v>
      </c>
      <c r="V44" s="352" t="s">
        <v>107</v>
      </c>
      <c r="W44" s="352" t="s">
        <v>108</v>
      </c>
      <c r="X44" s="352" t="s">
        <v>109</v>
      </c>
      <c r="Y44" s="352" t="s">
        <v>110</v>
      </c>
      <c r="Z44" s="352" t="s">
        <v>111</v>
      </c>
      <c r="AA44" s="357" t="s">
        <v>100</v>
      </c>
      <c r="AB44" s="365" t="s">
        <v>101</v>
      </c>
      <c r="AC44" s="341"/>
      <c r="AD44" s="342"/>
      <c r="AE44" s="401"/>
      <c r="AF44" s="403"/>
      <c r="AG44" s="53"/>
      <c r="AH44" s="53"/>
      <c r="AI44" s="53"/>
      <c r="AJ44" s="53"/>
      <c r="AK44" s="53"/>
    </row>
    <row r="45" spans="1:37" ht="12.75" customHeight="1">
      <c r="A45" s="372" t="str">
        <f>A4</f>
        <v>W 11:30AM-2:30PM  W 3:30PM-7:30PM</v>
      </c>
      <c r="B45" s="373"/>
      <c r="C45" s="374"/>
      <c r="D45" s="62" t="str">
        <f>D4</f>
        <v>S312</v>
      </c>
      <c r="E45" s="352"/>
      <c r="F45" s="352"/>
      <c r="G45" s="352"/>
      <c r="H45" s="352"/>
      <c r="I45" s="352"/>
      <c r="J45" s="352"/>
      <c r="K45" s="352"/>
      <c r="L45" s="352"/>
      <c r="M45" s="352"/>
      <c r="N45" s="352"/>
      <c r="O45" s="357"/>
      <c r="P45" s="365"/>
      <c r="Q45" s="353"/>
      <c r="R45" s="353"/>
      <c r="S45" s="353"/>
      <c r="T45" s="353"/>
      <c r="U45" s="352"/>
      <c r="V45" s="352"/>
      <c r="W45" s="353"/>
      <c r="X45" s="353"/>
      <c r="Y45" s="353"/>
      <c r="Z45" s="353"/>
      <c r="AA45" s="358"/>
      <c r="AB45" s="366"/>
      <c r="AC45" s="59" t="s">
        <v>112</v>
      </c>
      <c r="AD45" s="60" t="s">
        <v>113</v>
      </c>
      <c r="AE45" s="401"/>
      <c r="AF45" s="403"/>
      <c r="AG45" s="53"/>
      <c r="AH45" s="53"/>
      <c r="AI45" s="53"/>
      <c r="AJ45" s="53"/>
      <c r="AK45" s="53"/>
    </row>
    <row r="46" spans="1:37" ht="12.75" customHeight="1">
      <c r="A46" s="372" t="str">
        <f>A5</f>
        <v>3rd Trimester SY 2018-2019</v>
      </c>
      <c r="B46" s="373"/>
      <c r="C46" s="374"/>
      <c r="D46" s="374"/>
      <c r="E46" s="48">
        <f t="shared" ref="E46:N46" si="5">IF(E5="","",E5)</f>
        <v>30</v>
      </c>
      <c r="F46" s="48">
        <f t="shared" si="5"/>
        <v>20</v>
      </c>
      <c r="G46" s="48">
        <f t="shared" si="5"/>
        <v>30</v>
      </c>
      <c r="H46" s="48">
        <f t="shared" si="5"/>
        <v>50</v>
      </c>
      <c r="I46" s="48">
        <f t="shared" si="5"/>
        <v>20</v>
      </c>
      <c r="J46" s="48">
        <f t="shared" si="5"/>
        <v>20</v>
      </c>
      <c r="K46" s="48">
        <f t="shared" si="5"/>
        <v>10</v>
      </c>
      <c r="L46" s="48" t="str">
        <f t="shared" si="5"/>
        <v/>
      </c>
      <c r="M46" s="48" t="str">
        <f t="shared" si="5"/>
        <v/>
      </c>
      <c r="N46" s="48" t="str">
        <f t="shared" si="5"/>
        <v/>
      </c>
      <c r="O46" s="357"/>
      <c r="P46" s="365"/>
      <c r="Q46" s="48">
        <f>IF(Q5="","",Q5)</f>
        <v>50</v>
      </c>
      <c r="R46" s="48">
        <f t="shared" ref="R46:Z46" si="6">IF(R5="","",R5)</f>
        <v>50</v>
      </c>
      <c r="S46" s="48">
        <f t="shared" si="6"/>
        <v>50</v>
      </c>
      <c r="T46" s="48">
        <f t="shared" si="6"/>
        <v>50</v>
      </c>
      <c r="U46" s="48">
        <f t="shared" si="6"/>
        <v>50</v>
      </c>
      <c r="V46" s="48">
        <f t="shared" si="6"/>
        <v>50</v>
      </c>
      <c r="W46" s="48">
        <f t="shared" si="6"/>
        <v>50</v>
      </c>
      <c r="X46" s="48">
        <f t="shared" si="6"/>
        <v>50</v>
      </c>
      <c r="Y46" s="48" t="str">
        <f t="shared" si="6"/>
        <v/>
      </c>
      <c r="Z46" s="48" t="str">
        <f t="shared" si="6"/>
        <v/>
      </c>
      <c r="AA46" s="358"/>
      <c r="AB46" s="366"/>
      <c r="AC46" s="48">
        <f t="shared" ref="AC46" si="7">IF(AC5="","",AC5)</f>
        <v>90</v>
      </c>
      <c r="AD46" s="343"/>
      <c r="AE46" s="401"/>
      <c r="AF46" s="403"/>
      <c r="AG46" s="53"/>
      <c r="AH46" s="53"/>
      <c r="AI46" s="53"/>
      <c r="AJ46" s="53"/>
      <c r="AK46" s="53"/>
    </row>
    <row r="47" spans="1:37" ht="12.75" customHeight="1">
      <c r="A47" s="361" t="str">
        <f>A6</f>
        <v>Inst/Prof:Leonard Prim Francis G. Reyes</v>
      </c>
      <c r="B47" s="362"/>
      <c r="C47" s="353"/>
      <c r="D47" s="353"/>
      <c r="E47" s="350" t="str">
        <f>IF(E6="","",E6)</f>
        <v>QZ01</v>
      </c>
      <c r="F47" s="350" t="str">
        <f t="shared" ref="F47:N47" si="8">IF(F6="","",F6)</f>
        <v>QZ02</v>
      </c>
      <c r="G47" s="350" t="str">
        <f t="shared" si="8"/>
        <v>QZ03</v>
      </c>
      <c r="H47" s="350" t="str">
        <f t="shared" si="8"/>
        <v>QZ04</v>
      </c>
      <c r="I47" s="350" t="str">
        <f t="shared" si="8"/>
        <v>QZ05</v>
      </c>
      <c r="J47" s="350" t="str">
        <f t="shared" si="8"/>
        <v>QZ06</v>
      </c>
      <c r="K47" s="350" t="str">
        <f t="shared" si="8"/>
        <v>QZ07</v>
      </c>
      <c r="L47" s="350" t="str">
        <f t="shared" si="8"/>
        <v/>
      </c>
      <c r="M47" s="350" t="str">
        <f t="shared" si="8"/>
        <v/>
      </c>
      <c r="N47" s="350" t="str">
        <f t="shared" si="8"/>
        <v/>
      </c>
      <c r="O47" s="359">
        <f>O6</f>
        <v>180</v>
      </c>
      <c r="P47" s="365"/>
      <c r="Q47" s="350" t="str">
        <f t="shared" ref="Q47:Z47" si="9">IF(Q6="","",Q6)</f>
        <v>LAB01</v>
      </c>
      <c r="R47" s="350" t="str">
        <f t="shared" si="9"/>
        <v>LAB02</v>
      </c>
      <c r="S47" s="350" t="str">
        <f t="shared" si="9"/>
        <v>LAB03</v>
      </c>
      <c r="T47" s="350" t="str">
        <f t="shared" si="9"/>
        <v>LAB04</v>
      </c>
      <c r="U47" s="350" t="str">
        <f t="shared" si="9"/>
        <v>LAB05</v>
      </c>
      <c r="V47" s="350" t="str">
        <f t="shared" si="9"/>
        <v>LAB06</v>
      </c>
      <c r="W47" s="350" t="str">
        <f t="shared" si="9"/>
        <v>LAB07</v>
      </c>
      <c r="X47" s="350" t="str">
        <f t="shared" si="9"/>
        <v>LAB08</v>
      </c>
      <c r="Y47" s="350" t="str">
        <f t="shared" si="9"/>
        <v/>
      </c>
      <c r="Z47" s="350" t="str">
        <f t="shared" si="9"/>
        <v/>
      </c>
      <c r="AA47" s="359">
        <f>AA6</f>
        <v>400</v>
      </c>
      <c r="AB47" s="366"/>
      <c r="AC47" s="398">
        <f>AC6</f>
        <v>0</v>
      </c>
      <c r="AD47" s="344"/>
      <c r="AE47" s="401"/>
      <c r="AF47" s="403"/>
      <c r="AG47" s="53"/>
      <c r="AH47" s="53"/>
      <c r="AI47" s="53"/>
      <c r="AJ47" s="53"/>
      <c r="AK47" s="53"/>
    </row>
    <row r="48" spans="1:37" ht="13.35" customHeight="1">
      <c r="A48" s="394" t="s">
        <v>114</v>
      </c>
      <c r="B48" s="395"/>
      <c r="C48" s="382" t="s">
        <v>115</v>
      </c>
      <c r="D48" s="368" t="s">
        <v>118</v>
      </c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9"/>
      <c r="P48" s="365"/>
      <c r="Q48" s="350"/>
      <c r="R48" s="350"/>
      <c r="S48" s="350"/>
      <c r="T48" s="350"/>
      <c r="U48" s="350"/>
      <c r="V48" s="350"/>
      <c r="W48" s="350"/>
      <c r="X48" s="350"/>
      <c r="Y48" s="350"/>
      <c r="Z48" s="350"/>
      <c r="AA48" s="359"/>
      <c r="AB48" s="366"/>
      <c r="AC48" s="399"/>
      <c r="AD48" s="344"/>
      <c r="AE48" s="401"/>
      <c r="AF48" s="403"/>
      <c r="AG48" s="46"/>
      <c r="AH48" s="46"/>
      <c r="AI48" s="46"/>
      <c r="AJ48" s="46"/>
      <c r="AK48" s="46"/>
    </row>
    <row r="49" spans="1:32">
      <c r="A49" s="396"/>
      <c r="B49" s="397"/>
      <c r="C49" s="383"/>
      <c r="D49" s="369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60"/>
      <c r="P49" s="411"/>
      <c r="Q49" s="351"/>
      <c r="R49" s="351"/>
      <c r="S49" s="351"/>
      <c r="T49" s="351"/>
      <c r="U49" s="351"/>
      <c r="V49" s="351"/>
      <c r="W49" s="351"/>
      <c r="X49" s="351"/>
      <c r="Y49" s="351"/>
      <c r="Z49" s="351"/>
      <c r="AA49" s="360"/>
      <c r="AB49" s="367"/>
      <c r="AC49" s="400"/>
      <c r="AD49" s="345"/>
      <c r="AE49" s="402"/>
      <c r="AF49" s="404"/>
    </row>
    <row r="50" spans="1:32" ht="12.75" customHeight="1">
      <c r="A50" s="49" t="s">
        <v>57</v>
      </c>
      <c r="B50" s="50" t="str">
        <f>CRS!C50</f>
        <v xml:space="preserve">PALAGANAS, JHONNIE E. </v>
      </c>
      <c r="C50" s="56" t="str">
        <f>CRS!D50</f>
        <v>M</v>
      </c>
      <c r="D50" s="61" t="str">
        <f>CRS!E50</f>
        <v>BSIT-WEB TRACK-1</v>
      </c>
      <c r="E50" s="100">
        <v>18</v>
      </c>
      <c r="F50" s="100">
        <v>20</v>
      </c>
      <c r="G50" s="100">
        <v>25</v>
      </c>
      <c r="H50" s="100">
        <v>40</v>
      </c>
      <c r="I50" s="100">
        <v>20</v>
      </c>
      <c r="J50" s="100">
        <v>20</v>
      </c>
      <c r="K50" s="100">
        <v>10</v>
      </c>
      <c r="L50" s="100"/>
      <c r="M50" s="100"/>
      <c r="N50" s="100"/>
      <c r="O50" s="51">
        <f t="shared" ref="O50:O80" si="10">IF(SUM(E50:N50)=0,"",SUM(E50:N50))</f>
        <v>153</v>
      </c>
      <c r="P50" s="58">
        <f t="shared" ref="P50:P80" si="11">IF(O50="","",O50/$O$6*100)</f>
        <v>85</v>
      </c>
      <c r="Q50" s="100">
        <v>40</v>
      </c>
      <c r="R50" s="100">
        <v>50</v>
      </c>
      <c r="S50" s="100">
        <v>50</v>
      </c>
      <c r="T50" s="100">
        <v>30</v>
      </c>
      <c r="U50" s="100">
        <v>30</v>
      </c>
      <c r="V50" s="100">
        <v>50</v>
      </c>
      <c r="W50" s="100">
        <v>40</v>
      </c>
      <c r="X50" s="100"/>
      <c r="Y50" s="100"/>
      <c r="Z50" s="100"/>
      <c r="AA50" s="51">
        <f t="shared" ref="AA50:AA80" si="12">IF(SUM(Q50:Z50)=0,"",SUM(Q50:Z50))</f>
        <v>290</v>
      </c>
      <c r="AB50" s="58">
        <f t="shared" ref="AB50:AB80" si="13">IF(AA50="","",AA50/$AA$6*100)</f>
        <v>72.5</v>
      </c>
      <c r="AC50" s="102">
        <v>55</v>
      </c>
      <c r="AD50" s="58">
        <f t="shared" ref="AD50:AD80" si="14">IF(AC50="","",AC50/$AC$5*100)</f>
        <v>61.111111111111114</v>
      </c>
      <c r="AE50" s="57">
        <f>CRS!I50</f>
        <v>72.75277777777778</v>
      </c>
      <c r="AF50" s="55">
        <f>CRS!J50</f>
        <v>86</v>
      </c>
    </row>
    <row r="51" spans="1:32" ht="12.75" customHeight="1">
      <c r="A51" s="47" t="s">
        <v>58</v>
      </c>
      <c r="B51" s="50" t="str">
        <f>CRS!C51</f>
        <v xml:space="preserve">PALAWAG, ALLYSA MAE P. </v>
      </c>
      <c r="C51" s="56" t="str">
        <f>CRS!D51</f>
        <v>F</v>
      </c>
      <c r="D51" s="61" t="str">
        <f>CRS!E51</f>
        <v>BSIT-WEB TRACK-1</v>
      </c>
      <c r="E51" s="100">
        <v>15</v>
      </c>
      <c r="F51" s="100">
        <v>20</v>
      </c>
      <c r="G51" s="100">
        <v>25</v>
      </c>
      <c r="H51" s="100">
        <v>40</v>
      </c>
      <c r="I51" s="100">
        <v>20</v>
      </c>
      <c r="J51" s="100">
        <v>20</v>
      </c>
      <c r="K51" s="100">
        <v>10</v>
      </c>
      <c r="L51" s="100"/>
      <c r="M51" s="100"/>
      <c r="N51" s="100"/>
      <c r="O51" s="51">
        <f t="shared" si="10"/>
        <v>150</v>
      </c>
      <c r="P51" s="58">
        <f t="shared" si="11"/>
        <v>83.333333333333343</v>
      </c>
      <c r="Q51" s="100">
        <v>40</v>
      </c>
      <c r="R51" s="100">
        <v>50</v>
      </c>
      <c r="S51" s="100">
        <v>50</v>
      </c>
      <c r="T51" s="100">
        <v>30</v>
      </c>
      <c r="U51" s="100">
        <v>40</v>
      </c>
      <c r="V51" s="100">
        <v>40</v>
      </c>
      <c r="W51" s="100">
        <v>50</v>
      </c>
      <c r="X51" s="100">
        <v>50</v>
      </c>
      <c r="Y51" s="100"/>
      <c r="Z51" s="100"/>
      <c r="AA51" s="51">
        <f t="shared" si="12"/>
        <v>350</v>
      </c>
      <c r="AB51" s="58">
        <f t="shared" si="13"/>
        <v>87.5</v>
      </c>
      <c r="AC51" s="102">
        <v>43</v>
      </c>
      <c r="AD51" s="58">
        <f t="shared" si="14"/>
        <v>47.777777777777779</v>
      </c>
      <c r="AE51" s="57">
        <f>CRS!I51</f>
        <v>72.61944444444444</v>
      </c>
      <c r="AF51" s="55">
        <f>CRS!J51</f>
        <v>86</v>
      </c>
    </row>
    <row r="52" spans="1:32" ht="12.75" customHeight="1">
      <c r="A52" s="47" t="s">
        <v>59</v>
      </c>
      <c r="B52" s="50" t="str">
        <f>CRS!C52</f>
        <v xml:space="preserve">QUILALA, JOSHUA C. </v>
      </c>
      <c r="C52" s="56" t="str">
        <f>CRS!D52</f>
        <v>M</v>
      </c>
      <c r="D52" s="61" t="str">
        <f>CRS!E52</f>
        <v>BSIT-WEB TRACK-1</v>
      </c>
      <c r="E52" s="100">
        <v>26</v>
      </c>
      <c r="F52" s="100">
        <v>20</v>
      </c>
      <c r="G52" s="100">
        <v>25</v>
      </c>
      <c r="H52" s="100">
        <v>40</v>
      </c>
      <c r="I52" s="100">
        <v>20</v>
      </c>
      <c r="J52" s="100">
        <v>20</v>
      </c>
      <c r="K52" s="100">
        <v>10</v>
      </c>
      <c r="L52" s="100"/>
      <c r="M52" s="100"/>
      <c r="N52" s="100"/>
      <c r="O52" s="51">
        <f t="shared" si="10"/>
        <v>161</v>
      </c>
      <c r="P52" s="58">
        <f t="shared" si="11"/>
        <v>89.444444444444443</v>
      </c>
      <c r="Q52" s="100">
        <v>40</v>
      </c>
      <c r="R52" s="100">
        <v>50</v>
      </c>
      <c r="S52" s="100">
        <v>50</v>
      </c>
      <c r="T52" s="100">
        <v>30</v>
      </c>
      <c r="U52" s="100"/>
      <c r="V52" s="100">
        <v>50</v>
      </c>
      <c r="W52" s="100">
        <v>40</v>
      </c>
      <c r="X52" s="100">
        <v>50</v>
      </c>
      <c r="Y52" s="100"/>
      <c r="Z52" s="100"/>
      <c r="AA52" s="51">
        <f t="shared" si="12"/>
        <v>310</v>
      </c>
      <c r="AB52" s="58">
        <f t="shared" si="13"/>
        <v>77.5</v>
      </c>
      <c r="AC52" s="102">
        <v>50</v>
      </c>
      <c r="AD52" s="58">
        <f t="shared" si="14"/>
        <v>55.555555555555557</v>
      </c>
      <c r="AE52" s="57">
        <f>CRS!I52</f>
        <v>73.980555555555554</v>
      </c>
      <c r="AF52" s="55">
        <f>CRS!J52</f>
        <v>87</v>
      </c>
    </row>
    <row r="53" spans="1:32" ht="12.75" customHeight="1">
      <c r="A53" s="47" t="s">
        <v>60</v>
      </c>
      <c r="B53" s="50" t="str">
        <f>CRS!C53</f>
        <v xml:space="preserve">SABINOSA, RECCALYN A. </v>
      </c>
      <c r="C53" s="56" t="str">
        <f>CRS!D53</f>
        <v>F</v>
      </c>
      <c r="D53" s="61" t="str">
        <f>CRS!E53</f>
        <v>BSIT-WEB TRACK-1</v>
      </c>
      <c r="E53" s="100">
        <v>26</v>
      </c>
      <c r="F53" s="100">
        <v>20</v>
      </c>
      <c r="G53" s="100">
        <v>25</v>
      </c>
      <c r="H53" s="100">
        <v>40</v>
      </c>
      <c r="I53" s="100">
        <v>20</v>
      </c>
      <c r="J53" s="100">
        <v>20</v>
      </c>
      <c r="K53" s="100">
        <v>10</v>
      </c>
      <c r="L53" s="100"/>
      <c r="M53" s="100"/>
      <c r="N53" s="100"/>
      <c r="O53" s="51">
        <f t="shared" si="10"/>
        <v>161</v>
      </c>
      <c r="P53" s="58">
        <f t="shared" si="11"/>
        <v>89.444444444444443</v>
      </c>
      <c r="Q53" s="100">
        <v>30</v>
      </c>
      <c r="R53" s="100">
        <v>50</v>
      </c>
      <c r="S53" s="100">
        <v>50</v>
      </c>
      <c r="T53" s="100">
        <v>30</v>
      </c>
      <c r="U53" s="100">
        <v>40</v>
      </c>
      <c r="V53" s="100">
        <v>40</v>
      </c>
      <c r="W53" s="100">
        <v>40</v>
      </c>
      <c r="X53" s="100">
        <v>50</v>
      </c>
      <c r="Y53" s="100"/>
      <c r="Z53" s="100"/>
      <c r="AA53" s="51">
        <f t="shared" si="12"/>
        <v>330</v>
      </c>
      <c r="AB53" s="58">
        <f t="shared" si="13"/>
        <v>82.5</v>
      </c>
      <c r="AC53" s="102">
        <v>47</v>
      </c>
      <c r="AD53" s="58">
        <f t="shared" si="14"/>
        <v>52.222222222222229</v>
      </c>
      <c r="AE53" s="57">
        <f>CRS!I53</f>
        <v>74.497222222222234</v>
      </c>
      <c r="AF53" s="55">
        <f>CRS!J53</f>
        <v>87</v>
      </c>
    </row>
    <row r="54" spans="1:32" ht="12.75" customHeight="1">
      <c r="A54" s="47" t="s">
        <v>61</v>
      </c>
      <c r="B54" s="50" t="str">
        <f>CRS!C54</f>
        <v xml:space="preserve">SAMSON, JOHN DAVID B. </v>
      </c>
      <c r="C54" s="56" t="str">
        <f>CRS!D54</f>
        <v>M</v>
      </c>
      <c r="D54" s="61" t="str">
        <f>CRS!E54</f>
        <v>BSIT-NET SEC TRACK-1</v>
      </c>
      <c r="E54" s="100">
        <v>22</v>
      </c>
      <c r="F54" s="100">
        <v>20</v>
      </c>
      <c r="G54" s="100">
        <v>25</v>
      </c>
      <c r="H54" s="100">
        <v>40</v>
      </c>
      <c r="I54" s="100">
        <v>5</v>
      </c>
      <c r="J54" s="100">
        <v>20</v>
      </c>
      <c r="K54" s="100">
        <v>10</v>
      </c>
      <c r="L54" s="100"/>
      <c r="M54" s="100"/>
      <c r="N54" s="100"/>
      <c r="O54" s="51">
        <f t="shared" si="10"/>
        <v>142</v>
      </c>
      <c r="P54" s="58">
        <f t="shared" si="11"/>
        <v>78.888888888888886</v>
      </c>
      <c r="Q54" s="100">
        <v>30</v>
      </c>
      <c r="R54" s="100">
        <v>50</v>
      </c>
      <c r="S54" s="100">
        <v>0</v>
      </c>
      <c r="T54" s="100">
        <v>30</v>
      </c>
      <c r="U54" s="100">
        <v>40</v>
      </c>
      <c r="V54" s="100">
        <v>40</v>
      </c>
      <c r="W54" s="100">
        <v>50</v>
      </c>
      <c r="X54" s="100">
        <v>50</v>
      </c>
      <c r="Y54" s="100"/>
      <c r="Z54" s="100"/>
      <c r="AA54" s="51">
        <f t="shared" si="12"/>
        <v>290</v>
      </c>
      <c r="AB54" s="58">
        <f t="shared" si="13"/>
        <v>72.5</v>
      </c>
      <c r="AC54" s="102">
        <v>46</v>
      </c>
      <c r="AD54" s="58">
        <f t="shared" si="14"/>
        <v>51.111111111111107</v>
      </c>
      <c r="AE54" s="57">
        <f>CRS!I54</f>
        <v>67.336111111111109</v>
      </c>
      <c r="AF54" s="55">
        <f>CRS!J54</f>
        <v>84</v>
      </c>
    </row>
    <row r="55" spans="1:32" ht="12.75" customHeight="1">
      <c r="A55" s="47" t="s">
        <v>62</v>
      </c>
      <c r="B55" s="50" t="str">
        <f>CRS!C55</f>
        <v xml:space="preserve">SOMINESTRADO, TRISTAN REEVE F. </v>
      </c>
      <c r="C55" s="56" t="str">
        <f>CRS!D55</f>
        <v>M</v>
      </c>
      <c r="D55" s="61" t="str">
        <f>CRS!E55</f>
        <v>BSIT-WEB TRACK-1</v>
      </c>
      <c r="E55" s="100">
        <v>7</v>
      </c>
      <c r="F55" s="100">
        <v>20</v>
      </c>
      <c r="G55" s="100">
        <v>25</v>
      </c>
      <c r="H55" s="100">
        <v>40</v>
      </c>
      <c r="I55" s="100">
        <v>20</v>
      </c>
      <c r="J55" s="100">
        <v>20</v>
      </c>
      <c r="K55" s="100">
        <v>10</v>
      </c>
      <c r="L55" s="100"/>
      <c r="M55" s="100"/>
      <c r="N55" s="100"/>
      <c r="O55" s="51">
        <f t="shared" si="10"/>
        <v>142</v>
      </c>
      <c r="P55" s="58">
        <f t="shared" si="11"/>
        <v>78.888888888888886</v>
      </c>
      <c r="Q55" s="100">
        <v>30</v>
      </c>
      <c r="R55" s="100">
        <v>50</v>
      </c>
      <c r="S55" s="100">
        <v>0</v>
      </c>
      <c r="T55" s="100">
        <v>30</v>
      </c>
      <c r="U55" s="100">
        <v>40</v>
      </c>
      <c r="V55" s="100">
        <v>40</v>
      </c>
      <c r="W55" s="100">
        <v>30</v>
      </c>
      <c r="X55" s="100">
        <v>50</v>
      </c>
      <c r="Y55" s="100"/>
      <c r="Z55" s="100"/>
      <c r="AA55" s="51">
        <f t="shared" si="12"/>
        <v>270</v>
      </c>
      <c r="AB55" s="58">
        <f t="shared" si="13"/>
        <v>67.5</v>
      </c>
      <c r="AC55" s="102">
        <v>40</v>
      </c>
      <c r="AD55" s="58">
        <f t="shared" si="14"/>
        <v>44.444444444444443</v>
      </c>
      <c r="AE55" s="57">
        <f>CRS!I55</f>
        <v>63.419444444444451</v>
      </c>
      <c r="AF55" s="55">
        <f>CRS!J55</f>
        <v>82</v>
      </c>
    </row>
    <row r="56" spans="1:32" ht="12.75" customHeight="1">
      <c r="A56" s="47" t="s">
        <v>63</v>
      </c>
      <c r="B56" s="50" t="str">
        <f>CRS!C56</f>
        <v xml:space="preserve">TAMAYO, DYNAH M. </v>
      </c>
      <c r="C56" s="56" t="str">
        <f>CRS!D56</f>
        <v>F</v>
      </c>
      <c r="D56" s="61" t="str">
        <f>CRS!E56</f>
        <v>BSIT-WEB TRACK-1</v>
      </c>
      <c r="E56" s="100">
        <v>24</v>
      </c>
      <c r="F56" s="100">
        <v>20</v>
      </c>
      <c r="G56" s="100">
        <v>20</v>
      </c>
      <c r="H56" s="100">
        <v>40</v>
      </c>
      <c r="I56" s="100">
        <v>20</v>
      </c>
      <c r="J56" s="100">
        <v>20</v>
      </c>
      <c r="K56" s="100">
        <v>10</v>
      </c>
      <c r="L56" s="100"/>
      <c r="M56" s="100"/>
      <c r="N56" s="100"/>
      <c r="O56" s="51">
        <f t="shared" si="10"/>
        <v>154</v>
      </c>
      <c r="P56" s="58">
        <f t="shared" si="11"/>
        <v>85.555555555555557</v>
      </c>
      <c r="Q56" s="100">
        <v>40</v>
      </c>
      <c r="R56" s="100">
        <v>50</v>
      </c>
      <c r="S56" s="100">
        <v>50</v>
      </c>
      <c r="T56" s="100">
        <v>30</v>
      </c>
      <c r="U56" s="100">
        <v>40</v>
      </c>
      <c r="V56" s="100">
        <v>50</v>
      </c>
      <c r="W56" s="100">
        <v>50</v>
      </c>
      <c r="X56" s="100">
        <v>50</v>
      </c>
      <c r="Y56" s="100"/>
      <c r="Z56" s="100"/>
      <c r="AA56" s="51">
        <f t="shared" si="12"/>
        <v>360</v>
      </c>
      <c r="AB56" s="58">
        <f t="shared" si="13"/>
        <v>90</v>
      </c>
      <c r="AC56" s="102">
        <v>65</v>
      </c>
      <c r="AD56" s="58">
        <f t="shared" si="14"/>
        <v>72.222222222222214</v>
      </c>
      <c r="AE56" s="57">
        <f>CRS!I56</f>
        <v>82.488888888888894</v>
      </c>
      <c r="AF56" s="55">
        <f>CRS!J56</f>
        <v>91</v>
      </c>
    </row>
    <row r="57" spans="1:32" ht="12.75" customHeight="1">
      <c r="A57" s="47" t="s">
        <v>64</v>
      </c>
      <c r="B57" s="50" t="str">
        <f>CRS!C57</f>
        <v xml:space="preserve">VILLAROMAN, JAYVEE MARK D. </v>
      </c>
      <c r="C57" s="56" t="str">
        <f>CRS!D57</f>
        <v>M</v>
      </c>
      <c r="D57" s="61" t="str">
        <f>CRS!E57</f>
        <v>BSIT-NET SEC TRACK-1</v>
      </c>
      <c r="E57" s="100">
        <v>19</v>
      </c>
      <c r="F57" s="100">
        <v>20</v>
      </c>
      <c r="G57" s="100">
        <v>30</v>
      </c>
      <c r="H57" s="100">
        <v>40</v>
      </c>
      <c r="I57" s="100">
        <v>15</v>
      </c>
      <c r="J57" s="100">
        <v>20</v>
      </c>
      <c r="K57" s="100">
        <v>10</v>
      </c>
      <c r="L57" s="100"/>
      <c r="M57" s="100"/>
      <c r="N57" s="100"/>
      <c r="O57" s="51">
        <f t="shared" si="10"/>
        <v>154</v>
      </c>
      <c r="P57" s="58">
        <f t="shared" si="11"/>
        <v>85.555555555555557</v>
      </c>
      <c r="Q57" s="100">
        <v>40</v>
      </c>
      <c r="R57" s="100">
        <v>50</v>
      </c>
      <c r="S57" s="100">
        <v>50</v>
      </c>
      <c r="T57" s="100">
        <v>30</v>
      </c>
      <c r="U57" s="100">
        <v>40</v>
      </c>
      <c r="V57" s="100">
        <v>50</v>
      </c>
      <c r="W57" s="100">
        <v>30</v>
      </c>
      <c r="X57" s="100">
        <v>50</v>
      </c>
      <c r="Y57" s="100"/>
      <c r="Z57" s="100"/>
      <c r="AA57" s="51">
        <f t="shared" si="12"/>
        <v>340</v>
      </c>
      <c r="AB57" s="58">
        <f t="shared" si="13"/>
        <v>85</v>
      </c>
      <c r="AC57" s="102">
        <v>56</v>
      </c>
      <c r="AD57" s="58">
        <f t="shared" si="14"/>
        <v>62.222222222222221</v>
      </c>
      <c r="AE57" s="57">
        <f>CRS!I57</f>
        <v>77.438888888888897</v>
      </c>
      <c r="AF57" s="55">
        <f>CRS!J57</f>
        <v>89</v>
      </c>
    </row>
    <row r="58" spans="1:32" ht="12.75" customHeight="1">
      <c r="A58" s="47" t="s">
        <v>65</v>
      </c>
      <c r="B58" s="50" t="str">
        <f>CRS!C58</f>
        <v/>
      </c>
      <c r="C58" s="56" t="str">
        <f>CRS!D58</f>
        <v/>
      </c>
      <c r="D58" s="61" t="str">
        <f>CRS!E58</f>
        <v/>
      </c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51" t="str">
        <f t="shared" si="10"/>
        <v/>
      </c>
      <c r="P58" s="58" t="str">
        <f t="shared" si="11"/>
        <v/>
      </c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51" t="str">
        <f t="shared" si="12"/>
        <v/>
      </c>
      <c r="AB58" s="58" t="str">
        <f t="shared" si="13"/>
        <v/>
      </c>
      <c r="AC58" s="102"/>
      <c r="AD58" s="58" t="str">
        <f t="shared" si="14"/>
        <v/>
      </c>
      <c r="AE58" s="57" t="str">
        <f>CRS!I58</f>
        <v/>
      </c>
      <c r="AF58" s="55" t="str">
        <f>CRS!J58</f>
        <v/>
      </c>
    </row>
    <row r="59" spans="1:32" ht="12.75" customHeight="1">
      <c r="A59" s="47" t="s">
        <v>66</v>
      </c>
      <c r="B59" s="50" t="str">
        <f>CRS!C59</f>
        <v>SOUGAMA ALI</v>
      </c>
      <c r="C59" s="56" t="str">
        <f>CRS!D59</f>
        <v/>
      </c>
      <c r="D59" s="61" t="str">
        <f>CRS!E59</f>
        <v/>
      </c>
      <c r="E59" s="100">
        <v>8</v>
      </c>
      <c r="F59" s="100">
        <v>20</v>
      </c>
      <c r="G59" s="100">
        <v>20</v>
      </c>
      <c r="H59" s="100">
        <v>40</v>
      </c>
      <c r="I59" s="100"/>
      <c r="J59" s="100">
        <v>20</v>
      </c>
      <c r="K59" s="100">
        <v>10</v>
      </c>
      <c r="L59" s="100"/>
      <c r="M59" s="100"/>
      <c r="N59" s="100"/>
      <c r="O59" s="51">
        <f t="shared" si="10"/>
        <v>118</v>
      </c>
      <c r="P59" s="58">
        <f t="shared" si="11"/>
        <v>65.555555555555557</v>
      </c>
      <c r="Q59" s="100"/>
      <c r="R59" s="100"/>
      <c r="S59" s="100"/>
      <c r="T59" s="100"/>
      <c r="U59" s="100"/>
      <c r="V59" s="100">
        <v>50</v>
      </c>
      <c r="W59" s="100">
        <v>40</v>
      </c>
      <c r="X59" s="100">
        <v>50</v>
      </c>
      <c r="Y59" s="100"/>
      <c r="Z59" s="100"/>
      <c r="AA59" s="51">
        <f t="shared" si="12"/>
        <v>140</v>
      </c>
      <c r="AB59" s="58">
        <f t="shared" si="13"/>
        <v>35</v>
      </c>
      <c r="AC59" s="102"/>
      <c r="AD59" s="58" t="str">
        <f t="shared" si="14"/>
        <v/>
      </c>
      <c r="AE59" s="57">
        <f>CRS!I59</f>
        <v>33.183333333333337</v>
      </c>
      <c r="AF59" s="55">
        <f>CRS!J59</f>
        <v>73</v>
      </c>
    </row>
    <row r="60" spans="1:32" ht="12.75" customHeight="1">
      <c r="A60" s="47" t="s">
        <v>67</v>
      </c>
      <c r="B60" s="50" t="str">
        <f>CRS!C60</f>
        <v/>
      </c>
      <c r="C60" s="56" t="str">
        <f>CRS!D60</f>
        <v/>
      </c>
      <c r="D60" s="61" t="str">
        <f>CRS!E60</f>
        <v/>
      </c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51" t="str">
        <f t="shared" si="10"/>
        <v/>
      </c>
      <c r="P60" s="58" t="str">
        <f t="shared" si="11"/>
        <v/>
      </c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51" t="str">
        <f t="shared" si="12"/>
        <v/>
      </c>
      <c r="AB60" s="58" t="str">
        <f t="shared" si="13"/>
        <v/>
      </c>
      <c r="AC60" s="102"/>
      <c r="AD60" s="58" t="str">
        <f t="shared" si="14"/>
        <v/>
      </c>
      <c r="AE60" s="57" t="str">
        <f>CRS!I60</f>
        <v/>
      </c>
      <c r="AF60" s="55" t="str">
        <f>CRS!J60</f>
        <v/>
      </c>
    </row>
    <row r="61" spans="1:32" ht="12.75" customHeight="1">
      <c r="A61" s="47" t="s">
        <v>68</v>
      </c>
      <c r="B61" s="50" t="str">
        <f>CRS!C61</f>
        <v/>
      </c>
      <c r="C61" s="56" t="str">
        <f>CRS!D61</f>
        <v/>
      </c>
      <c r="D61" s="61" t="str">
        <f>CRS!E61</f>
        <v/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51" t="str">
        <f t="shared" si="10"/>
        <v/>
      </c>
      <c r="P61" s="58" t="str">
        <f t="shared" si="11"/>
        <v/>
      </c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51" t="str">
        <f t="shared" si="12"/>
        <v/>
      </c>
      <c r="AB61" s="58" t="str">
        <f t="shared" si="13"/>
        <v/>
      </c>
      <c r="AC61" s="102"/>
      <c r="AD61" s="58" t="str">
        <f t="shared" si="14"/>
        <v/>
      </c>
      <c r="AE61" s="57" t="str">
        <f>CRS!I61</f>
        <v/>
      </c>
      <c r="AF61" s="55" t="str">
        <f>CRS!J61</f>
        <v/>
      </c>
    </row>
    <row r="62" spans="1:32" ht="12.75" customHeight="1">
      <c r="A62" s="47" t="s">
        <v>69</v>
      </c>
      <c r="B62" s="50" t="str">
        <f>CRS!C62</f>
        <v/>
      </c>
      <c r="C62" s="56" t="str">
        <f>CRS!D62</f>
        <v/>
      </c>
      <c r="D62" s="61" t="str">
        <f>CRS!E62</f>
        <v/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51" t="str">
        <f t="shared" si="10"/>
        <v/>
      </c>
      <c r="P62" s="58" t="str">
        <f t="shared" si="11"/>
        <v/>
      </c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51" t="str">
        <f t="shared" si="12"/>
        <v/>
      </c>
      <c r="AB62" s="58" t="str">
        <f t="shared" si="13"/>
        <v/>
      </c>
      <c r="AC62" s="102"/>
      <c r="AD62" s="58" t="str">
        <f t="shared" si="14"/>
        <v/>
      </c>
      <c r="AE62" s="57" t="str">
        <f>CRS!I62</f>
        <v/>
      </c>
      <c r="AF62" s="55" t="str">
        <f>CRS!J62</f>
        <v/>
      </c>
    </row>
    <row r="63" spans="1:32" ht="12.75" customHeight="1">
      <c r="A63" s="47" t="s">
        <v>70</v>
      </c>
      <c r="B63" s="50" t="str">
        <f>CRS!C63</f>
        <v/>
      </c>
      <c r="C63" s="56" t="str">
        <f>CRS!D63</f>
        <v/>
      </c>
      <c r="D63" s="61" t="str">
        <f>CRS!E63</f>
        <v/>
      </c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51" t="str">
        <f t="shared" si="10"/>
        <v/>
      </c>
      <c r="P63" s="58" t="str">
        <f t="shared" si="11"/>
        <v/>
      </c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51" t="str">
        <f t="shared" si="12"/>
        <v/>
      </c>
      <c r="AB63" s="58" t="str">
        <f t="shared" si="13"/>
        <v/>
      </c>
      <c r="AC63" s="102"/>
      <c r="AD63" s="58" t="str">
        <f t="shared" si="14"/>
        <v/>
      </c>
      <c r="AE63" s="57" t="str">
        <f>CRS!I63</f>
        <v/>
      </c>
      <c r="AF63" s="55" t="str">
        <f>CRS!J63</f>
        <v/>
      </c>
    </row>
    <row r="64" spans="1:32" ht="12.75" customHeight="1">
      <c r="A64" s="47" t="s">
        <v>71</v>
      </c>
      <c r="B64" s="50" t="str">
        <f>CRS!C64</f>
        <v/>
      </c>
      <c r="C64" s="56" t="str">
        <f>CRS!D64</f>
        <v/>
      </c>
      <c r="D64" s="61" t="str">
        <f>CRS!E64</f>
        <v/>
      </c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51" t="str">
        <f t="shared" si="10"/>
        <v/>
      </c>
      <c r="P64" s="58" t="str">
        <f t="shared" si="11"/>
        <v/>
      </c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51" t="str">
        <f t="shared" si="12"/>
        <v/>
      </c>
      <c r="AB64" s="58" t="str">
        <f t="shared" si="13"/>
        <v/>
      </c>
      <c r="AC64" s="102"/>
      <c r="AD64" s="58" t="str">
        <f t="shared" si="14"/>
        <v/>
      </c>
      <c r="AE64" s="57" t="str">
        <f>CRS!I64</f>
        <v/>
      </c>
      <c r="AF64" s="55" t="str">
        <f>CRS!J64</f>
        <v/>
      </c>
    </row>
    <row r="65" spans="1:34" ht="12.75" customHeight="1">
      <c r="A65" s="47" t="s">
        <v>72</v>
      </c>
      <c r="B65" s="50" t="str">
        <f>CRS!C65</f>
        <v/>
      </c>
      <c r="C65" s="56" t="str">
        <f>CRS!D65</f>
        <v/>
      </c>
      <c r="D65" s="61" t="str">
        <f>CRS!E65</f>
        <v/>
      </c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51" t="str">
        <f t="shared" si="10"/>
        <v/>
      </c>
      <c r="P65" s="58" t="str">
        <f t="shared" si="11"/>
        <v/>
      </c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51" t="str">
        <f t="shared" si="12"/>
        <v/>
      </c>
      <c r="AB65" s="58" t="str">
        <f t="shared" si="13"/>
        <v/>
      </c>
      <c r="AC65" s="102"/>
      <c r="AD65" s="58" t="str">
        <f t="shared" si="14"/>
        <v/>
      </c>
      <c r="AE65" s="57" t="str">
        <f>CRS!I65</f>
        <v/>
      </c>
      <c r="AF65" s="55" t="str">
        <f>CRS!J65</f>
        <v/>
      </c>
      <c r="AG65" s="46"/>
      <c r="AH65" s="46"/>
    </row>
    <row r="66" spans="1:34" ht="12.75" customHeight="1">
      <c r="A66" s="47" t="s">
        <v>73</v>
      </c>
      <c r="B66" s="50" t="str">
        <f>CRS!C66</f>
        <v/>
      </c>
      <c r="C66" s="56" t="str">
        <f>CRS!D66</f>
        <v/>
      </c>
      <c r="D66" s="61" t="str">
        <f>CRS!E66</f>
        <v/>
      </c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51" t="str">
        <f t="shared" si="10"/>
        <v/>
      </c>
      <c r="P66" s="58" t="str">
        <f t="shared" si="11"/>
        <v/>
      </c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51" t="str">
        <f t="shared" si="12"/>
        <v/>
      </c>
      <c r="AB66" s="58" t="str">
        <f t="shared" si="13"/>
        <v/>
      </c>
      <c r="AC66" s="102"/>
      <c r="AD66" s="58" t="str">
        <f t="shared" si="14"/>
        <v/>
      </c>
      <c r="AE66" s="57" t="str">
        <f>CRS!I66</f>
        <v/>
      </c>
      <c r="AF66" s="55" t="str">
        <f>CRS!J66</f>
        <v/>
      </c>
      <c r="AG66" s="337"/>
      <c r="AH66" s="335" t="s">
        <v>117</v>
      </c>
    </row>
    <row r="67" spans="1:34" ht="12.75" customHeight="1">
      <c r="A67" s="47" t="s">
        <v>74</v>
      </c>
      <c r="B67" s="50" t="str">
        <f>CRS!C67</f>
        <v/>
      </c>
      <c r="C67" s="56" t="str">
        <f>CRS!D67</f>
        <v/>
      </c>
      <c r="D67" s="61" t="str">
        <f>CRS!E67</f>
        <v/>
      </c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51" t="str">
        <f t="shared" si="10"/>
        <v/>
      </c>
      <c r="P67" s="58" t="str">
        <f t="shared" si="11"/>
        <v/>
      </c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51" t="str">
        <f t="shared" si="12"/>
        <v/>
      </c>
      <c r="AB67" s="58" t="str">
        <f t="shared" si="13"/>
        <v/>
      </c>
      <c r="AC67" s="102"/>
      <c r="AD67" s="58" t="str">
        <f t="shared" si="14"/>
        <v/>
      </c>
      <c r="AE67" s="57" t="str">
        <f>CRS!I67</f>
        <v/>
      </c>
      <c r="AF67" s="55" t="str">
        <f>CRS!J67</f>
        <v/>
      </c>
      <c r="AG67" s="338"/>
      <c r="AH67" s="336"/>
    </row>
    <row r="68" spans="1:34" ht="12.75" customHeight="1">
      <c r="A68" s="47" t="s">
        <v>75</v>
      </c>
      <c r="B68" s="50" t="str">
        <f>CRS!C68</f>
        <v/>
      </c>
      <c r="C68" s="56" t="str">
        <f>CRS!D68</f>
        <v/>
      </c>
      <c r="D68" s="61" t="str">
        <f>CRS!E68</f>
        <v/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51" t="str">
        <f t="shared" si="10"/>
        <v/>
      </c>
      <c r="P68" s="58" t="str">
        <f t="shared" si="11"/>
        <v/>
      </c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51" t="str">
        <f t="shared" si="12"/>
        <v/>
      </c>
      <c r="AB68" s="58" t="str">
        <f t="shared" si="13"/>
        <v/>
      </c>
      <c r="AC68" s="102"/>
      <c r="AD68" s="58" t="str">
        <f t="shared" si="14"/>
        <v/>
      </c>
      <c r="AE68" s="57" t="str">
        <f>CRS!I68</f>
        <v/>
      </c>
      <c r="AF68" s="55" t="str">
        <f>CRS!J68</f>
        <v/>
      </c>
      <c r="AG68" s="338"/>
      <c r="AH68" s="336"/>
    </row>
    <row r="69" spans="1:34" ht="12.75" customHeight="1">
      <c r="A69" s="47" t="s">
        <v>76</v>
      </c>
      <c r="B69" s="50" t="str">
        <f>CRS!C69</f>
        <v/>
      </c>
      <c r="C69" s="56" t="str">
        <f>CRS!D69</f>
        <v/>
      </c>
      <c r="D69" s="61" t="str">
        <f>CRS!E69</f>
        <v/>
      </c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51" t="str">
        <f t="shared" si="10"/>
        <v/>
      </c>
      <c r="P69" s="58" t="str">
        <f t="shared" si="11"/>
        <v/>
      </c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51" t="str">
        <f t="shared" si="12"/>
        <v/>
      </c>
      <c r="AB69" s="58" t="str">
        <f t="shared" si="13"/>
        <v/>
      </c>
      <c r="AC69" s="102"/>
      <c r="AD69" s="58" t="str">
        <f t="shared" si="14"/>
        <v/>
      </c>
      <c r="AE69" s="57" t="str">
        <f>CRS!I69</f>
        <v/>
      </c>
      <c r="AF69" s="55" t="str">
        <f>CRS!J69</f>
        <v/>
      </c>
      <c r="AG69" s="338"/>
      <c r="AH69" s="336"/>
    </row>
    <row r="70" spans="1:34" ht="12.75" customHeight="1">
      <c r="A70" s="47" t="s">
        <v>77</v>
      </c>
      <c r="B70" s="50" t="str">
        <f>CRS!C70</f>
        <v/>
      </c>
      <c r="C70" s="56" t="str">
        <f>CRS!D70</f>
        <v/>
      </c>
      <c r="D70" s="61" t="str">
        <f>CRS!E70</f>
        <v/>
      </c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51" t="str">
        <f t="shared" si="10"/>
        <v/>
      </c>
      <c r="P70" s="58" t="str">
        <f t="shared" si="11"/>
        <v/>
      </c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51" t="str">
        <f t="shared" si="12"/>
        <v/>
      </c>
      <c r="AB70" s="58" t="str">
        <f t="shared" si="13"/>
        <v/>
      </c>
      <c r="AC70" s="102"/>
      <c r="AD70" s="58" t="str">
        <f t="shared" si="14"/>
        <v/>
      </c>
      <c r="AE70" s="57" t="str">
        <f>CRS!I70</f>
        <v/>
      </c>
      <c r="AF70" s="55" t="str">
        <f>CRS!J70</f>
        <v/>
      </c>
      <c r="AG70" s="338"/>
      <c r="AH70" s="336"/>
    </row>
    <row r="71" spans="1:34" ht="12.75" customHeight="1">
      <c r="A71" s="47" t="s">
        <v>78</v>
      </c>
      <c r="B71" s="50" t="str">
        <f>CRS!C71</f>
        <v/>
      </c>
      <c r="C71" s="56" t="str">
        <f>CRS!D71</f>
        <v/>
      </c>
      <c r="D71" s="61" t="str">
        <f>CRS!E71</f>
        <v/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51" t="str">
        <f t="shared" si="10"/>
        <v/>
      </c>
      <c r="P71" s="58" t="str">
        <f t="shared" si="11"/>
        <v/>
      </c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51" t="str">
        <f t="shared" si="12"/>
        <v/>
      </c>
      <c r="AB71" s="58" t="str">
        <f t="shared" si="13"/>
        <v/>
      </c>
      <c r="AC71" s="102"/>
      <c r="AD71" s="58" t="str">
        <f t="shared" si="14"/>
        <v/>
      </c>
      <c r="AE71" s="57" t="str">
        <f>CRS!I71</f>
        <v/>
      </c>
      <c r="AF71" s="55" t="str">
        <f>CRS!J71</f>
        <v/>
      </c>
      <c r="AG71" s="338"/>
      <c r="AH71" s="336"/>
    </row>
    <row r="72" spans="1:34" ht="12.75" customHeight="1">
      <c r="A72" s="47" t="s">
        <v>79</v>
      </c>
      <c r="B72" s="50" t="str">
        <f>CRS!C72</f>
        <v/>
      </c>
      <c r="C72" s="56" t="str">
        <f>CRS!D72</f>
        <v/>
      </c>
      <c r="D72" s="61" t="str">
        <f>CRS!E72</f>
        <v/>
      </c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51" t="str">
        <f t="shared" si="10"/>
        <v/>
      </c>
      <c r="P72" s="58" t="str">
        <f t="shared" si="11"/>
        <v/>
      </c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51" t="str">
        <f t="shared" si="12"/>
        <v/>
      </c>
      <c r="AB72" s="58" t="str">
        <f t="shared" si="13"/>
        <v/>
      </c>
      <c r="AC72" s="102"/>
      <c r="AD72" s="58" t="str">
        <f t="shared" si="14"/>
        <v/>
      </c>
      <c r="AE72" s="57" t="str">
        <f>CRS!I72</f>
        <v/>
      </c>
      <c r="AF72" s="55" t="str">
        <f>CRS!J72</f>
        <v/>
      </c>
      <c r="AG72" s="338"/>
      <c r="AH72" s="336"/>
    </row>
    <row r="73" spans="1:34" ht="12.75" customHeight="1">
      <c r="A73" s="47" t="s">
        <v>80</v>
      </c>
      <c r="B73" s="50" t="str">
        <f>CRS!C73</f>
        <v/>
      </c>
      <c r="C73" s="56" t="str">
        <f>CRS!D73</f>
        <v/>
      </c>
      <c r="D73" s="61" t="str">
        <f>CRS!E73</f>
        <v/>
      </c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51" t="str">
        <f t="shared" si="10"/>
        <v/>
      </c>
      <c r="P73" s="58" t="str">
        <f t="shared" si="11"/>
        <v/>
      </c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51" t="str">
        <f t="shared" si="12"/>
        <v/>
      </c>
      <c r="AB73" s="58" t="str">
        <f t="shared" si="13"/>
        <v/>
      </c>
      <c r="AC73" s="102"/>
      <c r="AD73" s="58" t="str">
        <f t="shared" si="14"/>
        <v/>
      </c>
      <c r="AE73" s="57" t="str">
        <f>CRS!I73</f>
        <v/>
      </c>
      <c r="AF73" s="55" t="str">
        <f>CRS!J73</f>
        <v/>
      </c>
      <c r="AG73" s="338"/>
      <c r="AH73" s="336"/>
    </row>
    <row r="74" spans="1:34" ht="12.75" customHeight="1">
      <c r="A74" s="47" t="s">
        <v>81</v>
      </c>
      <c r="B74" s="50" t="str">
        <f>CRS!C74</f>
        <v/>
      </c>
      <c r="C74" s="56" t="str">
        <f>CRS!D74</f>
        <v/>
      </c>
      <c r="D74" s="61" t="str">
        <f>CRS!E74</f>
        <v/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51" t="str">
        <f t="shared" si="10"/>
        <v/>
      </c>
      <c r="P74" s="58" t="str">
        <f t="shared" si="11"/>
        <v/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51" t="str">
        <f t="shared" si="12"/>
        <v/>
      </c>
      <c r="AB74" s="58" t="str">
        <f t="shared" si="13"/>
        <v/>
      </c>
      <c r="AC74" s="102"/>
      <c r="AD74" s="58" t="str">
        <f t="shared" si="14"/>
        <v/>
      </c>
      <c r="AE74" s="57" t="str">
        <f>CRS!I74</f>
        <v/>
      </c>
      <c r="AF74" s="55" t="str">
        <f>CRS!J74</f>
        <v/>
      </c>
      <c r="AG74" s="338"/>
      <c r="AH74" s="336"/>
    </row>
    <row r="75" spans="1:34" ht="12.75" customHeight="1">
      <c r="A75" s="47" t="s">
        <v>82</v>
      </c>
      <c r="B75" s="50" t="str">
        <f>CRS!C75</f>
        <v/>
      </c>
      <c r="C75" s="56" t="str">
        <f>CRS!D75</f>
        <v/>
      </c>
      <c r="D75" s="61" t="str">
        <f>CRS!E75</f>
        <v/>
      </c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51" t="str">
        <f t="shared" si="10"/>
        <v/>
      </c>
      <c r="P75" s="58" t="str">
        <f t="shared" si="11"/>
        <v/>
      </c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51" t="str">
        <f t="shared" si="12"/>
        <v/>
      </c>
      <c r="AB75" s="58" t="str">
        <f t="shared" si="13"/>
        <v/>
      </c>
      <c r="AC75" s="102"/>
      <c r="AD75" s="58" t="str">
        <f t="shared" si="14"/>
        <v/>
      </c>
      <c r="AE75" s="57" t="str">
        <f>CRS!I75</f>
        <v/>
      </c>
      <c r="AF75" s="55" t="str">
        <f>CRS!J75</f>
        <v/>
      </c>
      <c r="AG75" s="338"/>
      <c r="AH75" s="336"/>
    </row>
    <row r="76" spans="1:34" ht="12.75" customHeight="1">
      <c r="A76" s="47" t="s">
        <v>83</v>
      </c>
      <c r="B76" s="50" t="str">
        <f>CRS!C76</f>
        <v/>
      </c>
      <c r="C76" s="56" t="str">
        <f>CRS!D76</f>
        <v/>
      </c>
      <c r="D76" s="61" t="str">
        <f>CRS!E76</f>
        <v/>
      </c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51" t="str">
        <f t="shared" si="10"/>
        <v/>
      </c>
      <c r="P76" s="58" t="str">
        <f t="shared" si="11"/>
        <v/>
      </c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51" t="str">
        <f t="shared" si="12"/>
        <v/>
      </c>
      <c r="AB76" s="58" t="str">
        <f t="shared" si="13"/>
        <v/>
      </c>
      <c r="AC76" s="102"/>
      <c r="AD76" s="58" t="str">
        <f t="shared" si="14"/>
        <v/>
      </c>
      <c r="AE76" s="57" t="str">
        <f>CRS!I76</f>
        <v/>
      </c>
      <c r="AF76" s="55" t="str">
        <f>CRS!J76</f>
        <v/>
      </c>
      <c r="AG76" s="338"/>
      <c r="AH76" s="336"/>
    </row>
    <row r="77" spans="1:34" ht="12.75" customHeight="1">
      <c r="A77" s="47" t="s">
        <v>84</v>
      </c>
      <c r="B77" s="50" t="str">
        <f>CRS!C77</f>
        <v/>
      </c>
      <c r="C77" s="56" t="str">
        <f>CRS!D77</f>
        <v/>
      </c>
      <c r="D77" s="61" t="str">
        <f>CRS!E77</f>
        <v/>
      </c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51" t="str">
        <f t="shared" si="10"/>
        <v/>
      </c>
      <c r="P77" s="58" t="str">
        <f t="shared" si="11"/>
        <v/>
      </c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51" t="str">
        <f t="shared" si="12"/>
        <v/>
      </c>
      <c r="AB77" s="58" t="str">
        <f t="shared" si="13"/>
        <v/>
      </c>
      <c r="AC77" s="102"/>
      <c r="AD77" s="58" t="str">
        <f t="shared" si="14"/>
        <v/>
      </c>
      <c r="AE77" s="57" t="str">
        <f>CRS!I77</f>
        <v/>
      </c>
      <c r="AF77" s="55" t="str">
        <f>CRS!J77</f>
        <v/>
      </c>
      <c r="AG77" s="338"/>
      <c r="AH77" s="336"/>
    </row>
    <row r="78" spans="1:34" ht="12.75" customHeight="1">
      <c r="A78" s="47" t="s">
        <v>85</v>
      </c>
      <c r="B78" s="50" t="str">
        <f>CRS!C78</f>
        <v/>
      </c>
      <c r="C78" s="56" t="str">
        <f>CRS!D78</f>
        <v/>
      </c>
      <c r="D78" s="61" t="str">
        <f>CRS!E78</f>
        <v/>
      </c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51" t="str">
        <f t="shared" si="10"/>
        <v/>
      </c>
      <c r="P78" s="58" t="str">
        <f t="shared" si="11"/>
        <v/>
      </c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51" t="str">
        <f t="shared" si="12"/>
        <v/>
      </c>
      <c r="AB78" s="58" t="str">
        <f t="shared" si="13"/>
        <v/>
      </c>
      <c r="AC78" s="102"/>
      <c r="AD78" s="58" t="str">
        <f t="shared" si="14"/>
        <v/>
      </c>
      <c r="AE78" s="57" t="str">
        <f>CRS!I78</f>
        <v/>
      </c>
      <c r="AF78" s="55" t="str">
        <f>CRS!J78</f>
        <v/>
      </c>
      <c r="AG78" s="338"/>
      <c r="AH78" s="336"/>
    </row>
    <row r="79" spans="1:34" ht="12.75" customHeight="1">
      <c r="A79" s="47" t="s">
        <v>86</v>
      </c>
      <c r="B79" s="50" t="str">
        <f>CRS!C79</f>
        <v/>
      </c>
      <c r="C79" s="56" t="str">
        <f>CRS!D79</f>
        <v/>
      </c>
      <c r="D79" s="61" t="str">
        <f>CRS!E79</f>
        <v/>
      </c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51" t="str">
        <f t="shared" si="10"/>
        <v/>
      </c>
      <c r="P79" s="58" t="str">
        <f t="shared" si="11"/>
        <v/>
      </c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51" t="str">
        <f t="shared" si="12"/>
        <v/>
      </c>
      <c r="AB79" s="58" t="str">
        <f t="shared" si="13"/>
        <v/>
      </c>
      <c r="AC79" s="102"/>
      <c r="AD79" s="58" t="str">
        <f t="shared" si="14"/>
        <v/>
      </c>
      <c r="AE79" s="57" t="str">
        <f>CRS!I79</f>
        <v/>
      </c>
      <c r="AF79" s="55" t="str">
        <f>CRS!J79</f>
        <v/>
      </c>
      <c r="AG79" s="338"/>
      <c r="AH79" s="336"/>
    </row>
    <row r="80" spans="1:34" ht="12.75" customHeight="1">
      <c r="A80" s="47" t="s">
        <v>87</v>
      </c>
      <c r="B80" s="50" t="str">
        <f>CRS!C80</f>
        <v/>
      </c>
      <c r="C80" s="56" t="str">
        <f>CRS!D80</f>
        <v/>
      </c>
      <c r="D80" s="61" t="str">
        <f>CRS!E80</f>
        <v/>
      </c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51" t="str">
        <f t="shared" si="10"/>
        <v/>
      </c>
      <c r="P80" s="58" t="str">
        <f t="shared" si="11"/>
        <v/>
      </c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51" t="str">
        <f t="shared" si="12"/>
        <v/>
      </c>
      <c r="AB80" s="58" t="str">
        <f t="shared" si="13"/>
        <v/>
      </c>
      <c r="AC80" s="102"/>
      <c r="AD80" s="58" t="str">
        <f t="shared" si="14"/>
        <v/>
      </c>
      <c r="AE80" s="57" t="str">
        <f>CRS!I80</f>
        <v/>
      </c>
      <c r="AF80" s="55" t="str">
        <f>CRS!J80</f>
        <v/>
      </c>
      <c r="AG80" s="338"/>
      <c r="AH80" s="336"/>
    </row>
    <row r="81" spans="1:3">
      <c r="A81" s="44"/>
      <c r="B81" s="44"/>
      <c r="C81" s="44"/>
    </row>
    <row r="82" spans="1:3">
      <c r="A82" s="44"/>
      <c r="B82" s="44"/>
      <c r="C82" s="44"/>
    </row>
    <row r="83" spans="1:3">
      <c r="A83" s="44"/>
      <c r="B83" s="44"/>
      <c r="C83" s="44"/>
    </row>
    <row r="84" spans="1:3">
      <c r="A84" s="44"/>
      <c r="B84" s="44"/>
      <c r="C84" s="44"/>
    </row>
    <row r="85" spans="1:3">
      <c r="A85" s="44"/>
      <c r="B85" s="44"/>
      <c r="C85" s="44"/>
    </row>
    <row r="86" spans="1:3">
      <c r="A86" s="44"/>
      <c r="B86" s="44"/>
      <c r="C86" s="44"/>
    </row>
    <row r="87" spans="1:3">
      <c r="A87" s="44"/>
      <c r="B87" s="44"/>
      <c r="C87" s="44"/>
    </row>
    <row r="88" spans="1:3">
      <c r="A88" s="44"/>
      <c r="B88" s="44"/>
      <c r="C88" s="44"/>
    </row>
    <row r="89" spans="1:3">
      <c r="A89" s="44"/>
      <c r="B89" s="44"/>
      <c r="C89" s="44"/>
    </row>
    <row r="90" spans="1:3">
      <c r="A90" s="44"/>
      <c r="B90" s="44"/>
      <c r="C90" s="44"/>
    </row>
    <row r="91" spans="1:3">
      <c r="A91" s="44"/>
      <c r="B91" s="44"/>
      <c r="C91" s="44"/>
    </row>
    <row r="92" spans="1:3">
      <c r="A92" s="44"/>
      <c r="B92" s="44"/>
      <c r="C92" s="44"/>
    </row>
    <row r="93" spans="1:3">
      <c r="A93" s="44"/>
      <c r="B93" s="44"/>
      <c r="C93" s="44"/>
    </row>
    <row r="94" spans="1:3">
      <c r="A94" s="44"/>
      <c r="B94" s="44"/>
      <c r="C94" s="44"/>
    </row>
    <row r="95" spans="1:3">
      <c r="A95" s="44"/>
      <c r="B95" s="44"/>
      <c r="C95" s="44"/>
    </row>
    <row r="96" spans="1:3">
      <c r="A96" s="44"/>
      <c r="B96" s="44"/>
      <c r="C96" s="44"/>
    </row>
    <row r="97" spans="1:3">
      <c r="A97" s="44"/>
      <c r="B97" s="44"/>
      <c r="C97" s="44"/>
    </row>
    <row r="98" spans="1:3">
      <c r="A98" s="44"/>
      <c r="B98" s="44"/>
      <c r="C98" s="44"/>
    </row>
    <row r="99" spans="1:3">
      <c r="A99" s="44"/>
      <c r="B99" s="44"/>
      <c r="C99" s="44"/>
    </row>
    <row r="100" spans="1:3">
      <c r="A100" s="44"/>
      <c r="B100" s="44"/>
      <c r="C100" s="44"/>
    </row>
    <row r="101" spans="1:3">
      <c r="A101" s="44"/>
      <c r="B101" s="44"/>
      <c r="C101" s="44"/>
    </row>
    <row r="102" spans="1:3">
      <c r="A102" s="44"/>
      <c r="B102" s="44"/>
      <c r="C102" s="44"/>
    </row>
    <row r="103" spans="1:3">
      <c r="A103" s="44"/>
      <c r="B103" s="44"/>
      <c r="C103" s="44"/>
    </row>
    <row r="104" spans="1:3">
      <c r="A104" s="44"/>
      <c r="B104" s="44"/>
      <c r="C104" s="44"/>
    </row>
    <row r="105" spans="1:3">
      <c r="A105" s="44"/>
      <c r="B105" s="44"/>
      <c r="C105" s="44"/>
    </row>
    <row r="106" spans="1:3">
      <c r="A106" s="44"/>
      <c r="B106" s="44"/>
      <c r="C106" s="44"/>
    </row>
    <row r="107" spans="1:3">
      <c r="A107" s="44"/>
      <c r="B107" s="44"/>
      <c r="C107" s="44"/>
    </row>
    <row r="108" spans="1:3">
      <c r="A108" s="44"/>
      <c r="B108" s="44"/>
      <c r="C108" s="44"/>
    </row>
    <row r="109" spans="1:3">
      <c r="A109" s="44"/>
      <c r="B109" s="44"/>
      <c r="C109" s="44"/>
    </row>
    <row r="110" spans="1:3">
      <c r="A110" s="44"/>
      <c r="B110" s="44"/>
      <c r="C110" s="44"/>
    </row>
    <row r="111" spans="1:3">
      <c r="A111" s="44"/>
      <c r="B111" s="44"/>
      <c r="C111" s="44"/>
    </row>
    <row r="112" spans="1:3">
      <c r="A112" s="44"/>
      <c r="B112" s="44"/>
      <c r="C112" s="44"/>
    </row>
    <row r="113" spans="1:3">
      <c r="A113" s="44"/>
      <c r="B113" s="44"/>
      <c r="C113" s="44"/>
    </row>
    <row r="114" spans="1:3">
      <c r="A114" s="44"/>
      <c r="B114" s="44"/>
      <c r="C114" s="44"/>
    </row>
    <row r="115" spans="1:3">
      <c r="A115" s="44"/>
      <c r="B115" s="44"/>
      <c r="C115" s="44"/>
    </row>
    <row r="116" spans="1:3">
      <c r="A116" s="44"/>
      <c r="B116" s="44"/>
      <c r="C116" s="44"/>
    </row>
    <row r="117" spans="1:3">
      <c r="A117" s="44"/>
      <c r="B117" s="44"/>
      <c r="C117" s="44"/>
    </row>
    <row r="118" spans="1:3">
      <c r="A118" s="44"/>
      <c r="B118" s="44"/>
      <c r="C118" s="44"/>
    </row>
    <row r="119" spans="1:3">
      <c r="A119" s="44"/>
      <c r="B119" s="44"/>
      <c r="C119" s="44"/>
    </row>
    <row r="120" spans="1:3">
      <c r="A120" s="44"/>
      <c r="B120" s="44"/>
      <c r="C120" s="44"/>
    </row>
    <row r="121" spans="1:3">
      <c r="A121" s="44"/>
      <c r="B121" s="44"/>
      <c r="C121" s="44"/>
    </row>
    <row r="122" spans="1:3">
      <c r="A122" s="44"/>
      <c r="B122" s="44"/>
      <c r="C122" s="44"/>
    </row>
    <row r="123" spans="1:3">
      <c r="A123" s="44"/>
      <c r="B123" s="44"/>
      <c r="C123" s="44"/>
    </row>
    <row r="124" spans="1:3">
      <c r="A124" s="44"/>
      <c r="B124" s="44"/>
      <c r="C124" s="44"/>
    </row>
    <row r="125" spans="1:3">
      <c r="A125" s="44"/>
      <c r="B125" s="44"/>
      <c r="C125" s="44"/>
    </row>
    <row r="126" spans="1:3">
      <c r="A126" s="44"/>
      <c r="B126" s="44"/>
      <c r="C126" s="44"/>
    </row>
    <row r="127" spans="1:3">
      <c r="A127" s="44"/>
      <c r="B127" s="44"/>
      <c r="C127" s="44"/>
    </row>
    <row r="128" spans="1:3">
      <c r="A128" s="44"/>
      <c r="B128" s="44"/>
      <c r="C128" s="44"/>
    </row>
    <row r="129" spans="1:3">
      <c r="A129" s="44"/>
      <c r="B129" s="44"/>
      <c r="C129" s="44"/>
    </row>
    <row r="130" spans="1:3">
      <c r="A130" s="44"/>
      <c r="B130" s="44"/>
      <c r="C130" s="44"/>
    </row>
    <row r="131" spans="1:3">
      <c r="A131" s="44"/>
      <c r="B131" s="44"/>
      <c r="C131" s="44"/>
    </row>
    <row r="132" spans="1:3">
      <c r="A132" s="44"/>
      <c r="B132" s="44"/>
      <c r="C132" s="44"/>
    </row>
    <row r="133" spans="1:3">
      <c r="A133" s="44"/>
      <c r="B133" s="44"/>
      <c r="C133" s="44"/>
    </row>
    <row r="134" spans="1:3">
      <c r="A134" s="44"/>
      <c r="B134" s="44"/>
      <c r="C134" s="44"/>
    </row>
    <row r="135" spans="1:3">
      <c r="A135" s="44"/>
      <c r="B135" s="44"/>
      <c r="C135" s="44"/>
    </row>
  </sheetData>
  <sheetProtection algorithmName="SHA-512" hashValue="SL6jlV3VxycwGALMdMarnMR3hW/DPobZEzG7+6MJWNipAvx6/r7SB46aARYmWue+h84ZPgM3nVQJYTPF0EXhtA==" saltValue="HofRnL51jTG9HkooUte+mQ==" spinCount="100000" sheet="1" objects="1" scenarios="1" selectLockedCells="1"/>
  <mergeCells count="128">
    <mergeCell ref="AC47:AC49"/>
    <mergeCell ref="AE2:AE8"/>
    <mergeCell ref="AF2:AF8"/>
    <mergeCell ref="AD46:AD49"/>
    <mergeCell ref="AC43:AD44"/>
    <mergeCell ref="AC6:AC8"/>
    <mergeCell ref="AE43:AE49"/>
    <mergeCell ref="AF43:AF49"/>
    <mergeCell ref="E43:P43"/>
    <mergeCell ref="M3:M4"/>
    <mergeCell ref="E2:P2"/>
    <mergeCell ref="Z44:Z45"/>
    <mergeCell ref="W44:W45"/>
    <mergeCell ref="S44:S45"/>
    <mergeCell ref="AB3:AB8"/>
    <mergeCell ref="Z6:Z8"/>
    <mergeCell ref="Y6:Y8"/>
    <mergeCell ref="W3:W4"/>
    <mergeCell ref="E6:E8"/>
    <mergeCell ref="K6:K8"/>
    <mergeCell ref="AB44:AB49"/>
    <mergeCell ref="X44:X45"/>
    <mergeCell ref="Y44:Y45"/>
    <mergeCell ref="P44:P49"/>
    <mergeCell ref="A48:B49"/>
    <mergeCell ref="C48:C49"/>
    <mergeCell ref="L44:L45"/>
    <mergeCell ref="M44:M45"/>
    <mergeCell ref="A46:D46"/>
    <mergeCell ref="A47:D47"/>
    <mergeCell ref="H44:H45"/>
    <mergeCell ref="H47:H49"/>
    <mergeCell ref="A44:D44"/>
    <mergeCell ref="I44:I45"/>
    <mergeCell ref="A45:C45"/>
    <mergeCell ref="E44:E45"/>
    <mergeCell ref="K44:K45"/>
    <mergeCell ref="F44:F45"/>
    <mergeCell ref="F47:F49"/>
    <mergeCell ref="G44:G45"/>
    <mergeCell ref="G47:G49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Q3:Q4"/>
    <mergeCell ref="O6:O8"/>
    <mergeCell ref="W6:W8"/>
    <mergeCell ref="A1:D2"/>
    <mergeCell ref="E3:E4"/>
    <mergeCell ref="K3:K4"/>
    <mergeCell ref="N3:N4"/>
    <mergeCell ref="L3:L4"/>
    <mergeCell ref="A5:D5"/>
    <mergeCell ref="M6:M8"/>
    <mergeCell ref="Y3:Y4"/>
    <mergeCell ref="Q6:Q8"/>
    <mergeCell ref="R6:R8"/>
    <mergeCell ref="Q43:AB43"/>
    <mergeCell ref="X6:X8"/>
    <mergeCell ref="S6:S8"/>
    <mergeCell ref="A6:D6"/>
    <mergeCell ref="T3:T4"/>
    <mergeCell ref="S3:S4"/>
    <mergeCell ref="T6:T8"/>
    <mergeCell ref="R3:R4"/>
    <mergeCell ref="N6:N8"/>
    <mergeCell ref="O3:O5"/>
    <mergeCell ref="P3:P8"/>
    <mergeCell ref="F6:F8"/>
    <mergeCell ref="D7:D8"/>
    <mergeCell ref="A3:D3"/>
    <mergeCell ref="A4:C4"/>
    <mergeCell ref="A7:B8"/>
    <mergeCell ref="Q44:Q45"/>
    <mergeCell ref="R44:R45"/>
    <mergeCell ref="Y47:Y49"/>
    <mergeCell ref="T44:T45"/>
    <mergeCell ref="N44:N45"/>
    <mergeCell ref="U44:U45"/>
    <mergeCell ref="U47:U49"/>
    <mergeCell ref="N47:N49"/>
    <mergeCell ref="O47:O49"/>
    <mergeCell ref="R47:R49"/>
    <mergeCell ref="T47:T49"/>
    <mergeCell ref="Q47:Q49"/>
    <mergeCell ref="S47:S49"/>
    <mergeCell ref="O44:O46"/>
    <mergeCell ref="V3:V4"/>
    <mergeCell ref="V6:V8"/>
    <mergeCell ref="AA44:AA46"/>
    <mergeCell ref="AA47:AA49"/>
    <mergeCell ref="V47:V49"/>
    <mergeCell ref="V44:V45"/>
    <mergeCell ref="Z47:Z49"/>
    <mergeCell ref="X47:X49"/>
    <mergeCell ref="W47:W49"/>
    <mergeCell ref="Z3:Z4"/>
    <mergeCell ref="AH66:AH80"/>
    <mergeCell ref="AG66:AG80"/>
    <mergeCell ref="AH26:AH40"/>
    <mergeCell ref="AG26:AG40"/>
    <mergeCell ref="AC2:AD3"/>
    <mergeCell ref="AD5:AD8"/>
    <mergeCell ref="E42:AF42"/>
    <mergeCell ref="L47:L49"/>
    <mergeCell ref="E47:E49"/>
    <mergeCell ref="K47:K49"/>
    <mergeCell ref="U3:U4"/>
    <mergeCell ref="U6:U8"/>
    <mergeCell ref="H3:H4"/>
    <mergeCell ref="H6:H8"/>
    <mergeCell ref="G3:G4"/>
    <mergeCell ref="G6:G8"/>
    <mergeCell ref="J3:J4"/>
    <mergeCell ref="J6:J8"/>
    <mergeCell ref="I3:I4"/>
    <mergeCell ref="I6:I8"/>
    <mergeCell ref="I47:I49"/>
    <mergeCell ref="J44:J45"/>
    <mergeCell ref="J47:J49"/>
    <mergeCell ref="F3:F4"/>
  </mergeCells>
  <phoneticPr fontId="80" type="noConversion"/>
  <dataValidations disablePrompts="1"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tabSelected="1" view="pageLayout" topLeftCell="A39" zoomScaleNormal="100" workbookViewId="0">
      <selection activeCell="Q9" sqref="Q9"/>
    </sheetView>
  </sheetViews>
  <sheetFormatPr defaultColWidth="9.1328125" defaultRowHeight="14.25"/>
  <cols>
    <col min="1" max="1" width="2.3984375" style="25" customWidth="1"/>
    <col min="2" max="2" width="28.73046875" style="25" customWidth="1"/>
    <col min="3" max="3" width="2.73046875" style="25" customWidth="1"/>
    <col min="4" max="4" width="6.73046875" style="25" customWidth="1"/>
    <col min="5" max="15" width="3.73046875" style="25" customWidth="1"/>
    <col min="16" max="16" width="4.73046875" style="25" customWidth="1"/>
    <col min="17" max="27" width="3.73046875" style="25" customWidth="1"/>
    <col min="28" max="28" width="4.73046875" style="25" customWidth="1"/>
    <col min="29" max="29" width="3.73046875" style="25" customWidth="1"/>
    <col min="30" max="33" width="4.73046875" style="25" customWidth="1"/>
    <col min="34" max="34" width="5.73046875" style="25" customWidth="1"/>
    <col min="35" max="16384" width="9.1328125" style="25"/>
  </cols>
  <sheetData>
    <row r="1" spans="1:38" ht="15" customHeight="1">
      <c r="A1" s="390" t="str">
        <f>CRS!A1</f>
        <v>CITCS 1L  CC22</v>
      </c>
      <c r="B1" s="391"/>
      <c r="C1" s="391"/>
      <c r="D1" s="391"/>
      <c r="E1" s="346" t="s">
        <v>124</v>
      </c>
      <c r="F1" s="346"/>
      <c r="G1" s="346"/>
      <c r="H1" s="346"/>
      <c r="I1" s="346"/>
      <c r="J1" s="346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  <c r="W1" s="347"/>
      <c r="X1" s="347"/>
      <c r="Y1" s="347"/>
      <c r="Z1" s="347"/>
      <c r="AA1" s="347"/>
      <c r="AB1" s="347"/>
      <c r="AC1" s="348"/>
      <c r="AD1" s="348"/>
      <c r="AE1" s="348"/>
      <c r="AF1" s="348"/>
      <c r="AG1" s="349"/>
      <c r="AH1" s="54"/>
      <c r="AI1" s="46"/>
      <c r="AJ1" s="46"/>
      <c r="AK1" s="46"/>
      <c r="AL1" s="46"/>
    </row>
    <row r="2" spans="1:38" ht="15" customHeight="1">
      <c r="A2" s="392"/>
      <c r="B2" s="393"/>
      <c r="C2" s="393"/>
      <c r="D2" s="393"/>
      <c r="E2" s="408" t="str">
        <f>IF('INITIAL INPUT'!G20="","",'INITIAL INPUT'!G20)</f>
        <v>Class Standing</v>
      </c>
      <c r="F2" s="408"/>
      <c r="G2" s="408"/>
      <c r="H2" s="408"/>
      <c r="I2" s="408"/>
      <c r="J2" s="408"/>
      <c r="K2" s="409"/>
      <c r="L2" s="409"/>
      <c r="M2" s="409"/>
      <c r="N2" s="409"/>
      <c r="O2" s="409"/>
      <c r="P2" s="410"/>
      <c r="Q2" s="375" t="str">
        <f>IF('INITIAL INPUT'!G21="","",'INITIAL INPUT'!G21)</f>
        <v>Laboratory</v>
      </c>
      <c r="R2" s="362"/>
      <c r="S2" s="362"/>
      <c r="T2" s="362"/>
      <c r="U2" s="362"/>
      <c r="V2" s="362"/>
      <c r="W2" s="362"/>
      <c r="X2" s="362"/>
      <c r="Y2" s="362"/>
      <c r="Z2" s="362"/>
      <c r="AA2" s="362"/>
      <c r="AB2" s="353"/>
      <c r="AC2" s="339" t="s">
        <v>88</v>
      </c>
      <c r="AD2" s="340"/>
      <c r="AE2" s="412" t="s">
        <v>120</v>
      </c>
      <c r="AF2" s="401" t="s">
        <v>89</v>
      </c>
      <c r="AG2" s="403" t="s">
        <v>90</v>
      </c>
      <c r="AH2" s="53"/>
      <c r="AI2" s="53"/>
      <c r="AJ2" s="53"/>
      <c r="AK2" s="53"/>
      <c r="AL2" s="53"/>
    </row>
    <row r="3" spans="1:38" ht="12.75" customHeight="1">
      <c r="A3" s="370" t="str">
        <f>CRS!A3</f>
        <v>INTRODUCTION TO PLATFORM TECHNOLOGIES</v>
      </c>
      <c r="B3" s="371"/>
      <c r="C3" s="371"/>
      <c r="D3" s="371"/>
      <c r="E3" s="352" t="s">
        <v>91</v>
      </c>
      <c r="F3" s="352" t="s">
        <v>92</v>
      </c>
      <c r="G3" s="352" t="s">
        <v>93</v>
      </c>
      <c r="H3" s="352" t="s">
        <v>94</v>
      </c>
      <c r="I3" s="352" t="s">
        <v>95</v>
      </c>
      <c r="J3" s="352" t="s">
        <v>96</v>
      </c>
      <c r="K3" s="352" t="s">
        <v>97</v>
      </c>
      <c r="L3" s="352" t="s">
        <v>98</v>
      </c>
      <c r="M3" s="352" t="s">
        <v>99</v>
      </c>
      <c r="N3" s="352" t="s">
        <v>0</v>
      </c>
      <c r="O3" s="357" t="s">
        <v>100</v>
      </c>
      <c r="P3" s="365" t="s">
        <v>101</v>
      </c>
      <c r="Q3" s="352" t="s">
        <v>102</v>
      </c>
      <c r="R3" s="352" t="s">
        <v>103</v>
      </c>
      <c r="S3" s="352" t="s">
        <v>104</v>
      </c>
      <c r="T3" s="352" t="s">
        <v>105</v>
      </c>
      <c r="U3" s="352" t="s">
        <v>106</v>
      </c>
      <c r="V3" s="352" t="s">
        <v>107</v>
      </c>
      <c r="W3" s="352" t="s">
        <v>108</v>
      </c>
      <c r="X3" s="352" t="s">
        <v>109</v>
      </c>
      <c r="Y3" s="352" t="s">
        <v>110</v>
      </c>
      <c r="Z3" s="352" t="s">
        <v>111</v>
      </c>
      <c r="AA3" s="357" t="s">
        <v>100</v>
      </c>
      <c r="AB3" s="365" t="s">
        <v>101</v>
      </c>
      <c r="AC3" s="341"/>
      <c r="AD3" s="342"/>
      <c r="AE3" s="412"/>
      <c r="AF3" s="401"/>
      <c r="AG3" s="403"/>
      <c r="AH3" s="53"/>
      <c r="AI3" s="53"/>
      <c r="AJ3" s="53"/>
      <c r="AK3" s="53"/>
      <c r="AL3" s="53"/>
    </row>
    <row r="4" spans="1:38" ht="12.75" customHeight="1">
      <c r="A4" s="372" t="str">
        <f>CRS!A4</f>
        <v>W 11:30AM-2:30PM  W 3:30PM-7:30PM</v>
      </c>
      <c r="B4" s="373"/>
      <c r="C4" s="374"/>
      <c r="D4" s="62" t="str">
        <f>CRS!E4</f>
        <v>S312</v>
      </c>
      <c r="E4" s="353"/>
      <c r="F4" s="353"/>
      <c r="G4" s="353"/>
      <c r="H4" s="353"/>
      <c r="I4" s="353"/>
      <c r="J4" s="353"/>
      <c r="K4" s="353"/>
      <c r="L4" s="353"/>
      <c r="M4" s="353"/>
      <c r="N4" s="353"/>
      <c r="O4" s="358"/>
      <c r="P4" s="366"/>
      <c r="Q4" s="353"/>
      <c r="R4" s="353"/>
      <c r="S4" s="353"/>
      <c r="T4" s="353"/>
      <c r="U4" s="353"/>
      <c r="V4" s="353"/>
      <c r="W4" s="353"/>
      <c r="X4" s="353"/>
      <c r="Y4" s="353"/>
      <c r="Z4" s="353"/>
      <c r="AA4" s="358"/>
      <c r="AB4" s="366"/>
      <c r="AC4" s="59" t="s">
        <v>112</v>
      </c>
      <c r="AD4" s="60" t="s">
        <v>113</v>
      </c>
      <c r="AE4" s="412"/>
      <c r="AF4" s="401"/>
      <c r="AG4" s="403"/>
      <c r="AH4" s="53"/>
      <c r="AI4" s="53"/>
      <c r="AJ4" s="53"/>
      <c r="AK4" s="53"/>
      <c r="AL4" s="53"/>
    </row>
    <row r="5" spans="1:38" ht="12.6" customHeight="1">
      <c r="A5" s="372" t="str">
        <f>CRS!A5</f>
        <v>3rd Trimester SY 2018-2019</v>
      </c>
      <c r="B5" s="373"/>
      <c r="C5" s="374"/>
      <c r="D5" s="374"/>
      <c r="E5" s="99">
        <v>40</v>
      </c>
      <c r="F5" s="99">
        <v>40</v>
      </c>
      <c r="G5" s="99">
        <v>40</v>
      </c>
      <c r="H5" s="99">
        <v>50</v>
      </c>
      <c r="I5" s="99"/>
      <c r="J5" s="99"/>
      <c r="K5" s="99"/>
      <c r="L5" s="99"/>
      <c r="M5" s="99"/>
      <c r="N5" s="99"/>
      <c r="O5" s="358"/>
      <c r="P5" s="366"/>
      <c r="Q5" s="99">
        <v>70</v>
      </c>
      <c r="R5" s="99"/>
      <c r="S5" s="99"/>
      <c r="T5" s="99"/>
      <c r="U5" s="99"/>
      <c r="V5" s="99"/>
      <c r="W5" s="99"/>
      <c r="X5" s="99"/>
      <c r="Y5" s="99"/>
      <c r="Z5" s="99"/>
      <c r="AA5" s="358"/>
      <c r="AB5" s="366"/>
      <c r="AC5" s="101">
        <v>80</v>
      </c>
      <c r="AD5" s="343"/>
      <c r="AE5" s="412"/>
      <c r="AF5" s="401"/>
      <c r="AG5" s="403"/>
      <c r="AH5" s="53"/>
      <c r="AI5" s="53"/>
      <c r="AJ5" s="53"/>
      <c r="AK5" s="53"/>
      <c r="AL5" s="53"/>
    </row>
    <row r="6" spans="1:38" ht="12.75" customHeight="1">
      <c r="A6" s="361" t="str">
        <f>CRS!A6</f>
        <v>Inst/Prof:Leonard Prim Francis G. Reyes</v>
      </c>
      <c r="B6" s="362"/>
      <c r="C6" s="353"/>
      <c r="D6" s="353"/>
      <c r="E6" s="354" t="s">
        <v>255</v>
      </c>
      <c r="F6" s="354" t="s">
        <v>256</v>
      </c>
      <c r="G6" s="354" t="s">
        <v>257</v>
      </c>
      <c r="H6" s="354" t="s">
        <v>258</v>
      </c>
      <c r="I6" s="354"/>
      <c r="J6" s="354"/>
      <c r="K6" s="354"/>
      <c r="L6" s="354"/>
      <c r="M6" s="354"/>
      <c r="N6" s="354"/>
      <c r="O6" s="387">
        <f>IF(SUM(E5:N5)=0,"",SUM(E5:N5))</f>
        <v>170</v>
      </c>
      <c r="P6" s="366"/>
      <c r="Q6" s="354" t="s">
        <v>262</v>
      </c>
      <c r="R6" s="354"/>
      <c r="S6" s="354"/>
      <c r="T6" s="354"/>
      <c r="U6" s="354"/>
      <c r="V6" s="354"/>
      <c r="W6" s="354"/>
      <c r="X6" s="354"/>
      <c r="Y6" s="354"/>
      <c r="Z6" s="354"/>
      <c r="AA6" s="384">
        <f>IF(SUM(Q5:Z5)=0,"",SUM(Q5:Z5))</f>
        <v>70</v>
      </c>
      <c r="AB6" s="366"/>
      <c r="AC6" s="405">
        <f>'INITIAL INPUT'!D22</f>
        <v>0</v>
      </c>
      <c r="AD6" s="344"/>
      <c r="AE6" s="412"/>
      <c r="AF6" s="401"/>
      <c r="AG6" s="403"/>
      <c r="AH6" s="53"/>
      <c r="AI6" s="53"/>
      <c r="AJ6" s="53"/>
      <c r="AK6" s="53"/>
      <c r="AL6" s="53"/>
    </row>
    <row r="7" spans="1:38" ht="13.35" customHeight="1">
      <c r="A7" s="361" t="s">
        <v>114</v>
      </c>
      <c r="B7" s="375"/>
      <c r="C7" s="382" t="s">
        <v>115</v>
      </c>
      <c r="D7" s="368" t="s">
        <v>116</v>
      </c>
      <c r="E7" s="355"/>
      <c r="F7" s="355"/>
      <c r="G7" s="355"/>
      <c r="H7" s="355"/>
      <c r="I7" s="363"/>
      <c r="J7" s="363"/>
      <c r="K7" s="363"/>
      <c r="L7" s="363"/>
      <c r="M7" s="363"/>
      <c r="N7" s="363"/>
      <c r="O7" s="388"/>
      <c r="P7" s="366"/>
      <c r="Q7" s="355"/>
      <c r="R7" s="355"/>
      <c r="S7" s="355"/>
      <c r="T7" s="355"/>
      <c r="U7" s="355"/>
      <c r="V7" s="355"/>
      <c r="W7" s="355"/>
      <c r="X7" s="355"/>
      <c r="Y7" s="355"/>
      <c r="Z7" s="355"/>
      <c r="AA7" s="385"/>
      <c r="AB7" s="366"/>
      <c r="AC7" s="406"/>
      <c r="AD7" s="344"/>
      <c r="AE7" s="412"/>
      <c r="AF7" s="401"/>
      <c r="AG7" s="403"/>
      <c r="AH7" s="46"/>
      <c r="AI7" s="46"/>
      <c r="AJ7" s="46"/>
      <c r="AK7" s="46"/>
      <c r="AL7" s="46"/>
    </row>
    <row r="8" spans="1:38" ht="14.1" customHeight="1">
      <c r="A8" s="376"/>
      <c r="B8" s="377"/>
      <c r="C8" s="383"/>
      <c r="D8" s="369"/>
      <c r="E8" s="356"/>
      <c r="F8" s="356"/>
      <c r="G8" s="356"/>
      <c r="H8" s="356"/>
      <c r="I8" s="364"/>
      <c r="J8" s="364"/>
      <c r="K8" s="364"/>
      <c r="L8" s="364"/>
      <c r="M8" s="364"/>
      <c r="N8" s="364"/>
      <c r="O8" s="389"/>
      <c r="P8" s="367"/>
      <c r="Q8" s="356"/>
      <c r="R8" s="356"/>
      <c r="S8" s="356"/>
      <c r="T8" s="356"/>
      <c r="U8" s="356"/>
      <c r="V8" s="356"/>
      <c r="W8" s="356"/>
      <c r="X8" s="356"/>
      <c r="Y8" s="356"/>
      <c r="Z8" s="356"/>
      <c r="AA8" s="386"/>
      <c r="AB8" s="367"/>
      <c r="AC8" s="407"/>
      <c r="AD8" s="345"/>
      <c r="AE8" s="413"/>
      <c r="AF8" s="402"/>
      <c r="AG8" s="404"/>
      <c r="AH8" s="46"/>
      <c r="AI8" s="46"/>
      <c r="AJ8" s="46"/>
      <c r="AK8" s="46"/>
      <c r="AL8" s="46"/>
    </row>
    <row r="9" spans="1:38" ht="12.75" customHeight="1">
      <c r="A9" s="49" t="s">
        <v>25</v>
      </c>
      <c r="B9" s="50" t="str">
        <f>CRS!C9</f>
        <v xml:space="preserve">AGONOY, KAEZEE LOU G. </v>
      </c>
      <c r="C9" s="56" t="str">
        <f>CRS!D9</f>
        <v>F</v>
      </c>
      <c r="D9" s="61" t="str">
        <f>CRS!E9</f>
        <v>BSIT-NET SEC TRACK-1</v>
      </c>
      <c r="E9" s="100">
        <v>27</v>
      </c>
      <c r="F9" s="100">
        <v>27</v>
      </c>
      <c r="G9" s="100">
        <v>27</v>
      </c>
      <c r="H9" s="100">
        <v>40</v>
      </c>
      <c r="I9" s="100"/>
      <c r="J9" s="100"/>
      <c r="K9" s="100"/>
      <c r="L9" s="100"/>
      <c r="M9" s="100"/>
      <c r="N9" s="100"/>
      <c r="O9" s="51">
        <f>IF(SUM(E9:N9)=0,"",SUM(E9:N9))</f>
        <v>121</v>
      </c>
      <c r="P9" s="58">
        <f>IF(O9="","",O9/$O$6*100)</f>
        <v>71.17647058823529</v>
      </c>
      <c r="Q9" s="100">
        <v>70</v>
      </c>
      <c r="R9" s="100"/>
      <c r="S9" s="100"/>
      <c r="T9" s="100"/>
      <c r="U9" s="100"/>
      <c r="V9" s="100"/>
      <c r="W9" s="100"/>
      <c r="X9" s="100"/>
      <c r="Y9" s="100"/>
      <c r="Z9" s="100"/>
      <c r="AA9" s="51">
        <f>IF(SUM(Q9:Z9)=0,"",SUM(Q9:Z9))</f>
        <v>70</v>
      </c>
      <c r="AB9" s="58">
        <f>IF(AA9="","",AA9/$AA$6*100)</f>
        <v>100</v>
      </c>
      <c r="AC9" s="102">
        <v>26</v>
      </c>
      <c r="AD9" s="58">
        <f>IF(AC9="","",AC9/$AC$5*100)</f>
        <v>32.5</v>
      </c>
      <c r="AE9" s="103">
        <f>CRS!O9</f>
        <v>67.538235294117641</v>
      </c>
      <c r="AF9" s="57">
        <f>CRS!P9</f>
        <v>70.112173202614372</v>
      </c>
      <c r="AG9" s="55">
        <f>CRS!Q9</f>
        <v>85</v>
      </c>
      <c r="AH9" s="52"/>
      <c r="AI9" s="52"/>
      <c r="AJ9" s="52"/>
      <c r="AK9" s="52"/>
      <c r="AL9" s="52"/>
    </row>
    <row r="10" spans="1:38" ht="12.75" customHeight="1">
      <c r="A10" s="47" t="s">
        <v>26</v>
      </c>
      <c r="B10" s="50" t="str">
        <f>CRS!C10</f>
        <v xml:space="preserve">AGUSTIN, MARY JOY D. </v>
      </c>
      <c r="C10" s="56" t="str">
        <f>CRS!D10</f>
        <v>F</v>
      </c>
      <c r="D10" s="61" t="str">
        <f>CRS!E10</f>
        <v>BSIT-WEB TRACK-1</v>
      </c>
      <c r="E10" s="100">
        <v>39</v>
      </c>
      <c r="F10" s="100">
        <v>27</v>
      </c>
      <c r="G10" s="100">
        <v>25</v>
      </c>
      <c r="H10" s="100">
        <v>32</v>
      </c>
      <c r="I10" s="100"/>
      <c r="J10" s="100"/>
      <c r="K10" s="100"/>
      <c r="L10" s="100"/>
      <c r="M10" s="100"/>
      <c r="N10" s="100"/>
      <c r="O10" s="51">
        <f t="shared" ref="O10:O40" si="0">IF(SUM(E10:N10)=0,"",SUM(E10:N10))</f>
        <v>123</v>
      </c>
      <c r="P10" s="58">
        <f t="shared" ref="P10:P40" si="1">IF(O10="","",O10/$O$6*100)</f>
        <v>72.35294117647058</v>
      </c>
      <c r="Q10" s="100">
        <v>70</v>
      </c>
      <c r="R10" s="100"/>
      <c r="S10" s="100"/>
      <c r="T10" s="100"/>
      <c r="U10" s="100"/>
      <c r="V10" s="100"/>
      <c r="W10" s="100"/>
      <c r="X10" s="100"/>
      <c r="Y10" s="100"/>
      <c r="Z10" s="100"/>
      <c r="AA10" s="51">
        <f t="shared" ref="AA10:AA40" si="2">IF(SUM(Q10:Z10)=0,"",SUM(Q10:Z10))</f>
        <v>70</v>
      </c>
      <c r="AB10" s="58">
        <f t="shared" ref="AB10:AB40" si="3">IF(AA10="","",AA10/$AA$6*100)</f>
        <v>100</v>
      </c>
      <c r="AC10" s="102">
        <v>72</v>
      </c>
      <c r="AD10" s="58">
        <f t="shared" ref="AD10:AD40" si="4">IF(AC10="","",AC10/$AC$5*100)</f>
        <v>90</v>
      </c>
      <c r="AE10" s="103">
        <f>CRS!O10</f>
        <v>87.476470588235287</v>
      </c>
      <c r="AF10" s="57">
        <f>CRS!P10</f>
        <v>82.492401960784321</v>
      </c>
      <c r="AG10" s="55">
        <f>CRS!Q10</f>
        <v>91</v>
      </c>
      <c r="AH10" s="52"/>
      <c r="AI10" s="52"/>
      <c r="AJ10" s="52"/>
      <c r="AK10" s="52"/>
      <c r="AL10" s="52"/>
    </row>
    <row r="11" spans="1:38" ht="12.75" customHeight="1">
      <c r="A11" s="47" t="s">
        <v>27</v>
      </c>
      <c r="B11" s="50" t="str">
        <f>CRS!C11</f>
        <v xml:space="preserve">ALMACEN, RYAN CHRISTIAN M. </v>
      </c>
      <c r="C11" s="56" t="str">
        <f>CRS!D11</f>
        <v>M</v>
      </c>
      <c r="D11" s="61" t="str">
        <f>CRS!E11</f>
        <v>BSIT-WEB TRACK-1</v>
      </c>
      <c r="E11" s="100">
        <v>31</v>
      </c>
      <c r="F11" s="100">
        <v>22</v>
      </c>
      <c r="G11" s="100">
        <v>16</v>
      </c>
      <c r="H11" s="100">
        <v>30</v>
      </c>
      <c r="I11" s="100"/>
      <c r="J11" s="100"/>
      <c r="K11" s="100"/>
      <c r="L11" s="100"/>
      <c r="M11" s="100"/>
      <c r="N11" s="100"/>
      <c r="O11" s="51">
        <f t="shared" si="0"/>
        <v>99</v>
      </c>
      <c r="P11" s="58">
        <f t="shared" si="1"/>
        <v>58.235294117647065</v>
      </c>
      <c r="Q11" s="100">
        <v>70</v>
      </c>
      <c r="R11" s="100"/>
      <c r="S11" s="100"/>
      <c r="T11" s="100"/>
      <c r="U11" s="100"/>
      <c r="V11" s="100"/>
      <c r="W11" s="100"/>
      <c r="X11" s="100"/>
      <c r="Y11" s="100"/>
      <c r="Z11" s="100"/>
      <c r="AA11" s="51">
        <f t="shared" si="2"/>
        <v>70</v>
      </c>
      <c r="AB11" s="58">
        <f t="shared" si="3"/>
        <v>100</v>
      </c>
      <c r="AC11" s="102">
        <v>36</v>
      </c>
      <c r="AD11" s="58">
        <f t="shared" si="4"/>
        <v>45</v>
      </c>
      <c r="AE11" s="103">
        <f>CRS!O11</f>
        <v>67.517647058823528</v>
      </c>
      <c r="AF11" s="57">
        <f>CRS!P11</f>
        <v>69.747712418300665</v>
      </c>
      <c r="AG11" s="55">
        <f>CRS!Q11</f>
        <v>85</v>
      </c>
      <c r="AH11" s="46"/>
      <c r="AI11" s="46"/>
      <c r="AJ11" s="46"/>
      <c r="AK11" s="46"/>
      <c r="AL11" s="46"/>
    </row>
    <row r="12" spans="1:38" ht="12.75" customHeight="1">
      <c r="A12" s="47" t="s">
        <v>28</v>
      </c>
      <c r="B12" s="50" t="str">
        <f>CRS!C12</f>
        <v xml:space="preserve">ALONZO, AARON REINIER S. </v>
      </c>
      <c r="C12" s="56" t="str">
        <f>CRS!D12</f>
        <v>M</v>
      </c>
      <c r="D12" s="61" t="str">
        <f>CRS!E12</f>
        <v>BSIT-NET SEC TRACK-1</v>
      </c>
      <c r="E12" s="100">
        <v>39</v>
      </c>
      <c r="F12" s="100">
        <v>39</v>
      </c>
      <c r="G12" s="100">
        <v>39</v>
      </c>
      <c r="H12" s="100">
        <v>45</v>
      </c>
      <c r="I12" s="100"/>
      <c r="J12" s="100"/>
      <c r="K12" s="100"/>
      <c r="L12" s="100"/>
      <c r="M12" s="100"/>
      <c r="N12" s="100"/>
      <c r="O12" s="51">
        <f t="shared" si="0"/>
        <v>162</v>
      </c>
      <c r="P12" s="58">
        <f t="shared" si="1"/>
        <v>95.294117647058812</v>
      </c>
      <c r="Q12" s="100">
        <v>70</v>
      </c>
      <c r="R12" s="100"/>
      <c r="S12" s="100"/>
      <c r="T12" s="100"/>
      <c r="U12" s="100"/>
      <c r="V12" s="100"/>
      <c r="W12" s="100"/>
      <c r="X12" s="100"/>
      <c r="Y12" s="100"/>
      <c r="Z12" s="100"/>
      <c r="AA12" s="51">
        <f t="shared" si="2"/>
        <v>70</v>
      </c>
      <c r="AB12" s="58">
        <f t="shared" si="3"/>
        <v>100</v>
      </c>
      <c r="AC12" s="102">
        <v>72</v>
      </c>
      <c r="AD12" s="58">
        <f t="shared" si="4"/>
        <v>90</v>
      </c>
      <c r="AE12" s="103">
        <f>CRS!O12</f>
        <v>95.047058823529397</v>
      </c>
      <c r="AF12" s="57">
        <f>CRS!P12</f>
        <v>71.590196078431362</v>
      </c>
      <c r="AG12" s="55">
        <f>CRS!Q12</f>
        <v>86</v>
      </c>
      <c r="AH12" s="46"/>
      <c r="AI12" s="46"/>
      <c r="AJ12" s="46"/>
      <c r="AK12" s="46"/>
      <c r="AL12" s="46"/>
    </row>
    <row r="13" spans="1:38" ht="12.75" customHeight="1">
      <c r="A13" s="47" t="s">
        <v>29</v>
      </c>
      <c r="B13" s="50" t="str">
        <f>CRS!C13</f>
        <v xml:space="preserve">AQUINO, GABRIEL ALVIN O. </v>
      </c>
      <c r="C13" s="56" t="str">
        <f>CRS!D13</f>
        <v>M</v>
      </c>
      <c r="D13" s="61" t="str">
        <f>CRS!E13</f>
        <v>BSIT-NET SEC TRACK-1</v>
      </c>
      <c r="E13" s="100">
        <v>10</v>
      </c>
      <c r="F13" s="100">
        <v>7</v>
      </c>
      <c r="G13" s="100">
        <v>30</v>
      </c>
      <c r="H13" s="100">
        <v>41</v>
      </c>
      <c r="I13" s="100"/>
      <c r="J13" s="100"/>
      <c r="K13" s="100"/>
      <c r="L13" s="100"/>
      <c r="M13" s="100"/>
      <c r="N13" s="100"/>
      <c r="O13" s="51">
        <f t="shared" si="0"/>
        <v>88</v>
      </c>
      <c r="P13" s="58">
        <f t="shared" si="1"/>
        <v>51.764705882352949</v>
      </c>
      <c r="Q13" s="100">
        <v>70</v>
      </c>
      <c r="R13" s="100"/>
      <c r="S13" s="100"/>
      <c r="T13" s="100"/>
      <c r="U13" s="100"/>
      <c r="V13" s="100"/>
      <c r="W13" s="100"/>
      <c r="X13" s="100"/>
      <c r="Y13" s="100"/>
      <c r="Z13" s="100"/>
      <c r="AA13" s="51">
        <f t="shared" si="2"/>
        <v>70</v>
      </c>
      <c r="AB13" s="58">
        <f t="shared" si="3"/>
        <v>100</v>
      </c>
      <c r="AC13" s="102">
        <v>28</v>
      </c>
      <c r="AD13" s="58">
        <f t="shared" si="4"/>
        <v>35</v>
      </c>
      <c r="AE13" s="103">
        <f>CRS!O13</f>
        <v>61.982352941176472</v>
      </c>
      <c r="AF13" s="57">
        <f>CRS!P13</f>
        <v>54.674509803921573</v>
      </c>
      <c r="AG13" s="55">
        <f>CRS!Q13</f>
        <v>77</v>
      </c>
      <c r="AH13" s="46"/>
      <c r="AI13" s="46"/>
      <c r="AJ13" s="46"/>
      <c r="AK13" s="46"/>
      <c r="AL13" s="46"/>
    </row>
    <row r="14" spans="1:38" ht="12.75" customHeight="1">
      <c r="A14" s="47" t="s">
        <v>30</v>
      </c>
      <c r="B14" s="50" t="str">
        <f>CRS!C14</f>
        <v xml:space="preserve">ASCUETA, VERGEL G. </v>
      </c>
      <c r="C14" s="56" t="str">
        <f>CRS!D14</f>
        <v>M</v>
      </c>
      <c r="D14" s="61" t="str">
        <f>CRS!E14</f>
        <v>BSIT-WEB TRACK-1</v>
      </c>
      <c r="E14" s="100">
        <v>39</v>
      </c>
      <c r="F14" s="100">
        <v>37</v>
      </c>
      <c r="G14" s="100">
        <v>30</v>
      </c>
      <c r="H14" s="100">
        <v>48</v>
      </c>
      <c r="I14" s="100"/>
      <c r="J14" s="100"/>
      <c r="K14" s="100"/>
      <c r="L14" s="100"/>
      <c r="M14" s="100"/>
      <c r="N14" s="100"/>
      <c r="O14" s="51">
        <f t="shared" si="0"/>
        <v>154</v>
      </c>
      <c r="P14" s="58">
        <f t="shared" si="1"/>
        <v>90.588235294117652</v>
      </c>
      <c r="Q14" s="100">
        <v>70</v>
      </c>
      <c r="R14" s="100"/>
      <c r="S14" s="100"/>
      <c r="T14" s="100"/>
      <c r="U14" s="100"/>
      <c r="V14" s="100"/>
      <c r="W14" s="100"/>
      <c r="X14" s="100"/>
      <c r="Y14" s="100"/>
      <c r="Z14" s="100"/>
      <c r="AA14" s="51">
        <f>IF(SUM(Q14:Z14)=0,"",SUM(Q14:Z14))</f>
        <v>70</v>
      </c>
      <c r="AB14" s="58">
        <f t="shared" si="3"/>
        <v>100</v>
      </c>
      <c r="AC14" s="102">
        <v>72</v>
      </c>
      <c r="AD14" s="58">
        <f t="shared" si="4"/>
        <v>90</v>
      </c>
      <c r="AE14" s="103">
        <f>CRS!O14</f>
        <v>93.494117647058829</v>
      </c>
      <c r="AF14" s="57">
        <f>CRS!P14</f>
        <v>85.233169934640529</v>
      </c>
      <c r="AG14" s="55">
        <f>CRS!Q14</f>
        <v>93</v>
      </c>
      <c r="AH14" s="46"/>
      <c r="AI14" s="46"/>
      <c r="AJ14" s="46"/>
      <c r="AK14" s="46"/>
      <c r="AL14" s="46"/>
    </row>
    <row r="15" spans="1:38" ht="12.75" customHeight="1">
      <c r="A15" s="47" t="s">
        <v>31</v>
      </c>
      <c r="B15" s="50" t="str">
        <f>CRS!C15</f>
        <v xml:space="preserve">AYAOAN, JOHN PAUL D. </v>
      </c>
      <c r="C15" s="56" t="str">
        <f>CRS!D15</f>
        <v>M</v>
      </c>
      <c r="D15" s="61" t="str">
        <f>CRS!E15</f>
        <v>BSIT-ERP TRACK-1</v>
      </c>
      <c r="E15" s="100">
        <v>27</v>
      </c>
      <c r="F15" s="100">
        <v>25</v>
      </c>
      <c r="G15" s="100">
        <v>38</v>
      </c>
      <c r="H15" s="100">
        <v>45</v>
      </c>
      <c r="I15" s="100"/>
      <c r="J15" s="100"/>
      <c r="K15" s="100"/>
      <c r="L15" s="100"/>
      <c r="M15" s="100"/>
      <c r="N15" s="100"/>
      <c r="O15" s="51">
        <f t="shared" si="0"/>
        <v>135</v>
      </c>
      <c r="P15" s="58">
        <f t="shared" si="1"/>
        <v>79.411764705882348</v>
      </c>
      <c r="Q15" s="100">
        <v>70</v>
      </c>
      <c r="R15" s="100"/>
      <c r="S15" s="100"/>
      <c r="T15" s="100"/>
      <c r="U15" s="100"/>
      <c r="V15" s="100"/>
      <c r="W15" s="100"/>
      <c r="X15" s="100"/>
      <c r="Y15" s="100"/>
      <c r="Z15" s="100"/>
      <c r="AA15" s="51">
        <f t="shared" si="2"/>
        <v>70</v>
      </c>
      <c r="AB15" s="58">
        <f t="shared" si="3"/>
        <v>100</v>
      </c>
      <c r="AC15" s="102">
        <v>80</v>
      </c>
      <c r="AD15" s="58">
        <f t="shared" si="4"/>
        <v>100</v>
      </c>
      <c r="AE15" s="103">
        <f>CRS!O15</f>
        <v>93.205882352941174</v>
      </c>
      <c r="AF15" s="57">
        <f>CRS!P15</f>
        <v>86.754330065359483</v>
      </c>
      <c r="AG15" s="55">
        <f>CRS!Q15</f>
        <v>93</v>
      </c>
      <c r="AH15" s="46"/>
      <c r="AI15" s="46"/>
      <c r="AJ15" s="46"/>
      <c r="AK15" s="46"/>
      <c r="AL15" s="46"/>
    </row>
    <row r="16" spans="1:38" ht="12.75" customHeight="1">
      <c r="A16" s="47" t="s">
        <v>32</v>
      </c>
      <c r="B16" s="50" t="str">
        <f>CRS!C16</f>
        <v xml:space="preserve">BAGAY, NOEL SHANE C. </v>
      </c>
      <c r="C16" s="56" t="str">
        <f>CRS!D16</f>
        <v>M</v>
      </c>
      <c r="D16" s="61" t="str">
        <f>CRS!E16</f>
        <v>BSIT-NET SEC TRACK-1</v>
      </c>
      <c r="E16" s="100">
        <v>6</v>
      </c>
      <c r="F16" s="100">
        <v>9</v>
      </c>
      <c r="G16" s="100">
        <v>17</v>
      </c>
      <c r="H16" s="100">
        <v>27</v>
      </c>
      <c r="I16" s="100"/>
      <c r="J16" s="100"/>
      <c r="K16" s="100"/>
      <c r="L16" s="100"/>
      <c r="M16" s="100"/>
      <c r="N16" s="100"/>
      <c r="O16" s="51">
        <f t="shared" si="0"/>
        <v>59</v>
      </c>
      <c r="P16" s="58">
        <f t="shared" si="1"/>
        <v>34.705882352941174</v>
      </c>
      <c r="Q16" s="100">
        <v>70</v>
      </c>
      <c r="R16" s="100"/>
      <c r="S16" s="100"/>
      <c r="T16" s="100"/>
      <c r="U16" s="100"/>
      <c r="V16" s="100"/>
      <c r="W16" s="100"/>
      <c r="X16" s="100"/>
      <c r="Y16" s="100"/>
      <c r="Z16" s="100"/>
      <c r="AA16" s="51">
        <f t="shared" si="2"/>
        <v>70</v>
      </c>
      <c r="AB16" s="58">
        <f t="shared" si="3"/>
        <v>100</v>
      </c>
      <c r="AC16" s="102">
        <v>29</v>
      </c>
      <c r="AD16" s="58">
        <f t="shared" si="4"/>
        <v>36.25</v>
      </c>
      <c r="AE16" s="103">
        <f>CRS!O16</f>
        <v>56.777941176470591</v>
      </c>
      <c r="AF16" s="57">
        <f>CRS!P16</f>
        <v>50.741748366013077</v>
      </c>
      <c r="AG16" s="55">
        <f>CRS!Q16</f>
        <v>75</v>
      </c>
      <c r="AH16" s="46"/>
      <c r="AI16" s="46"/>
      <c r="AJ16" s="46"/>
      <c r="AK16" s="46"/>
      <c r="AL16" s="46"/>
    </row>
    <row r="17" spans="1:35" ht="12.75" customHeight="1">
      <c r="A17" s="47" t="s">
        <v>33</v>
      </c>
      <c r="B17" s="50" t="str">
        <f>CRS!C17</f>
        <v xml:space="preserve">BARJA, JHON MICHAEL D. </v>
      </c>
      <c r="C17" s="56" t="str">
        <f>CRS!D17</f>
        <v>M</v>
      </c>
      <c r="D17" s="61" t="str">
        <f>CRS!E17</f>
        <v>BSIT-NET SEC TRACK-1</v>
      </c>
      <c r="E17" s="100">
        <v>34</v>
      </c>
      <c r="F17" s="100">
        <v>34</v>
      </c>
      <c r="G17" s="100">
        <v>34</v>
      </c>
      <c r="H17" s="100">
        <v>41</v>
      </c>
      <c r="I17" s="100"/>
      <c r="J17" s="100"/>
      <c r="K17" s="100"/>
      <c r="L17" s="100"/>
      <c r="M17" s="100"/>
      <c r="N17" s="100"/>
      <c r="O17" s="51">
        <f t="shared" si="0"/>
        <v>143</v>
      </c>
      <c r="P17" s="58">
        <f t="shared" si="1"/>
        <v>84.117647058823536</v>
      </c>
      <c r="Q17" s="100">
        <v>70</v>
      </c>
      <c r="R17" s="100"/>
      <c r="S17" s="100"/>
      <c r="T17" s="100"/>
      <c r="U17" s="100"/>
      <c r="V17" s="100"/>
      <c r="W17" s="100"/>
      <c r="X17" s="100"/>
      <c r="Y17" s="100"/>
      <c r="Z17" s="100"/>
      <c r="AA17" s="51">
        <f t="shared" si="2"/>
        <v>70</v>
      </c>
      <c r="AB17" s="58">
        <f t="shared" si="3"/>
        <v>100</v>
      </c>
      <c r="AC17" s="102">
        <v>31</v>
      </c>
      <c r="AD17" s="58">
        <f t="shared" si="4"/>
        <v>38.75</v>
      </c>
      <c r="AE17" s="103">
        <f>CRS!O17</f>
        <v>73.933823529411768</v>
      </c>
      <c r="AF17" s="57">
        <f>CRS!P17</f>
        <v>73.503022875816995</v>
      </c>
      <c r="AG17" s="55">
        <f>CRS!Q17</f>
        <v>87</v>
      </c>
      <c r="AH17" s="46"/>
      <c r="AI17" s="46"/>
    </row>
    <row r="18" spans="1:35" ht="12.75" customHeight="1">
      <c r="A18" s="47" t="s">
        <v>34</v>
      </c>
      <c r="B18" s="50" t="str">
        <f>CRS!C18</f>
        <v xml:space="preserve">BAUTISTA, PRINCESS CARMELA JOY B. </v>
      </c>
      <c r="C18" s="56" t="str">
        <f>CRS!D18</f>
        <v>F</v>
      </c>
      <c r="D18" s="61" t="str">
        <f>CRS!E18</f>
        <v>BSIT-ERP TRACK-1</v>
      </c>
      <c r="E18" s="100">
        <v>40</v>
      </c>
      <c r="F18" s="100">
        <v>40</v>
      </c>
      <c r="G18" s="100">
        <v>29</v>
      </c>
      <c r="H18" s="100">
        <v>47</v>
      </c>
      <c r="I18" s="100"/>
      <c r="J18" s="100"/>
      <c r="K18" s="100"/>
      <c r="L18" s="100"/>
      <c r="M18" s="100"/>
      <c r="N18" s="100"/>
      <c r="O18" s="51">
        <f t="shared" si="0"/>
        <v>156</v>
      </c>
      <c r="P18" s="58">
        <f t="shared" si="1"/>
        <v>91.764705882352942</v>
      </c>
      <c r="Q18" s="100">
        <v>70</v>
      </c>
      <c r="R18" s="100"/>
      <c r="S18" s="100"/>
      <c r="T18" s="100"/>
      <c r="U18" s="100"/>
      <c r="V18" s="100"/>
      <c r="W18" s="100"/>
      <c r="X18" s="100"/>
      <c r="Y18" s="100"/>
      <c r="Z18" s="100"/>
      <c r="AA18" s="51">
        <f t="shared" si="2"/>
        <v>70</v>
      </c>
      <c r="AB18" s="58">
        <f t="shared" si="3"/>
        <v>100</v>
      </c>
      <c r="AC18" s="102">
        <v>80</v>
      </c>
      <c r="AD18" s="58">
        <f t="shared" si="4"/>
        <v>100</v>
      </c>
      <c r="AE18" s="103">
        <f>CRS!O18</f>
        <v>97.28235294117647</v>
      </c>
      <c r="AF18" s="57">
        <f>CRS!P18</f>
        <v>91.278676470588238</v>
      </c>
      <c r="AG18" s="55">
        <f>CRS!Q18</f>
        <v>96</v>
      </c>
      <c r="AH18" s="46"/>
      <c r="AI18" s="46"/>
    </row>
    <row r="19" spans="1:35" ht="12.75" customHeight="1">
      <c r="A19" s="47" t="s">
        <v>35</v>
      </c>
      <c r="B19" s="50" t="str">
        <f>CRS!C19</f>
        <v xml:space="preserve">BIDANG, JHUN ROY B. </v>
      </c>
      <c r="C19" s="56" t="str">
        <f>CRS!D19</f>
        <v>M</v>
      </c>
      <c r="D19" s="61" t="str">
        <f>CRS!E19</f>
        <v>BSIT-WEB TRACK-1</v>
      </c>
      <c r="E19" s="100">
        <v>35</v>
      </c>
      <c r="F19" s="100">
        <v>13</v>
      </c>
      <c r="G19" s="100">
        <v>22</v>
      </c>
      <c r="H19" s="100">
        <v>23</v>
      </c>
      <c r="I19" s="100"/>
      <c r="J19" s="100"/>
      <c r="K19" s="100"/>
      <c r="L19" s="100"/>
      <c r="M19" s="100"/>
      <c r="N19" s="100"/>
      <c r="O19" s="51">
        <f t="shared" si="0"/>
        <v>93</v>
      </c>
      <c r="P19" s="58">
        <f t="shared" si="1"/>
        <v>54.705882352941181</v>
      </c>
      <c r="Q19" s="100">
        <v>70</v>
      </c>
      <c r="R19" s="100"/>
      <c r="S19" s="100"/>
      <c r="T19" s="100"/>
      <c r="U19" s="100"/>
      <c r="V19" s="100"/>
      <c r="W19" s="100"/>
      <c r="X19" s="100"/>
      <c r="Y19" s="100"/>
      <c r="Z19" s="100"/>
      <c r="AA19" s="51">
        <f t="shared" si="2"/>
        <v>70</v>
      </c>
      <c r="AB19" s="58">
        <f t="shared" si="3"/>
        <v>100</v>
      </c>
      <c r="AC19" s="102">
        <v>61</v>
      </c>
      <c r="AD19" s="58">
        <f t="shared" si="4"/>
        <v>76.25</v>
      </c>
      <c r="AE19" s="103">
        <f>CRS!O19</f>
        <v>76.977941176470594</v>
      </c>
      <c r="AF19" s="57">
        <f>CRS!P19</f>
        <v>75.657026143790858</v>
      </c>
      <c r="AG19" s="55">
        <f>CRS!Q19</f>
        <v>88</v>
      </c>
      <c r="AH19" s="46"/>
      <c r="AI19" s="46"/>
    </row>
    <row r="20" spans="1:35" ht="12.75" customHeight="1">
      <c r="A20" s="47" t="s">
        <v>36</v>
      </c>
      <c r="B20" s="50" t="str">
        <f>CRS!C20</f>
        <v xml:space="preserve">BISWELAN, DANN LESTER B. </v>
      </c>
      <c r="C20" s="56" t="str">
        <f>CRS!D20</f>
        <v>M</v>
      </c>
      <c r="D20" s="61" t="str">
        <f>CRS!E20</f>
        <v>BSIT-ERP TRACK-1</v>
      </c>
      <c r="E20" s="100">
        <v>0</v>
      </c>
      <c r="F20" s="100">
        <v>30</v>
      </c>
      <c r="G20" s="100">
        <v>30</v>
      </c>
      <c r="H20" s="100">
        <v>37</v>
      </c>
      <c r="I20" s="100"/>
      <c r="J20" s="100"/>
      <c r="K20" s="100"/>
      <c r="L20" s="100"/>
      <c r="M20" s="100"/>
      <c r="N20" s="100"/>
      <c r="O20" s="51">
        <f t="shared" si="0"/>
        <v>97</v>
      </c>
      <c r="P20" s="58">
        <f t="shared" si="1"/>
        <v>57.058823529411761</v>
      </c>
      <c r="Q20" s="100">
        <v>70</v>
      </c>
      <c r="R20" s="100"/>
      <c r="S20" s="100"/>
      <c r="T20" s="100"/>
      <c r="U20" s="100"/>
      <c r="V20" s="100"/>
      <c r="W20" s="100"/>
      <c r="X20" s="100"/>
      <c r="Y20" s="100"/>
      <c r="Z20" s="100"/>
      <c r="AA20" s="51">
        <f t="shared" si="2"/>
        <v>70</v>
      </c>
      <c r="AB20" s="58">
        <f t="shared" si="3"/>
        <v>100</v>
      </c>
      <c r="AC20" s="102">
        <v>28</v>
      </c>
      <c r="AD20" s="58">
        <f t="shared" si="4"/>
        <v>35</v>
      </c>
      <c r="AE20" s="103">
        <f>CRS!O20</f>
        <v>63.72941176470588</v>
      </c>
      <c r="AF20" s="57">
        <f>CRS!P20</f>
        <v>59.803594771241833</v>
      </c>
      <c r="AG20" s="55">
        <f>CRS!Q20</f>
        <v>80</v>
      </c>
      <c r="AH20" s="46"/>
      <c r="AI20" s="46"/>
    </row>
    <row r="21" spans="1:35" ht="12.75" customHeight="1">
      <c r="A21" s="47" t="s">
        <v>37</v>
      </c>
      <c r="B21" s="50" t="str">
        <f>CRS!C21</f>
        <v xml:space="preserve">CHUA, MARY LYRA O. </v>
      </c>
      <c r="C21" s="56" t="str">
        <f>CRS!D21</f>
        <v>F</v>
      </c>
      <c r="D21" s="61" t="str">
        <f>CRS!E21</f>
        <v>BSIT-NET SEC TRACK-1</v>
      </c>
      <c r="E21" s="100">
        <v>33</v>
      </c>
      <c r="F21" s="100">
        <v>37</v>
      </c>
      <c r="G21" s="100">
        <v>34</v>
      </c>
      <c r="H21" s="100">
        <v>41</v>
      </c>
      <c r="I21" s="100"/>
      <c r="J21" s="100"/>
      <c r="K21" s="100"/>
      <c r="L21" s="100"/>
      <c r="M21" s="100"/>
      <c r="N21" s="100"/>
      <c r="O21" s="51">
        <f t="shared" si="0"/>
        <v>145</v>
      </c>
      <c r="P21" s="58">
        <f t="shared" si="1"/>
        <v>85.294117647058826</v>
      </c>
      <c r="Q21" s="100">
        <v>70</v>
      </c>
      <c r="R21" s="100"/>
      <c r="S21" s="100"/>
      <c r="T21" s="100"/>
      <c r="U21" s="100"/>
      <c r="V21" s="100"/>
      <c r="W21" s="100"/>
      <c r="X21" s="100"/>
      <c r="Y21" s="100"/>
      <c r="Z21" s="100"/>
      <c r="AA21" s="51">
        <f t="shared" si="2"/>
        <v>70</v>
      </c>
      <c r="AB21" s="58">
        <f t="shared" si="3"/>
        <v>100</v>
      </c>
      <c r="AC21" s="102">
        <v>55</v>
      </c>
      <c r="AD21" s="58">
        <f t="shared" si="4"/>
        <v>68.75</v>
      </c>
      <c r="AE21" s="103">
        <f>CRS!O21</f>
        <v>84.52205882352942</v>
      </c>
      <c r="AF21" s="57">
        <f>CRS!P21</f>
        <v>80.07075163398693</v>
      </c>
      <c r="AG21" s="55">
        <f>CRS!Q21</f>
        <v>90</v>
      </c>
      <c r="AH21" s="46"/>
      <c r="AI21" s="46"/>
    </row>
    <row r="22" spans="1:35" ht="12.75" customHeight="1">
      <c r="A22" s="47" t="s">
        <v>38</v>
      </c>
      <c r="B22" s="50" t="str">
        <f>CRS!C22</f>
        <v xml:space="preserve">CULBENGAN, JOSH ADRIAN L. </v>
      </c>
      <c r="C22" s="56" t="str">
        <f>CRS!D22</f>
        <v>M</v>
      </c>
      <c r="D22" s="61" t="str">
        <f>CRS!E22</f>
        <v>BSIT-WEB TRACK-1</v>
      </c>
      <c r="E22" s="100">
        <v>38</v>
      </c>
      <c r="F22" s="100">
        <v>36</v>
      </c>
      <c r="G22" s="100">
        <v>36</v>
      </c>
      <c r="H22" s="100">
        <v>47</v>
      </c>
      <c r="I22" s="100"/>
      <c r="J22" s="100"/>
      <c r="K22" s="100"/>
      <c r="L22" s="100"/>
      <c r="M22" s="100"/>
      <c r="N22" s="100"/>
      <c r="O22" s="51">
        <f t="shared" si="0"/>
        <v>157</v>
      </c>
      <c r="P22" s="58">
        <f t="shared" si="1"/>
        <v>92.352941176470594</v>
      </c>
      <c r="Q22" s="100">
        <v>70</v>
      </c>
      <c r="R22" s="100"/>
      <c r="S22" s="100"/>
      <c r="T22" s="100"/>
      <c r="U22" s="100"/>
      <c r="V22" s="100"/>
      <c r="W22" s="100"/>
      <c r="X22" s="100"/>
      <c r="Y22" s="100"/>
      <c r="Z22" s="100"/>
      <c r="AA22" s="51">
        <f t="shared" si="2"/>
        <v>70</v>
      </c>
      <c r="AB22" s="58">
        <f t="shared" si="3"/>
        <v>100</v>
      </c>
      <c r="AC22" s="102">
        <v>64</v>
      </c>
      <c r="AD22" s="58">
        <f t="shared" si="4"/>
        <v>80</v>
      </c>
      <c r="AE22" s="103">
        <f>CRS!O22</f>
        <v>90.676470588235304</v>
      </c>
      <c r="AF22" s="57">
        <f>CRS!P22</f>
        <v>82.804901960784321</v>
      </c>
      <c r="AG22" s="55">
        <f>CRS!Q22</f>
        <v>91</v>
      </c>
      <c r="AH22" s="46"/>
      <c r="AI22" s="46"/>
    </row>
    <row r="23" spans="1:35" ht="12.75" customHeight="1">
      <c r="A23" s="47" t="s">
        <v>39</v>
      </c>
      <c r="B23" s="50" t="str">
        <f>CRS!C23</f>
        <v xml:space="preserve">DE GUZMAN, ARIANNE T. </v>
      </c>
      <c r="C23" s="56" t="str">
        <f>CRS!D23</f>
        <v>F</v>
      </c>
      <c r="D23" s="61" t="str">
        <f>CRS!E23</f>
        <v>BSIT-NET SEC TRACK-1</v>
      </c>
      <c r="E23" s="100">
        <v>8</v>
      </c>
      <c r="F23" s="100">
        <v>15</v>
      </c>
      <c r="G23" s="100">
        <v>15</v>
      </c>
      <c r="H23" s="100">
        <v>32</v>
      </c>
      <c r="I23" s="100"/>
      <c r="J23" s="100"/>
      <c r="K23" s="100"/>
      <c r="L23" s="100"/>
      <c r="M23" s="100"/>
      <c r="N23" s="100"/>
      <c r="O23" s="51">
        <f t="shared" si="0"/>
        <v>70</v>
      </c>
      <c r="P23" s="58">
        <f t="shared" si="1"/>
        <v>41.17647058823529</v>
      </c>
      <c r="Q23" s="100">
        <v>70</v>
      </c>
      <c r="R23" s="100"/>
      <c r="S23" s="100"/>
      <c r="T23" s="100"/>
      <c r="U23" s="100"/>
      <c r="V23" s="100"/>
      <c r="W23" s="100"/>
      <c r="X23" s="100"/>
      <c r="Y23" s="100"/>
      <c r="Z23" s="100"/>
      <c r="AA23" s="51">
        <f t="shared" si="2"/>
        <v>70</v>
      </c>
      <c r="AB23" s="58">
        <f t="shared" si="3"/>
        <v>100</v>
      </c>
      <c r="AC23" s="102">
        <v>40</v>
      </c>
      <c r="AD23" s="58">
        <f t="shared" si="4"/>
        <v>50</v>
      </c>
      <c r="AE23" s="103">
        <f>CRS!O23</f>
        <v>63.588235294117645</v>
      </c>
      <c r="AF23" s="57">
        <f>CRS!P23</f>
        <v>63.869117647058829</v>
      </c>
      <c r="AG23" s="55">
        <f>CRS!Q23</f>
        <v>82</v>
      </c>
      <c r="AH23" s="46"/>
      <c r="AI23" s="46"/>
    </row>
    <row r="24" spans="1:35" ht="12.75" customHeight="1">
      <c r="A24" s="47" t="s">
        <v>40</v>
      </c>
      <c r="B24" s="50" t="str">
        <f>CRS!C24</f>
        <v xml:space="preserve">EBRADA, ALDWIN MICAEL L. </v>
      </c>
      <c r="C24" s="56" t="str">
        <f>CRS!D24</f>
        <v>M</v>
      </c>
      <c r="D24" s="61" t="str">
        <f>CRS!E24</f>
        <v>BSIT-WEB TRACK-1</v>
      </c>
      <c r="E24" s="100">
        <v>35</v>
      </c>
      <c r="F24" s="100">
        <v>29</v>
      </c>
      <c r="G24" s="100">
        <v>32</v>
      </c>
      <c r="H24" s="100">
        <v>37</v>
      </c>
      <c r="I24" s="100"/>
      <c r="J24" s="100"/>
      <c r="K24" s="100"/>
      <c r="L24" s="100"/>
      <c r="M24" s="100"/>
      <c r="N24" s="100"/>
      <c r="O24" s="51">
        <f t="shared" si="0"/>
        <v>133</v>
      </c>
      <c r="P24" s="58">
        <f t="shared" si="1"/>
        <v>78.235294117647058</v>
      </c>
      <c r="Q24" s="100">
        <v>70</v>
      </c>
      <c r="R24" s="100"/>
      <c r="S24" s="100"/>
      <c r="T24" s="100"/>
      <c r="U24" s="100"/>
      <c r="V24" s="100"/>
      <c r="W24" s="100"/>
      <c r="X24" s="100"/>
      <c r="Y24" s="100"/>
      <c r="Z24" s="100"/>
      <c r="AA24" s="51">
        <f t="shared" si="2"/>
        <v>70</v>
      </c>
      <c r="AB24" s="58">
        <f t="shared" si="3"/>
        <v>100</v>
      </c>
      <c r="AC24" s="102">
        <v>66</v>
      </c>
      <c r="AD24" s="58">
        <f t="shared" si="4"/>
        <v>82.5</v>
      </c>
      <c r="AE24" s="103">
        <f>CRS!O24</f>
        <v>86.867647058823536</v>
      </c>
      <c r="AF24" s="57">
        <f>CRS!P24</f>
        <v>77.692156862745094</v>
      </c>
      <c r="AG24" s="55">
        <f>CRS!Q24</f>
        <v>89</v>
      </c>
      <c r="AH24" s="46"/>
      <c r="AI24" s="46"/>
    </row>
    <row r="25" spans="1:35" ht="12.75" customHeight="1">
      <c r="A25" s="47" t="s">
        <v>41</v>
      </c>
      <c r="B25" s="50" t="str">
        <f>CRS!C25</f>
        <v xml:space="preserve">ESPELITA, CLAIRE THERESE S. </v>
      </c>
      <c r="C25" s="56" t="str">
        <f>CRS!D25</f>
        <v>F</v>
      </c>
      <c r="D25" s="61" t="str">
        <f>CRS!E25</f>
        <v>BSIT-WEB TRACK-1</v>
      </c>
      <c r="E25" s="100">
        <v>35</v>
      </c>
      <c r="F25" s="100">
        <v>31</v>
      </c>
      <c r="G25" s="100">
        <v>17</v>
      </c>
      <c r="H25" s="100">
        <v>42</v>
      </c>
      <c r="I25" s="100"/>
      <c r="J25" s="100"/>
      <c r="K25" s="100"/>
      <c r="L25" s="100"/>
      <c r="M25" s="100"/>
      <c r="N25" s="100"/>
      <c r="O25" s="51">
        <f t="shared" si="0"/>
        <v>125</v>
      </c>
      <c r="P25" s="58">
        <f t="shared" si="1"/>
        <v>73.529411764705884</v>
      </c>
      <c r="Q25" s="100">
        <v>70</v>
      </c>
      <c r="R25" s="100"/>
      <c r="S25" s="100"/>
      <c r="T25" s="100"/>
      <c r="U25" s="100"/>
      <c r="V25" s="100"/>
      <c r="W25" s="100"/>
      <c r="X25" s="100"/>
      <c r="Y25" s="100"/>
      <c r="Z25" s="100"/>
      <c r="AA25" s="51">
        <f t="shared" si="2"/>
        <v>70</v>
      </c>
      <c r="AB25" s="58">
        <f t="shared" si="3"/>
        <v>100</v>
      </c>
      <c r="AC25" s="102">
        <v>78</v>
      </c>
      <c r="AD25" s="58">
        <f t="shared" si="4"/>
        <v>97.5</v>
      </c>
      <c r="AE25" s="103">
        <f>CRS!O25</f>
        <v>90.414705882352948</v>
      </c>
      <c r="AF25" s="57">
        <f>CRS!P25</f>
        <v>75.830964052287584</v>
      </c>
      <c r="AG25" s="55">
        <f>CRS!Q25</f>
        <v>88</v>
      </c>
      <c r="AH25" s="46"/>
      <c r="AI25" s="46"/>
    </row>
    <row r="26" spans="1:35" ht="12.75" customHeight="1">
      <c r="A26" s="47" t="s">
        <v>42</v>
      </c>
      <c r="B26" s="50" t="str">
        <f>CRS!C26</f>
        <v xml:space="preserve">FARRO, FREDERICK ANTHONY A. </v>
      </c>
      <c r="C26" s="56" t="str">
        <f>CRS!D26</f>
        <v>M</v>
      </c>
      <c r="D26" s="61" t="str">
        <f>CRS!E26</f>
        <v>BSIT-WEB TRACK-1</v>
      </c>
      <c r="E26" s="100">
        <v>38</v>
      </c>
      <c r="F26" s="100">
        <v>33</v>
      </c>
      <c r="G26" s="100">
        <v>27</v>
      </c>
      <c r="H26" s="100">
        <v>49</v>
      </c>
      <c r="I26" s="100"/>
      <c r="J26" s="100"/>
      <c r="K26" s="100"/>
      <c r="L26" s="100"/>
      <c r="M26" s="100"/>
      <c r="N26" s="100"/>
      <c r="O26" s="51">
        <f t="shared" si="0"/>
        <v>147</v>
      </c>
      <c r="P26" s="58">
        <f t="shared" si="1"/>
        <v>86.470588235294116</v>
      </c>
      <c r="Q26" s="100">
        <v>70</v>
      </c>
      <c r="R26" s="100"/>
      <c r="S26" s="100"/>
      <c r="T26" s="100"/>
      <c r="U26" s="100"/>
      <c r="V26" s="100"/>
      <c r="W26" s="100"/>
      <c r="X26" s="100"/>
      <c r="Y26" s="100"/>
      <c r="Z26" s="100"/>
      <c r="AA26" s="51">
        <f t="shared" si="2"/>
        <v>70</v>
      </c>
      <c r="AB26" s="58">
        <f t="shared" si="3"/>
        <v>100</v>
      </c>
      <c r="AC26" s="102">
        <v>28</v>
      </c>
      <c r="AD26" s="58">
        <f t="shared" si="4"/>
        <v>35</v>
      </c>
      <c r="AE26" s="103">
        <f>CRS!O26</f>
        <v>73.435294117647061</v>
      </c>
      <c r="AF26" s="57">
        <f>CRS!P26</f>
        <v>72.367647058823536</v>
      </c>
      <c r="AG26" s="55">
        <f>CRS!Q26</f>
        <v>86</v>
      </c>
      <c r="AH26" s="337"/>
      <c r="AI26" s="335" t="s">
        <v>117</v>
      </c>
    </row>
    <row r="27" spans="1:35" ht="12.75" customHeight="1">
      <c r="A27" s="47" t="s">
        <v>43</v>
      </c>
      <c r="B27" s="50" t="str">
        <f>CRS!C27</f>
        <v xml:space="preserve">FLORES, RENZ JAVIE B. </v>
      </c>
      <c r="C27" s="56" t="str">
        <f>CRS!D27</f>
        <v>F</v>
      </c>
      <c r="D27" s="61" t="str">
        <f>CRS!E27</f>
        <v>BSIT-ERP TRACK-1</v>
      </c>
      <c r="E27" s="100">
        <v>40</v>
      </c>
      <c r="F27" s="100">
        <v>37</v>
      </c>
      <c r="G27" s="100">
        <v>38</v>
      </c>
      <c r="H27" s="100">
        <v>43</v>
      </c>
      <c r="I27" s="100"/>
      <c r="J27" s="100"/>
      <c r="K27" s="100"/>
      <c r="L27" s="100"/>
      <c r="M27" s="100"/>
      <c r="N27" s="100"/>
      <c r="O27" s="51">
        <f t="shared" si="0"/>
        <v>158</v>
      </c>
      <c r="P27" s="58">
        <f t="shared" si="1"/>
        <v>92.941176470588232</v>
      </c>
      <c r="Q27" s="100">
        <v>70</v>
      </c>
      <c r="R27" s="100"/>
      <c r="S27" s="100"/>
      <c r="T27" s="100"/>
      <c r="U27" s="100"/>
      <c r="V27" s="100"/>
      <c r="W27" s="100"/>
      <c r="X27" s="100"/>
      <c r="Y27" s="100"/>
      <c r="Z27" s="100"/>
      <c r="AA27" s="51">
        <f t="shared" si="2"/>
        <v>70</v>
      </c>
      <c r="AB27" s="58">
        <f t="shared" si="3"/>
        <v>100</v>
      </c>
      <c r="AC27" s="102">
        <v>75</v>
      </c>
      <c r="AD27" s="58">
        <f t="shared" si="4"/>
        <v>93.75</v>
      </c>
      <c r="AE27" s="103">
        <f>CRS!O27</f>
        <v>95.545588235294119</v>
      </c>
      <c r="AF27" s="57">
        <f>CRS!P27</f>
        <v>84.867238562091501</v>
      </c>
      <c r="AG27" s="55">
        <f>CRS!Q27</f>
        <v>92</v>
      </c>
      <c r="AH27" s="338"/>
      <c r="AI27" s="336"/>
    </row>
    <row r="28" spans="1:35" ht="12.75" customHeight="1">
      <c r="A28" s="47" t="s">
        <v>44</v>
      </c>
      <c r="B28" s="50" t="str">
        <f>CRS!C28</f>
        <v xml:space="preserve">FONTANILLA, EMIL U. </v>
      </c>
      <c r="C28" s="56" t="str">
        <f>CRS!D28</f>
        <v>M</v>
      </c>
      <c r="D28" s="61" t="str">
        <f>CRS!E28</f>
        <v>BSIT-NET SEC TRACK-1</v>
      </c>
      <c r="E28" s="100">
        <v>11</v>
      </c>
      <c r="F28" s="100">
        <v>8</v>
      </c>
      <c r="G28" s="100">
        <v>0</v>
      </c>
      <c r="H28" s="100">
        <v>0</v>
      </c>
      <c r="I28" s="100"/>
      <c r="J28" s="100"/>
      <c r="K28" s="100"/>
      <c r="L28" s="100"/>
      <c r="M28" s="100"/>
      <c r="N28" s="100"/>
      <c r="O28" s="51">
        <f t="shared" si="0"/>
        <v>19</v>
      </c>
      <c r="P28" s="58">
        <f t="shared" si="1"/>
        <v>11.176470588235295</v>
      </c>
      <c r="Q28" s="100">
        <v>30</v>
      </c>
      <c r="R28" s="100"/>
      <c r="S28" s="100"/>
      <c r="T28" s="100"/>
      <c r="U28" s="100"/>
      <c r="V28" s="100"/>
      <c r="W28" s="100"/>
      <c r="X28" s="100"/>
      <c r="Y28" s="100"/>
      <c r="Z28" s="100"/>
      <c r="AA28" s="51">
        <f t="shared" si="2"/>
        <v>30</v>
      </c>
      <c r="AB28" s="58">
        <f t="shared" si="3"/>
        <v>42.857142857142854</v>
      </c>
      <c r="AC28" s="102"/>
      <c r="AD28" s="58" t="str">
        <f t="shared" si="4"/>
        <v/>
      </c>
      <c r="AE28" s="103">
        <f>CRS!O28</f>
        <v>17.831092436974789</v>
      </c>
      <c r="AF28" s="57">
        <f>CRS!P28</f>
        <v>25.384990662931841</v>
      </c>
      <c r="AG28" s="55">
        <f>CRS!Q28</f>
        <v>72</v>
      </c>
      <c r="AH28" s="338"/>
      <c r="AI28" s="336"/>
    </row>
    <row r="29" spans="1:35" ht="12.75" customHeight="1">
      <c r="A29" s="47" t="s">
        <v>45</v>
      </c>
      <c r="B29" s="50" t="str">
        <f>CRS!C29</f>
        <v xml:space="preserve">GACILAN, JOHN JAMES </v>
      </c>
      <c r="C29" s="56" t="str">
        <f>CRS!D29</f>
        <v>M</v>
      </c>
      <c r="D29" s="61" t="str">
        <f>CRS!E29</f>
        <v>BSIT-WEB TRACK-1</v>
      </c>
      <c r="E29" s="100">
        <v>38</v>
      </c>
      <c r="F29" s="100">
        <v>20</v>
      </c>
      <c r="G29" s="100">
        <v>24</v>
      </c>
      <c r="H29" s="100">
        <v>31</v>
      </c>
      <c r="I29" s="100"/>
      <c r="J29" s="100"/>
      <c r="K29" s="100"/>
      <c r="L29" s="100"/>
      <c r="M29" s="100"/>
      <c r="N29" s="100"/>
      <c r="O29" s="51">
        <f t="shared" si="0"/>
        <v>113</v>
      </c>
      <c r="P29" s="58">
        <f t="shared" si="1"/>
        <v>66.470588235294116</v>
      </c>
      <c r="Q29" s="100">
        <v>70</v>
      </c>
      <c r="R29" s="100"/>
      <c r="S29" s="100"/>
      <c r="T29" s="100"/>
      <c r="U29" s="100"/>
      <c r="V29" s="100"/>
      <c r="W29" s="100"/>
      <c r="X29" s="100"/>
      <c r="Y29" s="100"/>
      <c r="Z29" s="100"/>
      <c r="AA29" s="51">
        <f t="shared" si="2"/>
        <v>70</v>
      </c>
      <c r="AB29" s="58">
        <f t="shared" si="3"/>
        <v>100</v>
      </c>
      <c r="AC29" s="102">
        <v>69</v>
      </c>
      <c r="AD29" s="58">
        <f t="shared" si="4"/>
        <v>86.25</v>
      </c>
      <c r="AE29" s="103">
        <f>CRS!O29</f>
        <v>84.260294117647064</v>
      </c>
      <c r="AF29" s="57">
        <f>CRS!P29</f>
        <v>81.755147058823525</v>
      </c>
      <c r="AG29" s="55">
        <f>CRS!Q29</f>
        <v>91</v>
      </c>
      <c r="AH29" s="338"/>
      <c r="AI29" s="336"/>
    </row>
    <row r="30" spans="1:35" ht="12.75" customHeight="1">
      <c r="A30" s="47" t="s">
        <v>46</v>
      </c>
      <c r="B30" s="50" t="str">
        <f>CRS!C30</f>
        <v xml:space="preserve">GACUSAN, JUEL REI S. </v>
      </c>
      <c r="C30" s="56" t="str">
        <f>CRS!D30</f>
        <v>M</v>
      </c>
      <c r="D30" s="61" t="str">
        <f>CRS!E30</f>
        <v>BSIT-ERP TRACK-1</v>
      </c>
      <c r="E30" s="100">
        <v>34</v>
      </c>
      <c r="F30" s="100">
        <v>34</v>
      </c>
      <c r="G30" s="100">
        <v>18</v>
      </c>
      <c r="H30" s="100">
        <v>31</v>
      </c>
      <c r="I30" s="100"/>
      <c r="J30" s="100"/>
      <c r="K30" s="100"/>
      <c r="L30" s="100"/>
      <c r="M30" s="100"/>
      <c r="N30" s="100"/>
      <c r="O30" s="51">
        <f t="shared" si="0"/>
        <v>117</v>
      </c>
      <c r="P30" s="58">
        <f t="shared" si="1"/>
        <v>68.82352941176471</v>
      </c>
      <c r="Q30" s="100">
        <v>70</v>
      </c>
      <c r="R30" s="100"/>
      <c r="S30" s="100"/>
      <c r="T30" s="100"/>
      <c r="U30" s="100"/>
      <c r="V30" s="100"/>
      <c r="W30" s="100"/>
      <c r="X30" s="100"/>
      <c r="Y30" s="100"/>
      <c r="Z30" s="100"/>
      <c r="AA30" s="51">
        <f t="shared" si="2"/>
        <v>70</v>
      </c>
      <c r="AB30" s="58">
        <f t="shared" si="3"/>
        <v>100</v>
      </c>
      <c r="AC30" s="102">
        <v>32</v>
      </c>
      <c r="AD30" s="58">
        <f t="shared" si="4"/>
        <v>40</v>
      </c>
      <c r="AE30" s="103">
        <f>CRS!O30</f>
        <v>69.311764705882354</v>
      </c>
      <c r="AF30" s="57">
        <f>CRS!P30</f>
        <v>72.378104575163405</v>
      </c>
      <c r="AG30" s="55">
        <f>CRS!Q30</f>
        <v>86</v>
      </c>
      <c r="AH30" s="338"/>
      <c r="AI30" s="336"/>
    </row>
    <row r="31" spans="1:35" ht="12.75" customHeight="1">
      <c r="A31" s="47" t="s">
        <v>47</v>
      </c>
      <c r="B31" s="50" t="str">
        <f>CRS!C31</f>
        <v xml:space="preserve">GADONG, KARL V. </v>
      </c>
      <c r="C31" s="56" t="str">
        <f>CRS!D31</f>
        <v>M</v>
      </c>
      <c r="D31" s="61" t="str">
        <f>CRS!E31</f>
        <v>BSIT-NET SEC TRACK-1</v>
      </c>
      <c r="E31" s="100">
        <v>20</v>
      </c>
      <c r="F31" s="100">
        <v>18</v>
      </c>
      <c r="G31" s="100">
        <v>27</v>
      </c>
      <c r="H31" s="100">
        <v>16</v>
      </c>
      <c r="I31" s="100"/>
      <c r="J31" s="100"/>
      <c r="K31" s="100"/>
      <c r="L31" s="100"/>
      <c r="M31" s="100"/>
      <c r="N31" s="100"/>
      <c r="O31" s="51">
        <f t="shared" si="0"/>
        <v>81</v>
      </c>
      <c r="P31" s="58">
        <f t="shared" si="1"/>
        <v>47.647058823529406</v>
      </c>
      <c r="Q31" s="100">
        <v>70</v>
      </c>
      <c r="R31" s="100"/>
      <c r="S31" s="100"/>
      <c r="T31" s="100"/>
      <c r="U31" s="100"/>
      <c r="V31" s="100"/>
      <c r="W31" s="100"/>
      <c r="X31" s="100"/>
      <c r="Y31" s="100"/>
      <c r="Z31" s="100"/>
      <c r="AA31" s="51">
        <f t="shared" si="2"/>
        <v>70</v>
      </c>
      <c r="AB31" s="58">
        <f t="shared" si="3"/>
        <v>100</v>
      </c>
      <c r="AC31" s="102">
        <v>35</v>
      </c>
      <c r="AD31" s="58">
        <f t="shared" si="4"/>
        <v>43.75</v>
      </c>
      <c r="AE31" s="103">
        <f>CRS!O31</f>
        <v>63.598529411764702</v>
      </c>
      <c r="AF31" s="57">
        <f>CRS!P31</f>
        <v>67.439542483660119</v>
      </c>
      <c r="AG31" s="55">
        <f>CRS!Q31</f>
        <v>84</v>
      </c>
      <c r="AH31" s="338"/>
      <c r="AI31" s="336"/>
    </row>
    <row r="32" spans="1:35" ht="12.75" customHeight="1">
      <c r="A32" s="47" t="s">
        <v>48</v>
      </c>
      <c r="B32" s="50" t="str">
        <f>CRS!C32</f>
        <v xml:space="preserve">GALIDO, JOHN GLENN C. </v>
      </c>
      <c r="C32" s="56" t="str">
        <f>CRS!D32</f>
        <v>M</v>
      </c>
      <c r="D32" s="61" t="str">
        <f>CRS!E32</f>
        <v>BSIT-NET SEC TRACK-1</v>
      </c>
      <c r="E32" s="100">
        <v>33</v>
      </c>
      <c r="F32" s="100">
        <v>24</v>
      </c>
      <c r="G32" s="100">
        <v>28</v>
      </c>
      <c r="H32" s="100">
        <v>27</v>
      </c>
      <c r="I32" s="100"/>
      <c r="J32" s="100"/>
      <c r="K32" s="100"/>
      <c r="L32" s="100"/>
      <c r="M32" s="100"/>
      <c r="N32" s="100"/>
      <c r="O32" s="51">
        <f t="shared" si="0"/>
        <v>112</v>
      </c>
      <c r="P32" s="58">
        <f t="shared" si="1"/>
        <v>65.882352941176464</v>
      </c>
      <c r="Q32" s="100">
        <v>70</v>
      </c>
      <c r="R32" s="100"/>
      <c r="S32" s="100"/>
      <c r="T32" s="100"/>
      <c r="U32" s="100"/>
      <c r="V32" s="100"/>
      <c r="W32" s="100"/>
      <c r="X32" s="100"/>
      <c r="Y32" s="100"/>
      <c r="Z32" s="100"/>
      <c r="AA32" s="51">
        <f t="shared" si="2"/>
        <v>70</v>
      </c>
      <c r="AB32" s="58">
        <f t="shared" si="3"/>
        <v>100</v>
      </c>
      <c r="AC32" s="102">
        <v>26</v>
      </c>
      <c r="AD32" s="58">
        <f t="shared" si="4"/>
        <v>32.5</v>
      </c>
      <c r="AE32" s="103">
        <f>CRS!O32</f>
        <v>65.791176470588226</v>
      </c>
      <c r="AF32" s="57">
        <f>CRS!P32</f>
        <v>56.38308823529411</v>
      </c>
      <c r="AG32" s="55">
        <f>CRS!Q32</f>
        <v>78</v>
      </c>
      <c r="AH32" s="338"/>
      <c r="AI32" s="336"/>
    </row>
    <row r="33" spans="1:38" ht="12.75" customHeight="1">
      <c r="A33" s="47" t="s">
        <v>49</v>
      </c>
      <c r="B33" s="50" t="str">
        <f>CRS!C33</f>
        <v xml:space="preserve">GAMBOA, GARNNETT D. </v>
      </c>
      <c r="C33" s="56" t="str">
        <f>CRS!D33</f>
        <v>M</v>
      </c>
      <c r="D33" s="61" t="str">
        <f>CRS!E33</f>
        <v>BSIT-NET SEC TRACK-1</v>
      </c>
      <c r="E33" s="100">
        <v>30</v>
      </c>
      <c r="F33" s="100">
        <v>35</v>
      </c>
      <c r="G33" s="100">
        <v>28</v>
      </c>
      <c r="H33" s="100">
        <v>32</v>
      </c>
      <c r="I33" s="100"/>
      <c r="J33" s="100"/>
      <c r="K33" s="100"/>
      <c r="L33" s="100"/>
      <c r="M33" s="100"/>
      <c r="N33" s="100"/>
      <c r="O33" s="51">
        <f t="shared" si="0"/>
        <v>125</v>
      </c>
      <c r="P33" s="58">
        <f t="shared" si="1"/>
        <v>73.529411764705884</v>
      </c>
      <c r="Q33" s="100">
        <v>70</v>
      </c>
      <c r="R33" s="100"/>
      <c r="S33" s="100"/>
      <c r="T33" s="100"/>
      <c r="U33" s="100"/>
      <c r="V33" s="100"/>
      <c r="W33" s="100"/>
      <c r="X33" s="100"/>
      <c r="Y33" s="100"/>
      <c r="Z33" s="100"/>
      <c r="AA33" s="51">
        <f t="shared" si="2"/>
        <v>70</v>
      </c>
      <c r="AB33" s="58">
        <f t="shared" si="3"/>
        <v>100</v>
      </c>
      <c r="AC33" s="102">
        <v>28</v>
      </c>
      <c r="AD33" s="58">
        <f t="shared" si="4"/>
        <v>35</v>
      </c>
      <c r="AE33" s="103">
        <f>CRS!O33</f>
        <v>69.164705882352948</v>
      </c>
      <c r="AF33" s="57">
        <f>CRS!P33</f>
        <v>63.965686274509807</v>
      </c>
      <c r="AG33" s="55">
        <f>CRS!Q33</f>
        <v>82</v>
      </c>
      <c r="AH33" s="338"/>
      <c r="AI33" s="336"/>
      <c r="AJ33" s="46"/>
      <c r="AK33" s="46"/>
      <c r="AL33" s="46"/>
    </row>
    <row r="34" spans="1:38" ht="12.75" customHeight="1">
      <c r="A34" s="47" t="s">
        <v>50</v>
      </c>
      <c r="B34" s="50" t="str">
        <f>CRS!C34</f>
        <v xml:space="preserve">JIMENEZ, JADE MAURICE P. </v>
      </c>
      <c r="C34" s="56" t="str">
        <f>CRS!D34</f>
        <v>M</v>
      </c>
      <c r="D34" s="61" t="str">
        <f>CRS!E34</f>
        <v>BSIT-WEB TRACK-1</v>
      </c>
      <c r="E34" s="100">
        <v>35</v>
      </c>
      <c r="F34" s="100">
        <v>31</v>
      </c>
      <c r="G34" s="100">
        <v>30</v>
      </c>
      <c r="H34" s="100">
        <v>40</v>
      </c>
      <c r="I34" s="100"/>
      <c r="J34" s="100"/>
      <c r="K34" s="100"/>
      <c r="L34" s="100"/>
      <c r="M34" s="100"/>
      <c r="N34" s="100"/>
      <c r="O34" s="51">
        <f t="shared" si="0"/>
        <v>136</v>
      </c>
      <c r="P34" s="58">
        <f t="shared" si="1"/>
        <v>80</v>
      </c>
      <c r="Q34" s="100">
        <v>70</v>
      </c>
      <c r="R34" s="100"/>
      <c r="S34" s="100"/>
      <c r="T34" s="100"/>
      <c r="U34" s="100"/>
      <c r="V34" s="100"/>
      <c r="W34" s="100"/>
      <c r="X34" s="100"/>
      <c r="Y34" s="100"/>
      <c r="Z34" s="100"/>
      <c r="AA34" s="51">
        <f t="shared" si="2"/>
        <v>70</v>
      </c>
      <c r="AB34" s="58">
        <f t="shared" si="3"/>
        <v>100</v>
      </c>
      <c r="AC34" s="102">
        <v>72</v>
      </c>
      <c r="AD34" s="58">
        <f t="shared" si="4"/>
        <v>90</v>
      </c>
      <c r="AE34" s="103">
        <f>CRS!O34</f>
        <v>90</v>
      </c>
      <c r="AF34" s="57">
        <f>CRS!P34</f>
        <v>73.729166666666671</v>
      </c>
      <c r="AG34" s="55">
        <f>CRS!Q34</f>
        <v>87</v>
      </c>
      <c r="AH34" s="338"/>
      <c r="AI34" s="336"/>
      <c r="AJ34" s="46"/>
      <c r="AK34" s="46"/>
      <c r="AL34" s="46"/>
    </row>
    <row r="35" spans="1:38" ht="12.75" customHeight="1">
      <c r="A35" s="47" t="s">
        <v>51</v>
      </c>
      <c r="B35" s="50" t="str">
        <f>CRS!C35</f>
        <v xml:space="preserve">LACANILAO, ALLYSSA LOUISSE E. </v>
      </c>
      <c r="C35" s="56" t="str">
        <f>CRS!D35</f>
        <v>F</v>
      </c>
      <c r="D35" s="61" t="str">
        <f>CRS!E35</f>
        <v>BSIT-NET SEC TRACK-1</v>
      </c>
      <c r="E35" s="100">
        <v>35</v>
      </c>
      <c r="F35" s="100">
        <v>38</v>
      </c>
      <c r="G35" s="100">
        <v>28</v>
      </c>
      <c r="H35" s="100">
        <v>41</v>
      </c>
      <c r="I35" s="100"/>
      <c r="J35" s="100"/>
      <c r="K35" s="100"/>
      <c r="L35" s="100"/>
      <c r="M35" s="100"/>
      <c r="N35" s="100"/>
      <c r="O35" s="51">
        <f t="shared" si="0"/>
        <v>142</v>
      </c>
      <c r="P35" s="58">
        <f t="shared" si="1"/>
        <v>83.529411764705884</v>
      </c>
      <c r="Q35" s="100">
        <v>70</v>
      </c>
      <c r="R35" s="100"/>
      <c r="S35" s="100"/>
      <c r="T35" s="100"/>
      <c r="U35" s="100"/>
      <c r="V35" s="100"/>
      <c r="W35" s="100"/>
      <c r="X35" s="100"/>
      <c r="Y35" s="100"/>
      <c r="Z35" s="100"/>
      <c r="AA35" s="51">
        <f t="shared" si="2"/>
        <v>70</v>
      </c>
      <c r="AB35" s="58">
        <f t="shared" si="3"/>
        <v>100</v>
      </c>
      <c r="AC35" s="102">
        <v>69</v>
      </c>
      <c r="AD35" s="58">
        <f t="shared" si="4"/>
        <v>86.25</v>
      </c>
      <c r="AE35" s="103">
        <f>CRS!O35</f>
        <v>89.889705882352942</v>
      </c>
      <c r="AF35" s="57">
        <f>CRS!P35</f>
        <v>82.318464052287595</v>
      </c>
      <c r="AG35" s="55">
        <f>CRS!Q35</f>
        <v>91</v>
      </c>
      <c r="AH35" s="338"/>
      <c r="AI35" s="336"/>
      <c r="AJ35" s="46"/>
      <c r="AK35" s="46"/>
      <c r="AL35" s="46"/>
    </row>
    <row r="36" spans="1:38" ht="12.75" customHeight="1">
      <c r="A36" s="47" t="s">
        <v>52</v>
      </c>
      <c r="B36" s="50" t="str">
        <f>CRS!C36</f>
        <v xml:space="preserve">LI, YIFAN </v>
      </c>
      <c r="C36" s="56" t="str">
        <f>CRS!D36</f>
        <v>F</v>
      </c>
      <c r="D36" s="61" t="str">
        <f>CRS!E36</f>
        <v>BSIT-WEB TRACK-1</v>
      </c>
      <c r="E36" s="100">
        <v>39</v>
      </c>
      <c r="F36" s="100">
        <v>38</v>
      </c>
      <c r="G36" s="100">
        <v>32</v>
      </c>
      <c r="H36" s="100">
        <v>47</v>
      </c>
      <c r="I36" s="100"/>
      <c r="J36" s="100"/>
      <c r="K36" s="100"/>
      <c r="L36" s="100"/>
      <c r="M36" s="100"/>
      <c r="N36" s="100"/>
      <c r="O36" s="51">
        <f t="shared" si="0"/>
        <v>156</v>
      </c>
      <c r="P36" s="58">
        <f t="shared" si="1"/>
        <v>91.764705882352942</v>
      </c>
      <c r="Q36" s="100">
        <v>70</v>
      </c>
      <c r="R36" s="100"/>
      <c r="S36" s="100"/>
      <c r="T36" s="100"/>
      <c r="U36" s="100"/>
      <c r="V36" s="100"/>
      <c r="W36" s="100"/>
      <c r="X36" s="100"/>
      <c r="Y36" s="100"/>
      <c r="Z36" s="100"/>
      <c r="AA36" s="51">
        <f t="shared" si="2"/>
        <v>70</v>
      </c>
      <c r="AB36" s="58">
        <f t="shared" si="3"/>
        <v>100</v>
      </c>
      <c r="AC36" s="102">
        <v>34</v>
      </c>
      <c r="AD36" s="58">
        <f t="shared" si="4"/>
        <v>42.5</v>
      </c>
      <c r="AE36" s="103">
        <f>CRS!O36</f>
        <v>77.732352941176472</v>
      </c>
      <c r="AF36" s="57">
        <f>CRS!P36</f>
        <v>64.727287581699358</v>
      </c>
      <c r="AG36" s="55">
        <f>CRS!Q36</f>
        <v>82</v>
      </c>
      <c r="AH36" s="338"/>
      <c r="AI36" s="336"/>
      <c r="AJ36" s="46"/>
      <c r="AK36" s="46"/>
      <c r="AL36" s="46"/>
    </row>
    <row r="37" spans="1:38" ht="12.75" customHeight="1">
      <c r="A37" s="47" t="s">
        <v>53</v>
      </c>
      <c r="B37" s="50" t="str">
        <f>CRS!C37</f>
        <v xml:space="preserve">MARTINEZ, ERICSON R. </v>
      </c>
      <c r="C37" s="56" t="str">
        <f>CRS!D37</f>
        <v>M</v>
      </c>
      <c r="D37" s="61" t="str">
        <f>CRS!E37</f>
        <v>BSIT-NET SEC TRACK-1</v>
      </c>
      <c r="E37" s="100">
        <v>36</v>
      </c>
      <c r="F37" s="100">
        <v>33</v>
      </c>
      <c r="G37" s="100">
        <v>31</v>
      </c>
      <c r="H37" s="100">
        <v>38</v>
      </c>
      <c r="I37" s="100"/>
      <c r="J37" s="100"/>
      <c r="K37" s="100"/>
      <c r="L37" s="100"/>
      <c r="M37" s="100"/>
      <c r="N37" s="100"/>
      <c r="O37" s="51">
        <f t="shared" si="0"/>
        <v>138</v>
      </c>
      <c r="P37" s="58">
        <f t="shared" si="1"/>
        <v>81.17647058823529</v>
      </c>
      <c r="Q37" s="100">
        <v>70</v>
      </c>
      <c r="R37" s="100"/>
      <c r="S37" s="100"/>
      <c r="T37" s="100"/>
      <c r="U37" s="100"/>
      <c r="V37" s="100"/>
      <c r="W37" s="100"/>
      <c r="X37" s="100"/>
      <c r="Y37" s="100"/>
      <c r="Z37" s="100"/>
      <c r="AA37" s="51">
        <f t="shared" si="2"/>
        <v>70</v>
      </c>
      <c r="AB37" s="58">
        <f t="shared" si="3"/>
        <v>100</v>
      </c>
      <c r="AC37" s="102">
        <v>23</v>
      </c>
      <c r="AD37" s="58">
        <f t="shared" si="4"/>
        <v>28.749999999999996</v>
      </c>
      <c r="AE37" s="103">
        <f>CRS!O37</f>
        <v>69.563235294117646</v>
      </c>
      <c r="AF37" s="57">
        <f>CRS!P37</f>
        <v>68.374673202614375</v>
      </c>
      <c r="AG37" s="55">
        <f>CRS!Q37</f>
        <v>84</v>
      </c>
      <c r="AH37" s="338"/>
      <c r="AI37" s="336"/>
      <c r="AJ37" s="46"/>
      <c r="AK37" s="46"/>
      <c r="AL37" s="46"/>
    </row>
    <row r="38" spans="1:38" ht="12.75" customHeight="1">
      <c r="A38" s="47" t="s">
        <v>54</v>
      </c>
      <c r="B38" s="50" t="str">
        <f>CRS!C38</f>
        <v xml:space="preserve">NAVALTA, JORANNE M. </v>
      </c>
      <c r="C38" s="56" t="str">
        <f>CRS!D38</f>
        <v>M</v>
      </c>
      <c r="D38" s="61" t="str">
        <f>CRS!E38</f>
        <v>BSIT-NET SEC TRACK-1</v>
      </c>
      <c r="E38" s="100">
        <v>38</v>
      </c>
      <c r="F38" s="100">
        <v>20</v>
      </c>
      <c r="G38" s="100">
        <v>0</v>
      </c>
      <c r="H38" s="100">
        <v>0</v>
      </c>
      <c r="I38" s="100"/>
      <c r="J38" s="100"/>
      <c r="K38" s="100"/>
      <c r="L38" s="100"/>
      <c r="M38" s="100"/>
      <c r="N38" s="100"/>
      <c r="O38" s="51">
        <f t="shared" si="0"/>
        <v>58</v>
      </c>
      <c r="P38" s="58">
        <f t="shared" si="1"/>
        <v>34.117647058823529</v>
      </c>
      <c r="Q38" s="100">
        <v>20</v>
      </c>
      <c r="R38" s="100"/>
      <c r="S38" s="100"/>
      <c r="T38" s="100"/>
      <c r="U38" s="100"/>
      <c r="V38" s="100"/>
      <c r="W38" s="100"/>
      <c r="X38" s="100"/>
      <c r="Y38" s="100"/>
      <c r="Z38" s="100"/>
      <c r="AA38" s="51">
        <f t="shared" si="2"/>
        <v>20</v>
      </c>
      <c r="AB38" s="58">
        <f t="shared" si="3"/>
        <v>28.571428571428569</v>
      </c>
      <c r="AC38" s="102"/>
      <c r="AD38" s="58" t="str">
        <f t="shared" si="4"/>
        <v/>
      </c>
      <c r="AE38" s="103">
        <f>CRS!O38</f>
        <v>20.687394957983194</v>
      </c>
      <c r="AF38" s="57">
        <f>CRS!P38</f>
        <v>35.517308590102715</v>
      </c>
      <c r="AG38" s="55">
        <f>CRS!Q38</f>
        <v>73</v>
      </c>
      <c r="AH38" s="338"/>
      <c r="AI38" s="336"/>
      <c r="AJ38" s="46"/>
      <c r="AK38" s="46"/>
      <c r="AL38" s="46"/>
    </row>
    <row r="39" spans="1:38" ht="12.75" customHeight="1">
      <c r="A39" s="47" t="s">
        <v>55</v>
      </c>
      <c r="B39" s="50" t="str">
        <f>CRS!C39</f>
        <v xml:space="preserve">PABLO, LESTER W. </v>
      </c>
      <c r="C39" s="56" t="str">
        <f>CRS!D39</f>
        <v>M</v>
      </c>
      <c r="D39" s="61" t="str">
        <f>CRS!E39</f>
        <v>BSIT-WEB TRACK-1</v>
      </c>
      <c r="E39" s="100">
        <v>28</v>
      </c>
      <c r="F39" s="100">
        <v>19</v>
      </c>
      <c r="G39" s="100">
        <v>17</v>
      </c>
      <c r="H39" s="100">
        <v>21</v>
      </c>
      <c r="I39" s="100"/>
      <c r="J39" s="100"/>
      <c r="K39" s="100"/>
      <c r="L39" s="100"/>
      <c r="M39" s="100"/>
      <c r="N39" s="100"/>
      <c r="O39" s="51">
        <f t="shared" si="0"/>
        <v>85</v>
      </c>
      <c r="P39" s="58">
        <f t="shared" si="1"/>
        <v>50</v>
      </c>
      <c r="Q39" s="100">
        <v>70</v>
      </c>
      <c r="R39" s="100"/>
      <c r="S39" s="100"/>
      <c r="T39" s="100"/>
      <c r="U39" s="100"/>
      <c r="V39" s="100"/>
      <c r="W39" s="100"/>
      <c r="X39" s="100"/>
      <c r="Y39" s="100"/>
      <c r="Z39" s="100"/>
      <c r="AA39" s="51">
        <f t="shared" si="2"/>
        <v>70</v>
      </c>
      <c r="AB39" s="58">
        <f t="shared" si="3"/>
        <v>100</v>
      </c>
      <c r="AC39" s="102">
        <v>64</v>
      </c>
      <c r="AD39" s="58">
        <f t="shared" si="4"/>
        <v>80</v>
      </c>
      <c r="AE39" s="103">
        <f>CRS!O39</f>
        <v>76.7</v>
      </c>
      <c r="AF39" s="57">
        <f>CRS!P39</f>
        <v>74.599999999999994</v>
      </c>
      <c r="AG39" s="55">
        <f>CRS!Q39</f>
        <v>87</v>
      </c>
      <c r="AH39" s="338"/>
      <c r="AI39" s="336"/>
      <c r="AJ39" s="46"/>
      <c r="AK39" s="46"/>
      <c r="AL39" s="46"/>
    </row>
    <row r="40" spans="1:38" ht="12.75" customHeight="1">
      <c r="A40" s="47" t="s">
        <v>56</v>
      </c>
      <c r="B40" s="50" t="str">
        <f>CRS!C40</f>
        <v xml:space="preserve">PADRIQUE, GREGGY JIM IVAN A. </v>
      </c>
      <c r="C40" s="56" t="str">
        <f>CRS!D40</f>
        <v>M</v>
      </c>
      <c r="D40" s="61" t="str">
        <f>CRS!E40</f>
        <v>BSIT-WEB TRACK-1</v>
      </c>
      <c r="E40" s="100">
        <v>40</v>
      </c>
      <c r="F40" s="100">
        <v>38</v>
      </c>
      <c r="G40" s="100">
        <v>30</v>
      </c>
      <c r="H40" s="100">
        <v>49</v>
      </c>
      <c r="I40" s="100"/>
      <c r="J40" s="100"/>
      <c r="K40" s="100"/>
      <c r="L40" s="100"/>
      <c r="M40" s="100"/>
      <c r="N40" s="100"/>
      <c r="O40" s="51">
        <f t="shared" si="0"/>
        <v>157</v>
      </c>
      <c r="P40" s="58">
        <f t="shared" si="1"/>
        <v>92.352941176470594</v>
      </c>
      <c r="Q40" s="100">
        <v>70</v>
      </c>
      <c r="R40" s="100"/>
      <c r="S40" s="100"/>
      <c r="T40" s="100"/>
      <c r="U40" s="100"/>
      <c r="V40" s="100"/>
      <c r="W40" s="100"/>
      <c r="X40" s="100"/>
      <c r="Y40" s="100"/>
      <c r="Z40" s="100"/>
      <c r="AA40" s="51">
        <f t="shared" si="2"/>
        <v>70</v>
      </c>
      <c r="AB40" s="58">
        <f t="shared" si="3"/>
        <v>100</v>
      </c>
      <c r="AC40" s="102">
        <v>76</v>
      </c>
      <c r="AD40" s="58">
        <f t="shared" si="4"/>
        <v>95</v>
      </c>
      <c r="AE40" s="103">
        <f>CRS!O40</f>
        <v>95.776470588235298</v>
      </c>
      <c r="AF40" s="57">
        <f>CRS!P40</f>
        <v>85.417401960784318</v>
      </c>
      <c r="AG40" s="55">
        <f>CRS!Q40</f>
        <v>93</v>
      </c>
      <c r="AH40" s="338"/>
      <c r="AI40" s="336"/>
      <c r="AJ40" s="46"/>
      <c r="AK40" s="46"/>
      <c r="AL40" s="46"/>
    </row>
    <row r="41" spans="1:38" ht="12.75" customHeight="1">
      <c r="A41" s="43"/>
      <c r="B41" s="44"/>
      <c r="C41" s="44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</row>
    <row r="42" spans="1:38" ht="15" customHeight="1">
      <c r="A42" s="378" t="str">
        <f>A1</f>
        <v>CITCS 1L  CC22</v>
      </c>
      <c r="B42" s="379"/>
      <c r="C42" s="379"/>
      <c r="D42" s="379"/>
      <c r="E42" s="346" t="s">
        <v>124</v>
      </c>
      <c r="F42" s="346"/>
      <c r="G42" s="346"/>
      <c r="H42" s="346"/>
      <c r="I42" s="346"/>
      <c r="J42" s="346"/>
      <c r="K42" s="347"/>
      <c r="L42" s="347"/>
      <c r="M42" s="347"/>
      <c r="N42" s="347"/>
      <c r="O42" s="347"/>
      <c r="P42" s="347"/>
      <c r="Q42" s="347"/>
      <c r="R42" s="347"/>
      <c r="S42" s="347"/>
      <c r="T42" s="347"/>
      <c r="U42" s="347"/>
      <c r="V42" s="347"/>
      <c r="W42" s="347"/>
      <c r="X42" s="347"/>
      <c r="Y42" s="347"/>
      <c r="Z42" s="347"/>
      <c r="AA42" s="347"/>
      <c r="AB42" s="347"/>
      <c r="AC42" s="348"/>
      <c r="AD42" s="348"/>
      <c r="AE42" s="348"/>
      <c r="AF42" s="348"/>
      <c r="AG42" s="349"/>
      <c r="AH42" s="46"/>
      <c r="AI42" s="46"/>
      <c r="AJ42" s="46"/>
      <c r="AK42" s="46"/>
      <c r="AL42" s="46"/>
    </row>
    <row r="43" spans="1:38" ht="15" customHeight="1">
      <c r="A43" s="380"/>
      <c r="B43" s="381"/>
      <c r="C43" s="381"/>
      <c r="D43" s="381"/>
      <c r="E43" s="375" t="str">
        <f>E2</f>
        <v>Class Standing</v>
      </c>
      <c r="F43" s="375"/>
      <c r="G43" s="375"/>
      <c r="H43" s="375"/>
      <c r="I43" s="375"/>
      <c r="J43" s="375"/>
      <c r="K43" s="362"/>
      <c r="L43" s="362"/>
      <c r="M43" s="362"/>
      <c r="N43" s="362"/>
      <c r="O43" s="362"/>
      <c r="P43" s="353"/>
      <c r="Q43" s="375" t="str">
        <f>Q2</f>
        <v>Laboratory</v>
      </c>
      <c r="R43" s="362"/>
      <c r="S43" s="362"/>
      <c r="T43" s="362"/>
      <c r="U43" s="362"/>
      <c r="V43" s="362"/>
      <c r="W43" s="362"/>
      <c r="X43" s="362"/>
      <c r="Y43" s="362"/>
      <c r="Z43" s="362"/>
      <c r="AA43" s="362"/>
      <c r="AB43" s="353"/>
      <c r="AC43" s="339" t="s">
        <v>88</v>
      </c>
      <c r="AD43" s="340"/>
      <c r="AE43" s="412" t="str">
        <f>AE2</f>
        <v>RAW SCORE</v>
      </c>
      <c r="AF43" s="401" t="s">
        <v>89</v>
      </c>
      <c r="AG43" s="403" t="s">
        <v>90</v>
      </c>
      <c r="AH43" s="53"/>
      <c r="AI43" s="53"/>
      <c r="AJ43" s="53"/>
      <c r="AK43" s="53"/>
      <c r="AL43" s="53"/>
    </row>
    <row r="44" spans="1:38" ht="12.75" customHeight="1">
      <c r="A44" s="370" t="str">
        <f>A3</f>
        <v>INTRODUCTION TO PLATFORM TECHNOLOGIES</v>
      </c>
      <c r="B44" s="371"/>
      <c r="C44" s="371"/>
      <c r="D44" s="371"/>
      <c r="E44" s="352" t="s">
        <v>91</v>
      </c>
      <c r="F44" s="352" t="s">
        <v>92</v>
      </c>
      <c r="G44" s="352" t="s">
        <v>93</v>
      </c>
      <c r="H44" s="352" t="s">
        <v>94</v>
      </c>
      <c r="I44" s="352" t="s">
        <v>95</v>
      </c>
      <c r="J44" s="352" t="s">
        <v>96</v>
      </c>
      <c r="K44" s="352" t="s">
        <v>97</v>
      </c>
      <c r="L44" s="352" t="s">
        <v>98</v>
      </c>
      <c r="M44" s="352" t="s">
        <v>99</v>
      </c>
      <c r="N44" s="352" t="s">
        <v>0</v>
      </c>
      <c r="O44" s="357" t="s">
        <v>100</v>
      </c>
      <c r="P44" s="365" t="s">
        <v>101</v>
      </c>
      <c r="Q44" s="352" t="s">
        <v>102</v>
      </c>
      <c r="R44" s="352" t="s">
        <v>103</v>
      </c>
      <c r="S44" s="352" t="s">
        <v>104</v>
      </c>
      <c r="T44" s="352" t="s">
        <v>105</v>
      </c>
      <c r="U44" s="352" t="s">
        <v>106</v>
      </c>
      <c r="V44" s="352" t="s">
        <v>107</v>
      </c>
      <c r="W44" s="352" t="s">
        <v>108</v>
      </c>
      <c r="X44" s="352" t="s">
        <v>109</v>
      </c>
      <c r="Y44" s="352" t="s">
        <v>110</v>
      </c>
      <c r="Z44" s="352" t="s">
        <v>111</v>
      </c>
      <c r="AA44" s="357" t="s">
        <v>100</v>
      </c>
      <c r="AB44" s="365" t="s">
        <v>101</v>
      </c>
      <c r="AC44" s="341"/>
      <c r="AD44" s="342"/>
      <c r="AE44" s="412"/>
      <c r="AF44" s="401"/>
      <c r="AG44" s="403"/>
      <c r="AH44" s="53"/>
      <c r="AI44" s="53"/>
      <c r="AJ44" s="53"/>
      <c r="AK44" s="53"/>
      <c r="AL44" s="53"/>
    </row>
    <row r="45" spans="1:38" ht="12.75" customHeight="1">
      <c r="A45" s="372" t="str">
        <f>A4</f>
        <v>W 11:30AM-2:30PM  W 3:30PM-7:30PM</v>
      </c>
      <c r="B45" s="373"/>
      <c r="C45" s="374"/>
      <c r="D45" s="62" t="str">
        <f>D4</f>
        <v>S312</v>
      </c>
      <c r="E45" s="352"/>
      <c r="F45" s="352"/>
      <c r="G45" s="352"/>
      <c r="H45" s="352"/>
      <c r="I45" s="352"/>
      <c r="J45" s="352"/>
      <c r="K45" s="352"/>
      <c r="L45" s="352"/>
      <c r="M45" s="352"/>
      <c r="N45" s="352"/>
      <c r="O45" s="357"/>
      <c r="P45" s="365"/>
      <c r="Q45" s="353"/>
      <c r="R45" s="353"/>
      <c r="S45" s="353"/>
      <c r="T45" s="353"/>
      <c r="U45" s="352"/>
      <c r="V45" s="352"/>
      <c r="W45" s="353"/>
      <c r="X45" s="353"/>
      <c r="Y45" s="353"/>
      <c r="Z45" s="353"/>
      <c r="AA45" s="358"/>
      <c r="AB45" s="366"/>
      <c r="AC45" s="59" t="s">
        <v>112</v>
      </c>
      <c r="AD45" s="60" t="s">
        <v>113</v>
      </c>
      <c r="AE45" s="412"/>
      <c r="AF45" s="401"/>
      <c r="AG45" s="403"/>
      <c r="AH45" s="53"/>
      <c r="AI45" s="53"/>
      <c r="AJ45" s="53"/>
      <c r="AK45" s="53"/>
      <c r="AL45" s="53"/>
    </row>
    <row r="46" spans="1:38" ht="12.75" customHeight="1">
      <c r="A46" s="372" t="str">
        <f>A5</f>
        <v>3rd Trimester SY 2018-2019</v>
      </c>
      <c r="B46" s="373"/>
      <c r="C46" s="374"/>
      <c r="D46" s="374"/>
      <c r="E46" s="48">
        <f t="shared" ref="E46:N47" si="5">IF(E5="","",E5)</f>
        <v>40</v>
      </c>
      <c r="F46" s="48">
        <f t="shared" si="5"/>
        <v>40</v>
      </c>
      <c r="G46" s="48">
        <f t="shared" si="5"/>
        <v>40</v>
      </c>
      <c r="H46" s="48">
        <f t="shared" si="5"/>
        <v>50</v>
      </c>
      <c r="I46" s="48" t="str">
        <f t="shared" si="5"/>
        <v/>
      </c>
      <c r="J46" s="48" t="str">
        <f t="shared" si="5"/>
        <v/>
      </c>
      <c r="K46" s="48" t="str">
        <f t="shared" si="5"/>
        <v/>
      </c>
      <c r="L46" s="48" t="str">
        <f t="shared" si="5"/>
        <v/>
      </c>
      <c r="M46" s="48" t="str">
        <f t="shared" si="5"/>
        <v/>
      </c>
      <c r="N46" s="48" t="str">
        <f t="shared" si="5"/>
        <v/>
      </c>
      <c r="O46" s="357"/>
      <c r="P46" s="365"/>
      <c r="Q46" s="48">
        <f>IF(Q5="","",Q5)</f>
        <v>70</v>
      </c>
      <c r="R46" s="48" t="str">
        <f t="shared" ref="R46:Z46" si="6">IF(R5="","",R5)</f>
        <v/>
      </c>
      <c r="S46" s="48" t="str">
        <f t="shared" si="6"/>
        <v/>
      </c>
      <c r="T46" s="48" t="str">
        <f t="shared" si="6"/>
        <v/>
      </c>
      <c r="U46" s="48" t="str">
        <f t="shared" si="6"/>
        <v/>
      </c>
      <c r="V46" s="48" t="str">
        <f t="shared" si="6"/>
        <v/>
      </c>
      <c r="W46" s="48" t="str">
        <f t="shared" si="6"/>
        <v/>
      </c>
      <c r="X46" s="48" t="str">
        <f t="shared" si="6"/>
        <v/>
      </c>
      <c r="Y46" s="48" t="str">
        <f t="shared" si="6"/>
        <v/>
      </c>
      <c r="Z46" s="48" t="str">
        <f t="shared" si="6"/>
        <v/>
      </c>
      <c r="AA46" s="358"/>
      <c r="AB46" s="366"/>
      <c r="AC46" s="48">
        <f t="shared" ref="AC46" si="7">IF(AC5="","",AC5)</f>
        <v>80</v>
      </c>
      <c r="AD46" s="343"/>
      <c r="AE46" s="412"/>
      <c r="AF46" s="401"/>
      <c r="AG46" s="403"/>
      <c r="AH46" s="53"/>
      <c r="AI46" s="53"/>
      <c r="AJ46" s="53"/>
      <c r="AK46" s="53"/>
      <c r="AL46" s="53"/>
    </row>
    <row r="47" spans="1:38" ht="12.75" customHeight="1">
      <c r="A47" s="361" t="str">
        <f>A6</f>
        <v>Inst/Prof:Leonard Prim Francis G. Reyes</v>
      </c>
      <c r="B47" s="362"/>
      <c r="C47" s="353"/>
      <c r="D47" s="353"/>
      <c r="E47" s="350" t="str">
        <f>IF(E6="","",E6)</f>
        <v>QZ01</v>
      </c>
      <c r="F47" s="350" t="str">
        <f t="shared" si="5"/>
        <v>QZ02</v>
      </c>
      <c r="G47" s="350" t="str">
        <f t="shared" si="5"/>
        <v>QZ03</v>
      </c>
      <c r="H47" s="350" t="str">
        <f t="shared" si="5"/>
        <v>QZ04</v>
      </c>
      <c r="I47" s="350" t="str">
        <f t="shared" si="5"/>
        <v/>
      </c>
      <c r="J47" s="350" t="str">
        <f t="shared" si="5"/>
        <v/>
      </c>
      <c r="K47" s="350" t="str">
        <f t="shared" si="5"/>
        <v/>
      </c>
      <c r="L47" s="350" t="str">
        <f t="shared" si="5"/>
        <v/>
      </c>
      <c r="M47" s="350" t="str">
        <f t="shared" si="5"/>
        <v/>
      </c>
      <c r="N47" s="350" t="str">
        <f t="shared" si="5"/>
        <v/>
      </c>
      <c r="O47" s="359">
        <f>O6</f>
        <v>170</v>
      </c>
      <c r="P47" s="365"/>
      <c r="Q47" s="350" t="str">
        <f t="shared" ref="Q47:Z47" si="8">IF(Q6="","",Q6)</f>
        <v>LABX</v>
      </c>
      <c r="R47" s="350" t="str">
        <f t="shared" si="8"/>
        <v/>
      </c>
      <c r="S47" s="350" t="str">
        <f t="shared" si="8"/>
        <v/>
      </c>
      <c r="T47" s="350" t="str">
        <f t="shared" si="8"/>
        <v/>
      </c>
      <c r="U47" s="350" t="str">
        <f t="shared" si="8"/>
        <v/>
      </c>
      <c r="V47" s="350" t="str">
        <f t="shared" si="8"/>
        <v/>
      </c>
      <c r="W47" s="350" t="str">
        <f t="shared" si="8"/>
        <v/>
      </c>
      <c r="X47" s="350" t="str">
        <f t="shared" si="8"/>
        <v/>
      </c>
      <c r="Y47" s="350" t="str">
        <f t="shared" si="8"/>
        <v/>
      </c>
      <c r="Z47" s="350" t="str">
        <f t="shared" si="8"/>
        <v/>
      </c>
      <c r="AA47" s="359">
        <f>AA6</f>
        <v>70</v>
      </c>
      <c r="AB47" s="366"/>
      <c r="AC47" s="398">
        <f>AC6</f>
        <v>0</v>
      </c>
      <c r="AD47" s="344"/>
      <c r="AE47" s="412"/>
      <c r="AF47" s="401"/>
      <c r="AG47" s="403"/>
      <c r="AH47" s="53"/>
      <c r="AI47" s="53"/>
      <c r="AJ47" s="53"/>
      <c r="AK47" s="53"/>
      <c r="AL47" s="53"/>
    </row>
    <row r="48" spans="1:38" ht="13.35" customHeight="1">
      <c r="A48" s="394" t="s">
        <v>114</v>
      </c>
      <c r="B48" s="395"/>
      <c r="C48" s="382" t="s">
        <v>115</v>
      </c>
      <c r="D48" s="368" t="s">
        <v>118</v>
      </c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9"/>
      <c r="P48" s="365"/>
      <c r="Q48" s="350"/>
      <c r="R48" s="350"/>
      <c r="S48" s="350"/>
      <c r="T48" s="350"/>
      <c r="U48" s="350"/>
      <c r="V48" s="350"/>
      <c r="W48" s="350"/>
      <c r="X48" s="350"/>
      <c r="Y48" s="350"/>
      <c r="Z48" s="350"/>
      <c r="AA48" s="359"/>
      <c r="AB48" s="366"/>
      <c r="AC48" s="399"/>
      <c r="AD48" s="344"/>
      <c r="AE48" s="412"/>
      <c r="AF48" s="401"/>
      <c r="AG48" s="403"/>
      <c r="AH48" s="46"/>
      <c r="AI48" s="46"/>
      <c r="AJ48" s="46"/>
      <c r="AK48" s="46"/>
      <c r="AL48" s="46"/>
    </row>
    <row r="49" spans="1:33">
      <c r="A49" s="396"/>
      <c r="B49" s="397"/>
      <c r="C49" s="383"/>
      <c r="D49" s="369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60"/>
      <c r="P49" s="411"/>
      <c r="Q49" s="351"/>
      <c r="R49" s="351"/>
      <c r="S49" s="351"/>
      <c r="T49" s="351"/>
      <c r="U49" s="351"/>
      <c r="V49" s="351"/>
      <c r="W49" s="351"/>
      <c r="X49" s="351"/>
      <c r="Y49" s="351"/>
      <c r="Z49" s="351"/>
      <c r="AA49" s="360"/>
      <c r="AB49" s="367"/>
      <c r="AC49" s="400"/>
      <c r="AD49" s="345"/>
      <c r="AE49" s="413"/>
      <c r="AF49" s="402"/>
      <c r="AG49" s="404"/>
    </row>
    <row r="50" spans="1:33" ht="12.75" customHeight="1">
      <c r="A50" s="49" t="s">
        <v>57</v>
      </c>
      <c r="B50" s="50" t="str">
        <f>CRS!C50</f>
        <v xml:space="preserve">PALAGANAS, JHONNIE E. </v>
      </c>
      <c r="C50" s="56" t="str">
        <f>CRS!D50</f>
        <v>M</v>
      </c>
      <c r="D50" s="61" t="str">
        <f>CRS!E50</f>
        <v>BSIT-WEB TRACK-1</v>
      </c>
      <c r="E50" s="100">
        <v>37</v>
      </c>
      <c r="F50" s="100">
        <v>37</v>
      </c>
      <c r="G50" s="100">
        <v>22</v>
      </c>
      <c r="H50" s="100">
        <v>44</v>
      </c>
      <c r="I50" s="100"/>
      <c r="J50" s="100"/>
      <c r="K50" s="100"/>
      <c r="L50" s="100"/>
      <c r="M50" s="100"/>
      <c r="N50" s="100"/>
      <c r="O50" s="51">
        <f t="shared" ref="O50:O80" si="9">IF(SUM(E50:N50)=0,"",SUM(E50:N50))</f>
        <v>140</v>
      </c>
      <c r="P50" s="58">
        <f t="shared" ref="P50:P80" si="10">IF(O50="","",O50/$O$6*100)</f>
        <v>82.35294117647058</v>
      </c>
      <c r="Q50" s="100">
        <v>70</v>
      </c>
      <c r="R50" s="100"/>
      <c r="S50" s="100"/>
      <c r="T50" s="100"/>
      <c r="U50" s="100"/>
      <c r="V50" s="100"/>
      <c r="W50" s="100"/>
      <c r="X50" s="100"/>
      <c r="Y50" s="100"/>
      <c r="Z50" s="100"/>
      <c r="AA50" s="51">
        <f t="shared" ref="AA50:AA80" si="11">IF(SUM(Q50:Z50)=0,"",SUM(Q50:Z50))</f>
        <v>70</v>
      </c>
      <c r="AB50" s="58">
        <f t="shared" ref="AB50:AB80" si="12">IF(AA50="","",AA50/$AA$6*100)</f>
        <v>100</v>
      </c>
      <c r="AC50" s="102">
        <v>72</v>
      </c>
      <c r="AD50" s="58">
        <f t="shared" ref="AD50:AD80" si="13">IF(AC50="","",AC50/$AC$5*100)</f>
        <v>90</v>
      </c>
      <c r="AE50" s="103">
        <f>CRS!O50</f>
        <v>90.776470588235298</v>
      </c>
      <c r="AF50" s="57">
        <f>CRS!P50</f>
        <v>81.764624183006532</v>
      </c>
      <c r="AG50" s="55">
        <f>CRS!Q50</f>
        <v>91</v>
      </c>
    </row>
    <row r="51" spans="1:33" ht="12.75" customHeight="1">
      <c r="A51" s="47" t="s">
        <v>58</v>
      </c>
      <c r="B51" s="50" t="str">
        <f>CRS!C51</f>
        <v xml:space="preserve">PALAWAG, ALLYSA MAE P. </v>
      </c>
      <c r="C51" s="56" t="str">
        <f>CRS!D51</f>
        <v>F</v>
      </c>
      <c r="D51" s="61" t="str">
        <f>CRS!E51</f>
        <v>BSIT-WEB TRACK-1</v>
      </c>
      <c r="E51" s="100">
        <v>39</v>
      </c>
      <c r="F51" s="100">
        <v>36</v>
      </c>
      <c r="G51" s="100">
        <v>35</v>
      </c>
      <c r="H51" s="100">
        <v>46</v>
      </c>
      <c r="I51" s="100"/>
      <c r="J51" s="100"/>
      <c r="K51" s="100"/>
      <c r="L51" s="100"/>
      <c r="M51" s="100"/>
      <c r="N51" s="100"/>
      <c r="O51" s="51">
        <f t="shared" si="9"/>
        <v>156</v>
      </c>
      <c r="P51" s="58">
        <f t="shared" si="10"/>
        <v>91.764705882352942</v>
      </c>
      <c r="Q51" s="100">
        <v>70</v>
      </c>
      <c r="R51" s="100"/>
      <c r="S51" s="100"/>
      <c r="T51" s="100"/>
      <c r="U51" s="100"/>
      <c r="V51" s="100"/>
      <c r="W51" s="100"/>
      <c r="X51" s="100"/>
      <c r="Y51" s="100"/>
      <c r="Z51" s="100"/>
      <c r="AA51" s="51">
        <f t="shared" si="11"/>
        <v>70</v>
      </c>
      <c r="AB51" s="58">
        <f t="shared" si="12"/>
        <v>100</v>
      </c>
      <c r="AC51" s="102">
        <v>61</v>
      </c>
      <c r="AD51" s="58">
        <f t="shared" si="13"/>
        <v>76.25</v>
      </c>
      <c r="AE51" s="103">
        <f>CRS!O51</f>
        <v>89.207352941176467</v>
      </c>
      <c r="AF51" s="57">
        <f>CRS!P51</f>
        <v>80.91339869281046</v>
      </c>
      <c r="AG51" s="55">
        <f>CRS!Q51</f>
        <v>90</v>
      </c>
    </row>
    <row r="52" spans="1:33" ht="12.75" customHeight="1">
      <c r="A52" s="47" t="s">
        <v>59</v>
      </c>
      <c r="B52" s="50" t="str">
        <f>CRS!C52</f>
        <v xml:space="preserve">QUILALA, JOSHUA C. </v>
      </c>
      <c r="C52" s="56" t="str">
        <f>CRS!D52</f>
        <v>M</v>
      </c>
      <c r="D52" s="61" t="str">
        <f>CRS!E52</f>
        <v>BSIT-WEB TRACK-1</v>
      </c>
      <c r="E52" s="100">
        <v>38</v>
      </c>
      <c r="F52" s="100">
        <v>36</v>
      </c>
      <c r="G52" s="100">
        <v>31</v>
      </c>
      <c r="H52" s="100">
        <v>43</v>
      </c>
      <c r="I52" s="100"/>
      <c r="J52" s="100"/>
      <c r="K52" s="100"/>
      <c r="L52" s="100"/>
      <c r="M52" s="100"/>
      <c r="N52" s="100"/>
      <c r="O52" s="51">
        <f t="shared" si="9"/>
        <v>148</v>
      </c>
      <c r="P52" s="58">
        <f t="shared" si="10"/>
        <v>87.058823529411768</v>
      </c>
      <c r="Q52" s="100">
        <v>70</v>
      </c>
      <c r="R52" s="100"/>
      <c r="S52" s="100"/>
      <c r="T52" s="100"/>
      <c r="U52" s="100"/>
      <c r="V52" s="100"/>
      <c r="W52" s="100"/>
      <c r="X52" s="100"/>
      <c r="Y52" s="100"/>
      <c r="Z52" s="100"/>
      <c r="AA52" s="51">
        <f t="shared" si="11"/>
        <v>70</v>
      </c>
      <c r="AB52" s="58">
        <f t="shared" si="12"/>
        <v>100</v>
      </c>
      <c r="AC52" s="102">
        <v>53</v>
      </c>
      <c r="AD52" s="58">
        <f t="shared" si="13"/>
        <v>66.25</v>
      </c>
      <c r="AE52" s="103">
        <f>CRS!O52</f>
        <v>84.254411764705893</v>
      </c>
      <c r="AF52" s="57">
        <f>CRS!P52</f>
        <v>79.117483660130716</v>
      </c>
      <c r="AG52" s="55">
        <f>CRS!Q52</f>
        <v>90</v>
      </c>
    </row>
    <row r="53" spans="1:33" ht="12.75" customHeight="1">
      <c r="A53" s="47" t="s">
        <v>60</v>
      </c>
      <c r="B53" s="50" t="str">
        <f>CRS!C53</f>
        <v xml:space="preserve">SABINOSA, RECCALYN A. </v>
      </c>
      <c r="C53" s="56" t="str">
        <f>CRS!D53</f>
        <v>F</v>
      </c>
      <c r="D53" s="61" t="str">
        <f>CRS!E53</f>
        <v>BSIT-WEB TRACK-1</v>
      </c>
      <c r="E53" s="100">
        <v>35</v>
      </c>
      <c r="F53" s="100">
        <v>37</v>
      </c>
      <c r="G53" s="100">
        <v>39</v>
      </c>
      <c r="H53" s="100">
        <v>48</v>
      </c>
      <c r="I53" s="100"/>
      <c r="J53" s="100"/>
      <c r="K53" s="100"/>
      <c r="L53" s="100"/>
      <c r="M53" s="100"/>
      <c r="N53" s="100"/>
      <c r="O53" s="51">
        <f t="shared" si="9"/>
        <v>159</v>
      </c>
      <c r="P53" s="58">
        <f t="shared" si="10"/>
        <v>93.529411764705884</v>
      </c>
      <c r="Q53" s="100">
        <v>70</v>
      </c>
      <c r="R53" s="100"/>
      <c r="S53" s="100"/>
      <c r="T53" s="100"/>
      <c r="U53" s="100"/>
      <c r="V53" s="100"/>
      <c r="W53" s="100"/>
      <c r="X53" s="100"/>
      <c r="Y53" s="100"/>
      <c r="Z53" s="100"/>
      <c r="AA53" s="51">
        <f t="shared" si="11"/>
        <v>70</v>
      </c>
      <c r="AB53" s="58">
        <f t="shared" si="12"/>
        <v>100</v>
      </c>
      <c r="AC53" s="102">
        <v>72</v>
      </c>
      <c r="AD53" s="58">
        <f t="shared" si="13"/>
        <v>90</v>
      </c>
      <c r="AE53" s="103">
        <f>CRS!O53</f>
        <v>94.464705882352945</v>
      </c>
      <c r="AF53" s="57">
        <f>CRS!P53</f>
        <v>84.48096405228759</v>
      </c>
      <c r="AG53" s="55">
        <f>CRS!Q53</f>
        <v>92</v>
      </c>
    </row>
    <row r="54" spans="1:33" ht="12.75" customHeight="1">
      <c r="A54" s="47" t="s">
        <v>61</v>
      </c>
      <c r="B54" s="50" t="str">
        <f>CRS!C54</f>
        <v xml:space="preserve">SAMSON, JOHN DAVID B. </v>
      </c>
      <c r="C54" s="56" t="str">
        <f>CRS!D54</f>
        <v>M</v>
      </c>
      <c r="D54" s="61" t="str">
        <f>CRS!E54</f>
        <v>BSIT-NET SEC TRACK-1</v>
      </c>
      <c r="E54" s="100">
        <v>24</v>
      </c>
      <c r="F54" s="100">
        <v>22</v>
      </c>
      <c r="G54" s="100">
        <v>15</v>
      </c>
      <c r="H54" s="100">
        <v>32</v>
      </c>
      <c r="I54" s="100"/>
      <c r="J54" s="100"/>
      <c r="K54" s="100"/>
      <c r="L54" s="100"/>
      <c r="M54" s="100"/>
      <c r="N54" s="100"/>
      <c r="O54" s="51">
        <f t="shared" si="9"/>
        <v>93</v>
      </c>
      <c r="P54" s="58">
        <f t="shared" si="10"/>
        <v>54.705882352941181</v>
      </c>
      <c r="Q54" s="100">
        <v>70</v>
      </c>
      <c r="R54" s="100"/>
      <c r="S54" s="100"/>
      <c r="T54" s="100"/>
      <c r="U54" s="100"/>
      <c r="V54" s="100"/>
      <c r="W54" s="100"/>
      <c r="X54" s="100"/>
      <c r="Y54" s="100"/>
      <c r="Z54" s="100"/>
      <c r="AA54" s="51">
        <f t="shared" si="11"/>
        <v>70</v>
      </c>
      <c r="AB54" s="58">
        <f t="shared" si="12"/>
        <v>100</v>
      </c>
      <c r="AC54" s="102">
        <v>66</v>
      </c>
      <c r="AD54" s="58">
        <f t="shared" si="13"/>
        <v>82.5</v>
      </c>
      <c r="AE54" s="103">
        <f>CRS!O54</f>
        <v>79.102941176470594</v>
      </c>
      <c r="AF54" s="57">
        <f>CRS!P54</f>
        <v>73.219526143790858</v>
      </c>
      <c r="AG54" s="55">
        <f>CRS!Q54</f>
        <v>87</v>
      </c>
    </row>
    <row r="55" spans="1:33" ht="12.75" customHeight="1">
      <c r="A55" s="47" t="s">
        <v>62</v>
      </c>
      <c r="B55" s="50" t="str">
        <f>CRS!C55</f>
        <v xml:space="preserve">SOMINESTRADO, TRISTAN REEVE F. </v>
      </c>
      <c r="C55" s="56" t="str">
        <f>CRS!D55</f>
        <v>M</v>
      </c>
      <c r="D55" s="61" t="str">
        <f>CRS!E55</f>
        <v>BSIT-WEB TRACK-1</v>
      </c>
      <c r="E55" s="100">
        <v>31</v>
      </c>
      <c r="F55" s="100">
        <v>20</v>
      </c>
      <c r="G55" s="100">
        <v>14</v>
      </c>
      <c r="H55" s="100">
        <v>36</v>
      </c>
      <c r="I55" s="100"/>
      <c r="J55" s="100"/>
      <c r="K55" s="100"/>
      <c r="L55" s="100"/>
      <c r="M55" s="100"/>
      <c r="N55" s="100"/>
      <c r="O55" s="51">
        <f t="shared" si="9"/>
        <v>101</v>
      </c>
      <c r="P55" s="58">
        <f t="shared" si="10"/>
        <v>59.411764705882355</v>
      </c>
      <c r="Q55" s="100">
        <v>70</v>
      </c>
      <c r="R55" s="100"/>
      <c r="S55" s="100"/>
      <c r="T55" s="100"/>
      <c r="U55" s="100"/>
      <c r="V55" s="100"/>
      <c r="W55" s="100"/>
      <c r="X55" s="100"/>
      <c r="Y55" s="100"/>
      <c r="Z55" s="100"/>
      <c r="AA55" s="51">
        <f t="shared" si="11"/>
        <v>70</v>
      </c>
      <c r="AB55" s="58">
        <f t="shared" si="12"/>
        <v>100</v>
      </c>
      <c r="AC55" s="102">
        <v>29</v>
      </c>
      <c r="AD55" s="58">
        <f t="shared" si="13"/>
        <v>36.25</v>
      </c>
      <c r="AE55" s="103">
        <f>CRS!O55</f>
        <v>64.930882352941182</v>
      </c>
      <c r="AF55" s="57">
        <f>CRS!P55</f>
        <v>64.175163398692817</v>
      </c>
      <c r="AG55" s="55">
        <f>CRS!Q55</f>
        <v>82</v>
      </c>
    </row>
    <row r="56" spans="1:33" ht="12.75" customHeight="1">
      <c r="A56" s="47" t="s">
        <v>63</v>
      </c>
      <c r="B56" s="50" t="str">
        <f>CRS!C56</f>
        <v xml:space="preserve">TAMAYO, DYNAH M. </v>
      </c>
      <c r="C56" s="56" t="str">
        <f>CRS!D56</f>
        <v>F</v>
      </c>
      <c r="D56" s="61" t="str">
        <f>CRS!E56</f>
        <v>BSIT-WEB TRACK-1</v>
      </c>
      <c r="E56" s="100">
        <v>28</v>
      </c>
      <c r="F56" s="100">
        <v>31</v>
      </c>
      <c r="G56" s="100">
        <v>31</v>
      </c>
      <c r="H56" s="100">
        <v>33</v>
      </c>
      <c r="I56" s="100"/>
      <c r="J56" s="100"/>
      <c r="K56" s="100"/>
      <c r="L56" s="100"/>
      <c r="M56" s="100"/>
      <c r="N56" s="100"/>
      <c r="O56" s="51">
        <f t="shared" si="9"/>
        <v>123</v>
      </c>
      <c r="P56" s="58">
        <f t="shared" si="10"/>
        <v>72.35294117647058</v>
      </c>
      <c r="Q56" s="100">
        <v>70</v>
      </c>
      <c r="R56" s="100"/>
      <c r="S56" s="100"/>
      <c r="T56" s="100"/>
      <c r="U56" s="100"/>
      <c r="V56" s="100"/>
      <c r="W56" s="100"/>
      <c r="X56" s="100"/>
      <c r="Y56" s="100"/>
      <c r="Z56" s="100"/>
      <c r="AA56" s="51">
        <f t="shared" si="11"/>
        <v>70</v>
      </c>
      <c r="AB56" s="58">
        <f t="shared" si="12"/>
        <v>100</v>
      </c>
      <c r="AC56" s="102">
        <v>60</v>
      </c>
      <c r="AD56" s="58">
        <f t="shared" si="13"/>
        <v>75</v>
      </c>
      <c r="AE56" s="103">
        <f>CRS!O56</f>
        <v>82.376470588235293</v>
      </c>
      <c r="AF56" s="57">
        <f>CRS!P56</f>
        <v>82.432679738562086</v>
      </c>
      <c r="AG56" s="55">
        <f>CRS!Q56</f>
        <v>91</v>
      </c>
    </row>
    <row r="57" spans="1:33" ht="12.75" customHeight="1">
      <c r="A57" s="47" t="s">
        <v>64</v>
      </c>
      <c r="B57" s="50" t="str">
        <f>CRS!C57</f>
        <v xml:space="preserve">VILLAROMAN, JAYVEE MARK D. </v>
      </c>
      <c r="C57" s="56" t="str">
        <f>CRS!D57</f>
        <v>M</v>
      </c>
      <c r="D57" s="61" t="str">
        <f>CRS!E57</f>
        <v>BSIT-NET SEC TRACK-1</v>
      </c>
      <c r="E57" s="100">
        <v>35</v>
      </c>
      <c r="F57" s="100">
        <v>39</v>
      </c>
      <c r="G57" s="100">
        <v>30</v>
      </c>
      <c r="H57" s="100">
        <v>36</v>
      </c>
      <c r="I57" s="100"/>
      <c r="J57" s="100"/>
      <c r="K57" s="100"/>
      <c r="L57" s="100"/>
      <c r="M57" s="100"/>
      <c r="N57" s="100"/>
      <c r="O57" s="51">
        <f t="shared" si="9"/>
        <v>140</v>
      </c>
      <c r="P57" s="58">
        <f t="shared" si="10"/>
        <v>82.35294117647058</v>
      </c>
      <c r="Q57" s="100">
        <v>70</v>
      </c>
      <c r="R57" s="100"/>
      <c r="S57" s="100"/>
      <c r="T57" s="100"/>
      <c r="U57" s="100"/>
      <c r="V57" s="100"/>
      <c r="W57" s="100"/>
      <c r="X57" s="100"/>
      <c r="Y57" s="100"/>
      <c r="Z57" s="100"/>
      <c r="AA57" s="51">
        <f t="shared" si="11"/>
        <v>70</v>
      </c>
      <c r="AB57" s="58">
        <f t="shared" si="12"/>
        <v>100</v>
      </c>
      <c r="AC57" s="102">
        <v>64</v>
      </c>
      <c r="AD57" s="58">
        <f t="shared" si="13"/>
        <v>80</v>
      </c>
      <c r="AE57" s="103">
        <f>CRS!O57</f>
        <v>87.376470588235293</v>
      </c>
      <c r="AF57" s="57">
        <f>CRS!P57</f>
        <v>82.407679738562095</v>
      </c>
      <c r="AG57" s="55">
        <f>CRS!Q57</f>
        <v>91</v>
      </c>
    </row>
    <row r="58" spans="1:33" ht="12.75" customHeight="1">
      <c r="A58" s="47" t="s">
        <v>65</v>
      </c>
      <c r="B58" s="50" t="str">
        <f>CRS!C58</f>
        <v/>
      </c>
      <c r="C58" s="56" t="str">
        <f>CRS!D58</f>
        <v/>
      </c>
      <c r="D58" s="61" t="str">
        <f>CRS!E58</f>
        <v/>
      </c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51" t="str">
        <f t="shared" si="9"/>
        <v/>
      </c>
      <c r="P58" s="58" t="str">
        <f t="shared" si="10"/>
        <v/>
      </c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51" t="str">
        <f t="shared" si="11"/>
        <v/>
      </c>
      <c r="AB58" s="58" t="str">
        <f t="shared" si="12"/>
        <v/>
      </c>
      <c r="AC58" s="102"/>
      <c r="AD58" s="58" t="str">
        <f t="shared" si="13"/>
        <v/>
      </c>
      <c r="AE58" s="103" t="str">
        <f>CRS!O58</f>
        <v/>
      </c>
      <c r="AF58" s="57" t="str">
        <f>CRS!P58</f>
        <v/>
      </c>
      <c r="AG58" s="55" t="str">
        <f>CRS!Q58</f>
        <v/>
      </c>
    </row>
    <row r="59" spans="1:33" ht="12.75" customHeight="1">
      <c r="A59" s="47" t="s">
        <v>66</v>
      </c>
      <c r="B59" s="50" t="str">
        <f>CRS!C59</f>
        <v>SOUGAMA ALI</v>
      </c>
      <c r="C59" s="56" t="str">
        <f>CRS!D59</f>
        <v/>
      </c>
      <c r="D59" s="61" t="str">
        <f>CRS!E59</f>
        <v/>
      </c>
      <c r="E59" s="100">
        <v>31</v>
      </c>
      <c r="F59" s="100">
        <v>33</v>
      </c>
      <c r="G59" s="100">
        <v>35</v>
      </c>
      <c r="H59" s="100">
        <v>36</v>
      </c>
      <c r="I59" s="100"/>
      <c r="J59" s="100"/>
      <c r="K59" s="100"/>
      <c r="L59" s="100"/>
      <c r="M59" s="100"/>
      <c r="N59" s="100"/>
      <c r="O59" s="51">
        <f t="shared" si="9"/>
        <v>135</v>
      </c>
      <c r="P59" s="58">
        <f t="shared" si="10"/>
        <v>79.411764705882348</v>
      </c>
      <c r="Q59" s="100">
        <v>70</v>
      </c>
      <c r="R59" s="100"/>
      <c r="S59" s="100"/>
      <c r="T59" s="100"/>
      <c r="U59" s="100"/>
      <c r="V59" s="100"/>
      <c r="W59" s="100"/>
      <c r="X59" s="100"/>
      <c r="Y59" s="100"/>
      <c r="Z59" s="100"/>
      <c r="AA59" s="51">
        <f t="shared" si="11"/>
        <v>70</v>
      </c>
      <c r="AB59" s="58">
        <f t="shared" si="12"/>
        <v>100</v>
      </c>
      <c r="AC59" s="102"/>
      <c r="AD59" s="58" t="str">
        <f t="shared" si="13"/>
        <v/>
      </c>
      <c r="AE59" s="103">
        <f>CRS!O59</f>
        <v>59.205882352941174</v>
      </c>
      <c r="AF59" s="57">
        <f>CRS!P59</f>
        <v>46.194607843137256</v>
      </c>
      <c r="AG59" s="55">
        <f>CRS!Q59</f>
        <v>74</v>
      </c>
    </row>
    <row r="60" spans="1:33" ht="12.75" customHeight="1">
      <c r="A60" s="47" t="s">
        <v>67</v>
      </c>
      <c r="B60" s="50" t="str">
        <f>CRS!C60</f>
        <v/>
      </c>
      <c r="C60" s="56" t="str">
        <f>CRS!D60</f>
        <v/>
      </c>
      <c r="D60" s="61" t="str">
        <f>CRS!E60</f>
        <v/>
      </c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51" t="str">
        <f t="shared" si="9"/>
        <v/>
      </c>
      <c r="P60" s="58" t="str">
        <f t="shared" si="10"/>
        <v/>
      </c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51" t="str">
        <f t="shared" si="11"/>
        <v/>
      </c>
      <c r="AB60" s="58" t="str">
        <f t="shared" si="12"/>
        <v/>
      </c>
      <c r="AC60" s="102"/>
      <c r="AD60" s="58" t="str">
        <f t="shared" si="13"/>
        <v/>
      </c>
      <c r="AE60" s="103" t="str">
        <f>CRS!O60</f>
        <v/>
      </c>
      <c r="AF60" s="57" t="str">
        <f>CRS!P60</f>
        <v/>
      </c>
      <c r="AG60" s="55" t="str">
        <f>CRS!Q60</f>
        <v/>
      </c>
    </row>
    <row r="61" spans="1:33" ht="12.75" customHeight="1">
      <c r="A61" s="47" t="s">
        <v>68</v>
      </c>
      <c r="B61" s="50" t="str">
        <f>CRS!C61</f>
        <v/>
      </c>
      <c r="C61" s="56" t="str">
        <f>CRS!D61</f>
        <v/>
      </c>
      <c r="D61" s="61" t="str">
        <f>CRS!E61</f>
        <v/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51" t="str">
        <f t="shared" si="9"/>
        <v/>
      </c>
      <c r="P61" s="58" t="str">
        <f t="shared" si="10"/>
        <v/>
      </c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51" t="str">
        <f t="shared" si="11"/>
        <v/>
      </c>
      <c r="AB61" s="58" t="str">
        <f t="shared" si="12"/>
        <v/>
      </c>
      <c r="AC61" s="102"/>
      <c r="AD61" s="58" t="str">
        <f t="shared" si="13"/>
        <v/>
      </c>
      <c r="AE61" s="103" t="str">
        <f>CRS!O61</f>
        <v/>
      </c>
      <c r="AF61" s="57" t="str">
        <f>CRS!P61</f>
        <v/>
      </c>
      <c r="AG61" s="55" t="str">
        <f>CRS!Q61</f>
        <v/>
      </c>
    </row>
    <row r="62" spans="1:33" ht="12.75" customHeight="1">
      <c r="A62" s="47" t="s">
        <v>69</v>
      </c>
      <c r="B62" s="50" t="str">
        <f>CRS!C62</f>
        <v/>
      </c>
      <c r="C62" s="56" t="str">
        <f>CRS!D62</f>
        <v/>
      </c>
      <c r="D62" s="61" t="str">
        <f>CRS!E62</f>
        <v/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51" t="str">
        <f t="shared" si="9"/>
        <v/>
      </c>
      <c r="P62" s="58" t="str">
        <f t="shared" si="10"/>
        <v/>
      </c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51" t="str">
        <f t="shared" si="11"/>
        <v/>
      </c>
      <c r="AB62" s="58" t="str">
        <f t="shared" si="12"/>
        <v/>
      </c>
      <c r="AC62" s="102"/>
      <c r="AD62" s="58" t="str">
        <f t="shared" si="13"/>
        <v/>
      </c>
      <c r="AE62" s="103" t="str">
        <f>CRS!O62</f>
        <v/>
      </c>
      <c r="AF62" s="57" t="str">
        <f>CRS!P62</f>
        <v/>
      </c>
      <c r="AG62" s="55" t="str">
        <f>CRS!Q62</f>
        <v/>
      </c>
    </row>
    <row r="63" spans="1:33" ht="12.75" customHeight="1">
      <c r="A63" s="47" t="s">
        <v>70</v>
      </c>
      <c r="B63" s="50" t="str">
        <f>CRS!C63</f>
        <v/>
      </c>
      <c r="C63" s="56" t="str">
        <f>CRS!D63</f>
        <v/>
      </c>
      <c r="D63" s="61" t="str">
        <f>CRS!E63</f>
        <v/>
      </c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51" t="str">
        <f t="shared" si="9"/>
        <v/>
      </c>
      <c r="P63" s="58" t="str">
        <f t="shared" si="10"/>
        <v/>
      </c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51" t="str">
        <f t="shared" si="11"/>
        <v/>
      </c>
      <c r="AB63" s="58" t="str">
        <f t="shared" si="12"/>
        <v/>
      </c>
      <c r="AC63" s="102"/>
      <c r="AD63" s="58" t="str">
        <f t="shared" si="13"/>
        <v/>
      </c>
      <c r="AE63" s="103" t="str">
        <f>CRS!O63</f>
        <v/>
      </c>
      <c r="AF63" s="57" t="str">
        <f>CRS!P63</f>
        <v/>
      </c>
      <c r="AG63" s="55" t="str">
        <f>CRS!Q63</f>
        <v/>
      </c>
    </row>
    <row r="64" spans="1:33" ht="12.75" customHeight="1">
      <c r="A64" s="47" t="s">
        <v>71</v>
      </c>
      <c r="B64" s="50" t="str">
        <f>CRS!C64</f>
        <v/>
      </c>
      <c r="C64" s="56" t="str">
        <f>CRS!D64</f>
        <v/>
      </c>
      <c r="D64" s="61" t="str">
        <f>CRS!E64</f>
        <v/>
      </c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51" t="str">
        <f t="shared" si="9"/>
        <v/>
      </c>
      <c r="P64" s="58" t="str">
        <f t="shared" si="10"/>
        <v/>
      </c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51" t="str">
        <f t="shared" si="11"/>
        <v/>
      </c>
      <c r="AB64" s="58" t="str">
        <f t="shared" si="12"/>
        <v/>
      </c>
      <c r="AC64" s="102"/>
      <c r="AD64" s="58" t="str">
        <f t="shared" si="13"/>
        <v/>
      </c>
      <c r="AE64" s="103" t="str">
        <f>CRS!O64</f>
        <v/>
      </c>
      <c r="AF64" s="57" t="str">
        <f>CRS!P64</f>
        <v/>
      </c>
      <c r="AG64" s="55" t="str">
        <f>CRS!Q64</f>
        <v/>
      </c>
    </row>
    <row r="65" spans="1:35" ht="12.75" customHeight="1">
      <c r="A65" s="47" t="s">
        <v>72</v>
      </c>
      <c r="B65" s="50" t="str">
        <f>CRS!C65</f>
        <v/>
      </c>
      <c r="C65" s="56" t="str">
        <f>CRS!D65</f>
        <v/>
      </c>
      <c r="D65" s="61" t="str">
        <f>CRS!E65</f>
        <v/>
      </c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51" t="str">
        <f t="shared" si="9"/>
        <v/>
      </c>
      <c r="P65" s="58" t="str">
        <f t="shared" si="10"/>
        <v/>
      </c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51" t="str">
        <f t="shared" si="11"/>
        <v/>
      </c>
      <c r="AB65" s="58" t="str">
        <f t="shared" si="12"/>
        <v/>
      </c>
      <c r="AC65" s="102"/>
      <c r="AD65" s="58" t="str">
        <f t="shared" si="13"/>
        <v/>
      </c>
      <c r="AE65" s="103" t="str">
        <f>CRS!O65</f>
        <v/>
      </c>
      <c r="AF65" s="57" t="str">
        <f>CRS!P65</f>
        <v/>
      </c>
      <c r="AG65" s="55" t="str">
        <f>CRS!Q65</f>
        <v/>
      </c>
      <c r="AH65" s="46"/>
      <c r="AI65" s="46"/>
    </row>
    <row r="66" spans="1:35" ht="12.75" customHeight="1">
      <c r="A66" s="47" t="s">
        <v>73</v>
      </c>
      <c r="B66" s="50" t="str">
        <f>CRS!C66</f>
        <v/>
      </c>
      <c r="C66" s="56" t="str">
        <f>CRS!D66</f>
        <v/>
      </c>
      <c r="D66" s="61" t="str">
        <f>CRS!E66</f>
        <v/>
      </c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51" t="str">
        <f t="shared" si="9"/>
        <v/>
      </c>
      <c r="P66" s="58" t="str">
        <f t="shared" si="10"/>
        <v/>
      </c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51" t="str">
        <f t="shared" si="11"/>
        <v/>
      </c>
      <c r="AB66" s="58" t="str">
        <f t="shared" si="12"/>
        <v/>
      </c>
      <c r="AC66" s="102"/>
      <c r="AD66" s="58" t="str">
        <f t="shared" si="13"/>
        <v/>
      </c>
      <c r="AE66" s="103" t="str">
        <f>CRS!O66</f>
        <v/>
      </c>
      <c r="AF66" s="57" t="str">
        <f>CRS!P66</f>
        <v/>
      </c>
      <c r="AG66" s="55" t="str">
        <f>CRS!Q66</f>
        <v/>
      </c>
      <c r="AH66" s="337"/>
      <c r="AI66" s="335" t="s">
        <v>117</v>
      </c>
    </row>
    <row r="67" spans="1:35" ht="12.75" customHeight="1">
      <c r="A67" s="47" t="s">
        <v>74</v>
      </c>
      <c r="B67" s="50" t="str">
        <f>CRS!C67</f>
        <v/>
      </c>
      <c r="C67" s="56" t="str">
        <f>CRS!D67</f>
        <v/>
      </c>
      <c r="D67" s="61" t="str">
        <f>CRS!E67</f>
        <v/>
      </c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51" t="str">
        <f t="shared" si="9"/>
        <v/>
      </c>
      <c r="P67" s="58" t="str">
        <f t="shared" si="10"/>
        <v/>
      </c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51" t="str">
        <f t="shared" si="11"/>
        <v/>
      </c>
      <c r="AB67" s="58" t="str">
        <f t="shared" si="12"/>
        <v/>
      </c>
      <c r="AC67" s="102"/>
      <c r="AD67" s="58" t="str">
        <f t="shared" si="13"/>
        <v/>
      </c>
      <c r="AE67" s="103" t="str">
        <f>CRS!O67</f>
        <v/>
      </c>
      <c r="AF67" s="57" t="str">
        <f>CRS!P67</f>
        <v/>
      </c>
      <c r="AG67" s="55" t="str">
        <f>CRS!Q67</f>
        <v/>
      </c>
      <c r="AH67" s="338"/>
      <c r="AI67" s="336"/>
    </row>
    <row r="68" spans="1:35" ht="12.75" customHeight="1">
      <c r="A68" s="47" t="s">
        <v>75</v>
      </c>
      <c r="B68" s="50" t="str">
        <f>CRS!C68</f>
        <v/>
      </c>
      <c r="C68" s="56" t="str">
        <f>CRS!D68</f>
        <v/>
      </c>
      <c r="D68" s="61" t="str">
        <f>CRS!E68</f>
        <v/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51" t="str">
        <f t="shared" si="9"/>
        <v/>
      </c>
      <c r="P68" s="58" t="str">
        <f t="shared" si="10"/>
        <v/>
      </c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51" t="str">
        <f t="shared" si="11"/>
        <v/>
      </c>
      <c r="AB68" s="58" t="str">
        <f t="shared" si="12"/>
        <v/>
      </c>
      <c r="AC68" s="102"/>
      <c r="AD68" s="58" t="str">
        <f t="shared" si="13"/>
        <v/>
      </c>
      <c r="AE68" s="103" t="str">
        <f>CRS!O68</f>
        <v/>
      </c>
      <c r="AF68" s="57" t="str">
        <f>CRS!P68</f>
        <v/>
      </c>
      <c r="AG68" s="55" t="str">
        <f>CRS!Q68</f>
        <v/>
      </c>
      <c r="AH68" s="338"/>
      <c r="AI68" s="336"/>
    </row>
    <row r="69" spans="1:35" ht="12.75" customHeight="1">
      <c r="A69" s="47" t="s">
        <v>76</v>
      </c>
      <c r="B69" s="50" t="str">
        <f>CRS!C69</f>
        <v/>
      </c>
      <c r="C69" s="56" t="str">
        <f>CRS!D69</f>
        <v/>
      </c>
      <c r="D69" s="61" t="str">
        <f>CRS!E69</f>
        <v/>
      </c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51" t="str">
        <f t="shared" si="9"/>
        <v/>
      </c>
      <c r="P69" s="58" t="str">
        <f t="shared" si="10"/>
        <v/>
      </c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51" t="str">
        <f t="shared" si="11"/>
        <v/>
      </c>
      <c r="AB69" s="58" t="str">
        <f t="shared" si="12"/>
        <v/>
      </c>
      <c r="AC69" s="102"/>
      <c r="AD69" s="58" t="str">
        <f t="shared" si="13"/>
        <v/>
      </c>
      <c r="AE69" s="103" t="str">
        <f>CRS!O69</f>
        <v/>
      </c>
      <c r="AF69" s="57" t="str">
        <f>CRS!P69</f>
        <v/>
      </c>
      <c r="AG69" s="55" t="str">
        <f>CRS!Q69</f>
        <v/>
      </c>
      <c r="AH69" s="338"/>
      <c r="AI69" s="336"/>
    </row>
    <row r="70" spans="1:35" ht="12.75" customHeight="1">
      <c r="A70" s="47" t="s">
        <v>77</v>
      </c>
      <c r="B70" s="50" t="str">
        <f>CRS!C70</f>
        <v/>
      </c>
      <c r="C70" s="56" t="str">
        <f>CRS!D70</f>
        <v/>
      </c>
      <c r="D70" s="61" t="str">
        <f>CRS!E70</f>
        <v/>
      </c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51" t="str">
        <f t="shared" si="9"/>
        <v/>
      </c>
      <c r="P70" s="58" t="str">
        <f t="shared" si="10"/>
        <v/>
      </c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51" t="str">
        <f t="shared" si="11"/>
        <v/>
      </c>
      <c r="AB70" s="58" t="str">
        <f t="shared" si="12"/>
        <v/>
      </c>
      <c r="AC70" s="102"/>
      <c r="AD70" s="58" t="str">
        <f t="shared" si="13"/>
        <v/>
      </c>
      <c r="AE70" s="103" t="str">
        <f>CRS!O70</f>
        <v/>
      </c>
      <c r="AF70" s="57" t="str">
        <f>CRS!P70</f>
        <v/>
      </c>
      <c r="AG70" s="55" t="str">
        <f>CRS!Q70</f>
        <v/>
      </c>
      <c r="AH70" s="338"/>
      <c r="AI70" s="336"/>
    </row>
    <row r="71" spans="1:35" ht="12.75" customHeight="1">
      <c r="A71" s="47" t="s">
        <v>78</v>
      </c>
      <c r="B71" s="50" t="str">
        <f>CRS!C71</f>
        <v/>
      </c>
      <c r="C71" s="56" t="str">
        <f>CRS!D71</f>
        <v/>
      </c>
      <c r="D71" s="61" t="str">
        <f>CRS!E71</f>
        <v/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51" t="str">
        <f t="shared" si="9"/>
        <v/>
      </c>
      <c r="P71" s="58" t="str">
        <f t="shared" si="10"/>
        <v/>
      </c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51" t="str">
        <f t="shared" si="11"/>
        <v/>
      </c>
      <c r="AB71" s="58" t="str">
        <f t="shared" si="12"/>
        <v/>
      </c>
      <c r="AC71" s="102"/>
      <c r="AD71" s="58" t="str">
        <f t="shared" si="13"/>
        <v/>
      </c>
      <c r="AE71" s="103" t="str">
        <f>CRS!O71</f>
        <v/>
      </c>
      <c r="AF71" s="57" t="str">
        <f>CRS!P71</f>
        <v/>
      </c>
      <c r="AG71" s="55" t="str">
        <f>CRS!Q71</f>
        <v/>
      </c>
      <c r="AH71" s="338"/>
      <c r="AI71" s="336"/>
    </row>
    <row r="72" spans="1:35" ht="12.75" customHeight="1">
      <c r="A72" s="47" t="s">
        <v>79</v>
      </c>
      <c r="B72" s="50" t="str">
        <f>CRS!C72</f>
        <v/>
      </c>
      <c r="C72" s="56" t="str">
        <f>CRS!D72</f>
        <v/>
      </c>
      <c r="D72" s="61" t="str">
        <f>CRS!E72</f>
        <v/>
      </c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51" t="str">
        <f t="shared" si="9"/>
        <v/>
      </c>
      <c r="P72" s="58" t="str">
        <f t="shared" si="10"/>
        <v/>
      </c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51" t="str">
        <f t="shared" si="11"/>
        <v/>
      </c>
      <c r="AB72" s="58" t="str">
        <f t="shared" si="12"/>
        <v/>
      </c>
      <c r="AC72" s="102"/>
      <c r="AD72" s="58" t="str">
        <f t="shared" si="13"/>
        <v/>
      </c>
      <c r="AE72" s="103" t="str">
        <f>CRS!O72</f>
        <v/>
      </c>
      <c r="AF72" s="57" t="str">
        <f>CRS!P72</f>
        <v/>
      </c>
      <c r="AG72" s="55" t="str">
        <f>CRS!Q72</f>
        <v/>
      </c>
      <c r="AH72" s="338"/>
      <c r="AI72" s="336"/>
    </row>
    <row r="73" spans="1:35" ht="12.75" customHeight="1">
      <c r="A73" s="47" t="s">
        <v>80</v>
      </c>
      <c r="B73" s="50" t="str">
        <f>CRS!C73</f>
        <v/>
      </c>
      <c r="C73" s="56" t="str">
        <f>CRS!D73</f>
        <v/>
      </c>
      <c r="D73" s="61" t="str">
        <f>CRS!E73</f>
        <v/>
      </c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51" t="str">
        <f t="shared" si="9"/>
        <v/>
      </c>
      <c r="P73" s="58" t="str">
        <f t="shared" si="10"/>
        <v/>
      </c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51" t="str">
        <f t="shared" si="11"/>
        <v/>
      </c>
      <c r="AB73" s="58" t="str">
        <f t="shared" si="12"/>
        <v/>
      </c>
      <c r="AC73" s="102"/>
      <c r="AD73" s="58" t="str">
        <f t="shared" si="13"/>
        <v/>
      </c>
      <c r="AE73" s="103" t="str">
        <f>CRS!O73</f>
        <v/>
      </c>
      <c r="AF73" s="57" t="str">
        <f>CRS!P73</f>
        <v/>
      </c>
      <c r="AG73" s="55" t="str">
        <f>CRS!Q73</f>
        <v/>
      </c>
      <c r="AH73" s="338"/>
      <c r="AI73" s="336"/>
    </row>
    <row r="74" spans="1:35" ht="12.75" customHeight="1">
      <c r="A74" s="47" t="s">
        <v>81</v>
      </c>
      <c r="B74" s="50" t="str">
        <f>CRS!C74</f>
        <v/>
      </c>
      <c r="C74" s="56" t="str">
        <f>CRS!D74</f>
        <v/>
      </c>
      <c r="D74" s="61" t="str">
        <f>CRS!E74</f>
        <v/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51" t="str">
        <f t="shared" si="9"/>
        <v/>
      </c>
      <c r="P74" s="58" t="str">
        <f t="shared" si="10"/>
        <v/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51" t="str">
        <f t="shared" si="11"/>
        <v/>
      </c>
      <c r="AB74" s="58" t="str">
        <f t="shared" si="12"/>
        <v/>
      </c>
      <c r="AC74" s="102"/>
      <c r="AD74" s="58" t="str">
        <f t="shared" si="13"/>
        <v/>
      </c>
      <c r="AE74" s="103" t="str">
        <f>CRS!O74</f>
        <v/>
      </c>
      <c r="AF74" s="57" t="str">
        <f>CRS!P74</f>
        <v/>
      </c>
      <c r="AG74" s="55" t="str">
        <f>CRS!Q74</f>
        <v/>
      </c>
      <c r="AH74" s="338"/>
      <c r="AI74" s="336"/>
    </row>
    <row r="75" spans="1:35" ht="12.75" customHeight="1">
      <c r="A75" s="47" t="s">
        <v>82</v>
      </c>
      <c r="B75" s="50" t="str">
        <f>CRS!C75</f>
        <v/>
      </c>
      <c r="C75" s="56" t="str">
        <f>CRS!D75</f>
        <v/>
      </c>
      <c r="D75" s="61" t="str">
        <f>CRS!E75</f>
        <v/>
      </c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51" t="str">
        <f t="shared" si="9"/>
        <v/>
      </c>
      <c r="P75" s="58" t="str">
        <f t="shared" si="10"/>
        <v/>
      </c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51" t="str">
        <f t="shared" si="11"/>
        <v/>
      </c>
      <c r="AB75" s="58" t="str">
        <f t="shared" si="12"/>
        <v/>
      </c>
      <c r="AC75" s="102"/>
      <c r="AD75" s="58" t="str">
        <f t="shared" si="13"/>
        <v/>
      </c>
      <c r="AE75" s="103" t="str">
        <f>CRS!O75</f>
        <v/>
      </c>
      <c r="AF75" s="57" t="str">
        <f>CRS!P75</f>
        <v/>
      </c>
      <c r="AG75" s="55" t="str">
        <f>CRS!Q75</f>
        <v/>
      </c>
      <c r="AH75" s="338"/>
      <c r="AI75" s="336"/>
    </row>
    <row r="76" spans="1:35" ht="12.75" customHeight="1">
      <c r="A76" s="47" t="s">
        <v>83</v>
      </c>
      <c r="B76" s="50" t="str">
        <f>CRS!C76</f>
        <v/>
      </c>
      <c r="C76" s="56" t="str">
        <f>CRS!D76</f>
        <v/>
      </c>
      <c r="D76" s="61" t="str">
        <f>CRS!E76</f>
        <v/>
      </c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51" t="str">
        <f t="shared" si="9"/>
        <v/>
      </c>
      <c r="P76" s="58" t="str">
        <f t="shared" si="10"/>
        <v/>
      </c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51" t="str">
        <f t="shared" si="11"/>
        <v/>
      </c>
      <c r="AB76" s="58" t="str">
        <f t="shared" si="12"/>
        <v/>
      </c>
      <c r="AC76" s="102"/>
      <c r="AD76" s="58" t="str">
        <f t="shared" si="13"/>
        <v/>
      </c>
      <c r="AE76" s="103" t="str">
        <f>CRS!O76</f>
        <v/>
      </c>
      <c r="AF76" s="57" t="str">
        <f>CRS!P76</f>
        <v/>
      </c>
      <c r="AG76" s="55" t="str">
        <f>CRS!Q76</f>
        <v/>
      </c>
      <c r="AH76" s="338"/>
      <c r="AI76" s="336"/>
    </row>
    <row r="77" spans="1:35" ht="12.75" customHeight="1">
      <c r="A77" s="47" t="s">
        <v>84</v>
      </c>
      <c r="B77" s="50" t="str">
        <f>CRS!C77</f>
        <v/>
      </c>
      <c r="C77" s="56" t="str">
        <f>CRS!D77</f>
        <v/>
      </c>
      <c r="D77" s="61" t="str">
        <f>CRS!E77</f>
        <v/>
      </c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51" t="str">
        <f t="shared" si="9"/>
        <v/>
      </c>
      <c r="P77" s="58" t="str">
        <f t="shared" si="10"/>
        <v/>
      </c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51" t="str">
        <f t="shared" si="11"/>
        <v/>
      </c>
      <c r="AB77" s="58" t="str">
        <f t="shared" si="12"/>
        <v/>
      </c>
      <c r="AC77" s="102"/>
      <c r="AD77" s="58" t="str">
        <f t="shared" si="13"/>
        <v/>
      </c>
      <c r="AE77" s="103" t="str">
        <f>CRS!O77</f>
        <v/>
      </c>
      <c r="AF77" s="57" t="str">
        <f>CRS!P77</f>
        <v/>
      </c>
      <c r="AG77" s="55" t="str">
        <f>CRS!Q77</f>
        <v/>
      </c>
      <c r="AH77" s="338"/>
      <c r="AI77" s="336"/>
    </row>
    <row r="78" spans="1:35" ht="12.75" customHeight="1">
      <c r="A78" s="47" t="s">
        <v>85</v>
      </c>
      <c r="B78" s="50" t="str">
        <f>CRS!C78</f>
        <v/>
      </c>
      <c r="C78" s="56" t="str">
        <f>CRS!D78</f>
        <v/>
      </c>
      <c r="D78" s="61" t="str">
        <f>CRS!E78</f>
        <v/>
      </c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51" t="str">
        <f t="shared" si="9"/>
        <v/>
      </c>
      <c r="P78" s="58" t="str">
        <f t="shared" si="10"/>
        <v/>
      </c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51" t="str">
        <f t="shared" si="11"/>
        <v/>
      </c>
      <c r="AB78" s="58" t="str">
        <f t="shared" si="12"/>
        <v/>
      </c>
      <c r="AC78" s="102"/>
      <c r="AD78" s="58" t="str">
        <f t="shared" si="13"/>
        <v/>
      </c>
      <c r="AE78" s="103" t="str">
        <f>CRS!O78</f>
        <v/>
      </c>
      <c r="AF78" s="57" t="str">
        <f>CRS!P78</f>
        <v/>
      </c>
      <c r="AG78" s="55" t="str">
        <f>CRS!Q78</f>
        <v/>
      </c>
      <c r="AH78" s="338"/>
      <c r="AI78" s="336"/>
    </row>
    <row r="79" spans="1:35" ht="12.75" customHeight="1">
      <c r="A79" s="47" t="s">
        <v>86</v>
      </c>
      <c r="B79" s="50" t="str">
        <f>CRS!C79</f>
        <v/>
      </c>
      <c r="C79" s="56" t="str">
        <f>CRS!D79</f>
        <v/>
      </c>
      <c r="D79" s="61" t="str">
        <f>CRS!E79</f>
        <v/>
      </c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51" t="str">
        <f t="shared" si="9"/>
        <v/>
      </c>
      <c r="P79" s="58" t="str">
        <f t="shared" si="10"/>
        <v/>
      </c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51" t="str">
        <f t="shared" si="11"/>
        <v/>
      </c>
      <c r="AB79" s="58" t="str">
        <f t="shared" si="12"/>
        <v/>
      </c>
      <c r="AC79" s="102"/>
      <c r="AD79" s="58" t="str">
        <f t="shared" si="13"/>
        <v/>
      </c>
      <c r="AE79" s="103" t="str">
        <f>CRS!O79</f>
        <v/>
      </c>
      <c r="AF79" s="57" t="str">
        <f>CRS!P79</f>
        <v/>
      </c>
      <c r="AG79" s="55" t="str">
        <f>CRS!Q79</f>
        <v/>
      </c>
      <c r="AH79" s="338"/>
      <c r="AI79" s="336"/>
    </row>
    <row r="80" spans="1:35" ht="12.75" customHeight="1">
      <c r="A80" s="47" t="s">
        <v>87</v>
      </c>
      <c r="B80" s="50" t="str">
        <f>CRS!C80</f>
        <v/>
      </c>
      <c r="C80" s="56" t="str">
        <f>CRS!D80</f>
        <v/>
      </c>
      <c r="D80" s="61" t="str">
        <f>CRS!E80</f>
        <v/>
      </c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51" t="str">
        <f t="shared" si="9"/>
        <v/>
      </c>
      <c r="P80" s="58" t="str">
        <f t="shared" si="10"/>
        <v/>
      </c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51" t="str">
        <f t="shared" si="11"/>
        <v/>
      </c>
      <c r="AB80" s="58" t="str">
        <f t="shared" si="12"/>
        <v/>
      </c>
      <c r="AC80" s="102"/>
      <c r="AD80" s="58" t="str">
        <f t="shared" si="13"/>
        <v/>
      </c>
      <c r="AE80" s="103" t="str">
        <f>CRS!O80</f>
        <v/>
      </c>
      <c r="AF80" s="57" t="str">
        <f>CRS!P80</f>
        <v/>
      </c>
      <c r="AG80" s="55" t="str">
        <f>CRS!Q80</f>
        <v/>
      </c>
      <c r="AH80" s="338"/>
      <c r="AI80" s="336"/>
    </row>
    <row r="81" spans="1:3">
      <c r="A81" s="44"/>
      <c r="B81" s="44"/>
      <c r="C81" s="44"/>
    </row>
    <row r="82" spans="1:3">
      <c r="A82" s="44"/>
      <c r="B82" s="44"/>
      <c r="C82" s="44"/>
    </row>
    <row r="83" spans="1:3">
      <c r="A83" s="44"/>
      <c r="B83" s="44"/>
      <c r="C83" s="44"/>
    </row>
    <row r="84" spans="1:3">
      <c r="A84" s="44"/>
      <c r="B84" s="44"/>
      <c r="C84" s="44"/>
    </row>
    <row r="85" spans="1:3">
      <c r="A85" s="44"/>
      <c r="B85" s="44"/>
      <c r="C85" s="44"/>
    </row>
    <row r="86" spans="1:3">
      <c r="A86" s="44"/>
      <c r="B86" s="44"/>
      <c r="C86" s="44"/>
    </row>
    <row r="87" spans="1:3">
      <c r="A87" s="44"/>
      <c r="B87" s="44"/>
      <c r="C87" s="44"/>
    </row>
    <row r="88" spans="1:3">
      <c r="A88" s="44"/>
      <c r="B88" s="44"/>
      <c r="C88" s="44"/>
    </row>
    <row r="89" spans="1:3">
      <c r="A89" s="44"/>
      <c r="B89" s="44"/>
      <c r="C89" s="44"/>
    </row>
    <row r="90" spans="1:3">
      <c r="A90" s="44"/>
      <c r="B90" s="44"/>
      <c r="C90" s="44"/>
    </row>
    <row r="91" spans="1:3">
      <c r="A91" s="44"/>
      <c r="B91" s="44"/>
      <c r="C91" s="44"/>
    </row>
    <row r="92" spans="1:3">
      <c r="A92" s="44"/>
      <c r="B92" s="44"/>
      <c r="C92" s="44"/>
    </row>
    <row r="93" spans="1:3">
      <c r="A93" s="44"/>
      <c r="B93" s="44"/>
      <c r="C93" s="44"/>
    </row>
    <row r="94" spans="1:3">
      <c r="A94" s="44"/>
      <c r="B94" s="44"/>
      <c r="C94" s="44"/>
    </row>
    <row r="95" spans="1:3">
      <c r="A95" s="44"/>
      <c r="B95" s="44"/>
      <c r="C95" s="44"/>
    </row>
    <row r="96" spans="1:3">
      <c r="A96" s="44"/>
      <c r="B96" s="44"/>
      <c r="C96" s="44"/>
    </row>
    <row r="97" spans="1:3">
      <c r="A97" s="44"/>
      <c r="B97" s="44"/>
      <c r="C97" s="44"/>
    </row>
    <row r="98" spans="1:3">
      <c r="A98" s="44"/>
      <c r="B98" s="44"/>
      <c r="C98" s="44"/>
    </row>
    <row r="99" spans="1:3">
      <c r="A99" s="44"/>
      <c r="B99" s="44"/>
      <c r="C99" s="44"/>
    </row>
    <row r="100" spans="1:3">
      <c r="A100" s="44"/>
      <c r="B100" s="44"/>
      <c r="C100" s="44"/>
    </row>
    <row r="101" spans="1:3">
      <c r="A101" s="44"/>
      <c r="B101" s="44"/>
      <c r="C101" s="44"/>
    </row>
    <row r="102" spans="1:3">
      <c r="A102" s="44"/>
      <c r="B102" s="44"/>
      <c r="C102" s="44"/>
    </row>
    <row r="103" spans="1:3">
      <c r="A103" s="44"/>
      <c r="B103" s="44"/>
      <c r="C103" s="44"/>
    </row>
    <row r="104" spans="1:3">
      <c r="A104" s="44"/>
      <c r="B104" s="44"/>
      <c r="C104" s="44"/>
    </row>
    <row r="105" spans="1:3">
      <c r="A105" s="44"/>
      <c r="B105" s="44"/>
      <c r="C105" s="44"/>
    </row>
    <row r="106" spans="1:3">
      <c r="A106" s="44"/>
      <c r="B106" s="44"/>
      <c r="C106" s="44"/>
    </row>
    <row r="107" spans="1:3">
      <c r="A107" s="44"/>
      <c r="B107" s="44"/>
      <c r="C107" s="44"/>
    </row>
    <row r="108" spans="1:3">
      <c r="A108" s="44"/>
      <c r="B108" s="44"/>
      <c r="C108" s="44"/>
    </row>
    <row r="109" spans="1:3">
      <c r="A109" s="44"/>
      <c r="B109" s="44"/>
      <c r="C109" s="44"/>
    </row>
    <row r="110" spans="1:3">
      <c r="A110" s="44"/>
      <c r="B110" s="44"/>
      <c r="C110" s="44"/>
    </row>
    <row r="111" spans="1:3">
      <c r="A111" s="44"/>
      <c r="B111" s="44"/>
      <c r="C111" s="44"/>
    </row>
    <row r="112" spans="1:3">
      <c r="A112" s="44"/>
      <c r="B112" s="44"/>
      <c r="C112" s="44"/>
    </row>
    <row r="113" spans="1:3">
      <c r="A113" s="44"/>
      <c r="B113" s="44"/>
      <c r="C113" s="44"/>
    </row>
    <row r="114" spans="1:3">
      <c r="A114" s="44"/>
      <c r="B114" s="44"/>
      <c r="C114" s="44"/>
    </row>
    <row r="115" spans="1:3">
      <c r="A115" s="44"/>
      <c r="B115" s="44"/>
      <c r="C115" s="44"/>
    </row>
    <row r="116" spans="1:3">
      <c r="A116" s="44"/>
      <c r="B116" s="44"/>
      <c r="C116" s="44"/>
    </row>
    <row r="117" spans="1:3">
      <c r="A117" s="44"/>
      <c r="B117" s="44"/>
      <c r="C117" s="44"/>
    </row>
    <row r="118" spans="1:3">
      <c r="A118" s="44"/>
      <c r="B118" s="44"/>
      <c r="C118" s="44"/>
    </row>
    <row r="119" spans="1:3">
      <c r="A119" s="44"/>
      <c r="B119" s="44"/>
      <c r="C119" s="44"/>
    </row>
    <row r="120" spans="1:3">
      <c r="A120" s="44"/>
      <c r="B120" s="44"/>
      <c r="C120" s="44"/>
    </row>
    <row r="121" spans="1:3">
      <c r="A121" s="44"/>
      <c r="B121" s="44"/>
      <c r="C121" s="44"/>
    </row>
    <row r="122" spans="1:3">
      <c r="A122" s="44"/>
      <c r="B122" s="44"/>
      <c r="C122" s="44"/>
    </row>
    <row r="123" spans="1:3">
      <c r="A123" s="44"/>
      <c r="B123" s="44"/>
      <c r="C123" s="44"/>
    </row>
    <row r="124" spans="1:3">
      <c r="A124" s="44"/>
      <c r="B124" s="44"/>
      <c r="C124" s="44"/>
    </row>
    <row r="125" spans="1:3">
      <c r="A125" s="44"/>
      <c r="B125" s="44"/>
      <c r="C125" s="44"/>
    </row>
    <row r="126" spans="1:3">
      <c r="A126" s="44"/>
      <c r="B126" s="44"/>
      <c r="C126" s="44"/>
    </row>
    <row r="127" spans="1:3">
      <c r="A127" s="44"/>
      <c r="B127" s="44"/>
      <c r="C127" s="44"/>
    </row>
    <row r="128" spans="1:3">
      <c r="A128" s="44"/>
      <c r="B128" s="44"/>
      <c r="C128" s="44"/>
    </row>
    <row r="129" spans="1:3">
      <c r="A129" s="44"/>
      <c r="B129" s="44"/>
      <c r="C129" s="44"/>
    </row>
    <row r="130" spans="1:3">
      <c r="A130" s="44"/>
      <c r="B130" s="44"/>
      <c r="C130" s="44"/>
    </row>
    <row r="131" spans="1:3">
      <c r="A131" s="44"/>
      <c r="B131" s="44"/>
      <c r="C131" s="44"/>
    </row>
    <row r="132" spans="1:3">
      <c r="A132" s="44"/>
      <c r="B132" s="44"/>
      <c r="C132" s="44"/>
    </row>
    <row r="133" spans="1:3">
      <c r="A133" s="44"/>
      <c r="B133" s="44"/>
      <c r="C133" s="44"/>
    </row>
    <row r="134" spans="1:3">
      <c r="A134" s="44"/>
      <c r="B134" s="44"/>
      <c r="C134" s="44"/>
    </row>
    <row r="135" spans="1:3">
      <c r="A135" s="44"/>
      <c r="B135" s="44"/>
      <c r="C135" s="44"/>
    </row>
  </sheetData>
  <sheetProtection algorithmName="SHA-512" hashValue="fWSbvw3hoy23+wUGL7QWU/GXqEzss0/QGk4x8hnv7oHl7gyNfDoXwFghq0pf37sXriOAX7ee2x+kCGgfrntwjQ==" saltValue="+I1gljUxSFTRpZK16Cnx2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O47:O49"/>
    <mergeCell ref="Q47:Q49"/>
    <mergeCell ref="R47:R49"/>
    <mergeCell ref="S47:S49"/>
    <mergeCell ref="T47:T49"/>
    <mergeCell ref="U47:U49"/>
    <mergeCell ref="AD46:AD49"/>
    <mergeCell ref="P44:P49"/>
    <mergeCell ref="AE2:AE8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D5:AD8"/>
    <mergeCell ref="A6:D6"/>
    <mergeCell ref="E6:E8"/>
    <mergeCell ref="F6:F8"/>
    <mergeCell ref="G6:G8"/>
    <mergeCell ref="Y6:Y8"/>
    <mergeCell ref="Z6:Z8"/>
    <mergeCell ref="AA6:AA8"/>
    <mergeCell ref="AC6:AC8"/>
    <mergeCell ref="AH26:AH40"/>
    <mergeCell ref="AI26:AI40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Z44:Z45"/>
    <mergeCell ref="AA44:AA46"/>
    <mergeCell ref="AB44:AB49"/>
    <mergeCell ref="Q44:Q45"/>
    <mergeCell ref="R44:R45"/>
    <mergeCell ref="S44:S45"/>
    <mergeCell ref="T44:T45"/>
    <mergeCell ref="U44:U45"/>
    <mergeCell ref="V44:V45"/>
    <mergeCell ref="E44:E45"/>
    <mergeCell ref="A7:B8"/>
    <mergeCell ref="C7:C8"/>
    <mergeCell ref="D7:D8"/>
    <mergeCell ref="S6:S8"/>
    <mergeCell ref="T6:T8"/>
    <mergeCell ref="U3:U4"/>
    <mergeCell ref="V3:V4"/>
    <mergeCell ref="W3:W4"/>
    <mergeCell ref="X3:X4"/>
    <mergeCell ref="R3:R4"/>
    <mergeCell ref="R6:R8"/>
    <mergeCell ref="U6:U8"/>
    <mergeCell ref="V6:V8"/>
    <mergeCell ref="O3:O5"/>
    <mergeCell ref="P3:P8"/>
    <mergeCell ref="Q3:Q4"/>
    <mergeCell ref="H6:H8"/>
    <mergeCell ref="I6:I8"/>
    <mergeCell ref="J6:J8"/>
    <mergeCell ref="K6:K8"/>
    <mergeCell ref="L6:L8"/>
    <mergeCell ref="E47:E49"/>
    <mergeCell ref="F47:F49"/>
    <mergeCell ref="G47:G49"/>
    <mergeCell ref="H47:H49"/>
    <mergeCell ref="G3:G4"/>
    <mergeCell ref="K47:K49"/>
    <mergeCell ref="L47:L49"/>
    <mergeCell ref="M47:M49"/>
    <mergeCell ref="N47:N49"/>
    <mergeCell ref="J44:J45"/>
    <mergeCell ref="M3:M4"/>
    <mergeCell ref="N3:N4"/>
    <mergeCell ref="H3:H4"/>
    <mergeCell ref="I3:I4"/>
    <mergeCell ref="J3:J4"/>
    <mergeCell ref="K3:K4"/>
    <mergeCell ref="L3:L4"/>
    <mergeCell ref="F44:F45"/>
    <mergeCell ref="G44:G45"/>
    <mergeCell ref="H44:H45"/>
    <mergeCell ref="I44:I45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Y3:Y4"/>
    <mergeCell ref="Z3:Z4"/>
    <mergeCell ref="AA3:AA5"/>
    <mergeCell ref="AB3:AB8"/>
    <mergeCell ref="A4:C4"/>
    <mergeCell ref="A5:D5"/>
    <mergeCell ref="M6:M8"/>
    <mergeCell ref="W6:W8"/>
    <mergeCell ref="X6:X8"/>
    <mergeCell ref="Q6:Q8"/>
    <mergeCell ref="S3:S4"/>
    <mergeCell ref="T3:T4"/>
    <mergeCell ref="N6:N8"/>
    <mergeCell ref="O6:O8"/>
  </mergeCells>
  <phoneticPr fontId="80" type="noConversion"/>
  <dataValidations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3:AH135"/>
  <sheetViews>
    <sheetView showGridLines="0" showOutlineSymbols="0" topLeftCell="A15" zoomScaleNormal="100" workbookViewId="0">
      <selection activeCell="A15" sqref="A15"/>
    </sheetView>
  </sheetViews>
  <sheetFormatPr defaultColWidth="8.86328125" defaultRowHeight="12.75"/>
  <cols>
    <col min="1" max="1" width="12.73046875" style="46" customWidth="1"/>
    <col min="2" max="2" width="0.86328125" style="46" customWidth="1"/>
    <col min="3" max="3" width="33" style="46" customWidth="1"/>
    <col min="4" max="4" width="0.86328125" style="104" customWidth="1"/>
    <col min="5" max="5" width="2.73046875" style="105" customWidth="1"/>
    <col min="6" max="6" width="0.86328125" style="104" customWidth="1"/>
    <col min="7" max="7" width="9.59765625" style="46" customWidth="1"/>
    <col min="8" max="8" width="0.86328125" style="104" customWidth="1"/>
    <col min="9" max="9" width="7.73046875" style="106" customWidth="1"/>
    <col min="10" max="10" width="0.86328125" style="104" customWidth="1"/>
    <col min="11" max="11" width="7.73046875" style="106" customWidth="1"/>
    <col min="12" max="12" width="0.86328125" style="104" customWidth="1"/>
    <col min="13" max="13" width="7.73046875" style="106" hidden="1" customWidth="1"/>
    <col min="14" max="14" width="1.265625" style="106" customWidth="1"/>
    <col min="15" max="15" width="1.265625" style="104" customWidth="1"/>
    <col min="16" max="16" width="12.73046875" style="97" customWidth="1"/>
    <col min="17" max="17" width="10" style="104" customWidth="1"/>
    <col min="18" max="18" width="9.1328125" style="104" customWidth="1"/>
    <col min="19" max="19" width="17.73046875" style="104" customWidth="1"/>
    <col min="20" max="34" width="9.1328125" style="104" customWidth="1"/>
    <col min="35" max="256" width="8.86328125" style="46"/>
    <col min="257" max="257" width="9.3984375" style="46" customWidth="1"/>
    <col min="258" max="258" width="0.86328125" style="46" customWidth="1"/>
    <col min="259" max="259" width="33" style="46" customWidth="1"/>
    <col min="260" max="260" width="0.86328125" style="46" customWidth="1"/>
    <col min="261" max="261" width="2.73046875" style="46" customWidth="1"/>
    <col min="262" max="262" width="0.86328125" style="46" customWidth="1"/>
    <col min="263" max="263" width="9.59765625" style="46" customWidth="1"/>
    <col min="264" max="264" width="0.86328125" style="46" customWidth="1"/>
    <col min="265" max="265" width="7.73046875" style="46" customWidth="1"/>
    <col min="266" max="266" width="0.86328125" style="46" customWidth="1"/>
    <col min="267" max="267" width="7.73046875" style="46" customWidth="1"/>
    <col min="268" max="268" width="0.86328125" style="46" customWidth="1"/>
    <col min="269" max="269" width="7.73046875" style="46" customWidth="1"/>
    <col min="270" max="271" width="1.265625" style="46" customWidth="1"/>
    <col min="272" max="272" width="12.73046875" style="46" customWidth="1"/>
    <col min="273" max="273" width="10" style="46" customWidth="1"/>
    <col min="274" max="274" width="9.1328125" style="46" customWidth="1"/>
    <col min="275" max="275" width="17.73046875" style="46" customWidth="1"/>
    <col min="276" max="290" width="9.1328125" style="46" customWidth="1"/>
    <col min="291" max="512" width="8.86328125" style="46"/>
    <col min="513" max="513" width="9.3984375" style="46" customWidth="1"/>
    <col min="514" max="514" width="0.86328125" style="46" customWidth="1"/>
    <col min="515" max="515" width="33" style="46" customWidth="1"/>
    <col min="516" max="516" width="0.86328125" style="46" customWidth="1"/>
    <col min="517" max="517" width="2.73046875" style="46" customWidth="1"/>
    <col min="518" max="518" width="0.86328125" style="46" customWidth="1"/>
    <col min="519" max="519" width="9.59765625" style="46" customWidth="1"/>
    <col min="520" max="520" width="0.86328125" style="46" customWidth="1"/>
    <col min="521" max="521" width="7.73046875" style="46" customWidth="1"/>
    <col min="522" max="522" width="0.86328125" style="46" customWidth="1"/>
    <col min="523" max="523" width="7.73046875" style="46" customWidth="1"/>
    <col min="524" max="524" width="0.86328125" style="46" customWidth="1"/>
    <col min="525" max="525" width="7.73046875" style="46" customWidth="1"/>
    <col min="526" max="527" width="1.265625" style="46" customWidth="1"/>
    <col min="528" max="528" width="12.73046875" style="46" customWidth="1"/>
    <col min="529" max="529" width="10" style="46" customWidth="1"/>
    <col min="530" max="530" width="9.1328125" style="46" customWidth="1"/>
    <col min="531" max="531" width="17.73046875" style="46" customWidth="1"/>
    <col min="532" max="546" width="9.1328125" style="46" customWidth="1"/>
    <col min="547" max="768" width="8.86328125" style="46"/>
    <col min="769" max="769" width="9.3984375" style="46" customWidth="1"/>
    <col min="770" max="770" width="0.86328125" style="46" customWidth="1"/>
    <col min="771" max="771" width="33" style="46" customWidth="1"/>
    <col min="772" max="772" width="0.86328125" style="46" customWidth="1"/>
    <col min="773" max="773" width="2.73046875" style="46" customWidth="1"/>
    <col min="774" max="774" width="0.86328125" style="46" customWidth="1"/>
    <col min="775" max="775" width="9.59765625" style="46" customWidth="1"/>
    <col min="776" max="776" width="0.86328125" style="46" customWidth="1"/>
    <col min="777" max="777" width="7.73046875" style="46" customWidth="1"/>
    <col min="778" max="778" width="0.86328125" style="46" customWidth="1"/>
    <col min="779" max="779" width="7.73046875" style="46" customWidth="1"/>
    <col min="780" max="780" width="0.86328125" style="46" customWidth="1"/>
    <col min="781" max="781" width="7.73046875" style="46" customWidth="1"/>
    <col min="782" max="783" width="1.265625" style="46" customWidth="1"/>
    <col min="784" max="784" width="12.73046875" style="46" customWidth="1"/>
    <col min="785" max="785" width="10" style="46" customWidth="1"/>
    <col min="786" max="786" width="9.1328125" style="46" customWidth="1"/>
    <col min="787" max="787" width="17.73046875" style="46" customWidth="1"/>
    <col min="788" max="802" width="9.1328125" style="46" customWidth="1"/>
    <col min="803" max="1024" width="8.86328125" style="46"/>
    <col min="1025" max="1025" width="9.3984375" style="46" customWidth="1"/>
    <col min="1026" max="1026" width="0.86328125" style="46" customWidth="1"/>
    <col min="1027" max="1027" width="33" style="46" customWidth="1"/>
    <col min="1028" max="1028" width="0.86328125" style="46" customWidth="1"/>
    <col min="1029" max="1029" width="2.73046875" style="46" customWidth="1"/>
    <col min="1030" max="1030" width="0.86328125" style="46" customWidth="1"/>
    <col min="1031" max="1031" width="9.59765625" style="46" customWidth="1"/>
    <col min="1032" max="1032" width="0.86328125" style="46" customWidth="1"/>
    <col min="1033" max="1033" width="7.73046875" style="46" customWidth="1"/>
    <col min="1034" max="1034" width="0.86328125" style="46" customWidth="1"/>
    <col min="1035" max="1035" width="7.73046875" style="46" customWidth="1"/>
    <col min="1036" max="1036" width="0.86328125" style="46" customWidth="1"/>
    <col min="1037" max="1037" width="7.73046875" style="46" customWidth="1"/>
    <col min="1038" max="1039" width="1.265625" style="46" customWidth="1"/>
    <col min="1040" max="1040" width="12.73046875" style="46" customWidth="1"/>
    <col min="1041" max="1041" width="10" style="46" customWidth="1"/>
    <col min="1042" max="1042" width="9.1328125" style="46" customWidth="1"/>
    <col min="1043" max="1043" width="17.73046875" style="46" customWidth="1"/>
    <col min="1044" max="1058" width="9.1328125" style="46" customWidth="1"/>
    <col min="1059" max="1280" width="8.86328125" style="46"/>
    <col min="1281" max="1281" width="9.3984375" style="46" customWidth="1"/>
    <col min="1282" max="1282" width="0.86328125" style="46" customWidth="1"/>
    <col min="1283" max="1283" width="33" style="46" customWidth="1"/>
    <col min="1284" max="1284" width="0.86328125" style="46" customWidth="1"/>
    <col min="1285" max="1285" width="2.73046875" style="46" customWidth="1"/>
    <col min="1286" max="1286" width="0.86328125" style="46" customWidth="1"/>
    <col min="1287" max="1287" width="9.59765625" style="46" customWidth="1"/>
    <col min="1288" max="1288" width="0.86328125" style="46" customWidth="1"/>
    <col min="1289" max="1289" width="7.73046875" style="46" customWidth="1"/>
    <col min="1290" max="1290" width="0.86328125" style="46" customWidth="1"/>
    <col min="1291" max="1291" width="7.73046875" style="46" customWidth="1"/>
    <col min="1292" max="1292" width="0.86328125" style="46" customWidth="1"/>
    <col min="1293" max="1293" width="7.73046875" style="46" customWidth="1"/>
    <col min="1294" max="1295" width="1.265625" style="46" customWidth="1"/>
    <col min="1296" max="1296" width="12.73046875" style="46" customWidth="1"/>
    <col min="1297" max="1297" width="10" style="46" customWidth="1"/>
    <col min="1298" max="1298" width="9.1328125" style="46" customWidth="1"/>
    <col min="1299" max="1299" width="17.73046875" style="46" customWidth="1"/>
    <col min="1300" max="1314" width="9.1328125" style="46" customWidth="1"/>
    <col min="1315" max="1536" width="8.86328125" style="46"/>
    <col min="1537" max="1537" width="9.3984375" style="46" customWidth="1"/>
    <col min="1538" max="1538" width="0.86328125" style="46" customWidth="1"/>
    <col min="1539" max="1539" width="33" style="46" customWidth="1"/>
    <col min="1540" max="1540" width="0.86328125" style="46" customWidth="1"/>
    <col min="1541" max="1541" width="2.73046875" style="46" customWidth="1"/>
    <col min="1542" max="1542" width="0.86328125" style="46" customWidth="1"/>
    <col min="1543" max="1543" width="9.59765625" style="46" customWidth="1"/>
    <col min="1544" max="1544" width="0.86328125" style="46" customWidth="1"/>
    <col min="1545" max="1545" width="7.73046875" style="46" customWidth="1"/>
    <col min="1546" max="1546" width="0.86328125" style="46" customWidth="1"/>
    <col min="1547" max="1547" width="7.73046875" style="46" customWidth="1"/>
    <col min="1548" max="1548" width="0.86328125" style="46" customWidth="1"/>
    <col min="1549" max="1549" width="7.73046875" style="46" customWidth="1"/>
    <col min="1550" max="1551" width="1.265625" style="46" customWidth="1"/>
    <col min="1552" max="1552" width="12.73046875" style="46" customWidth="1"/>
    <col min="1553" max="1553" width="10" style="46" customWidth="1"/>
    <col min="1554" max="1554" width="9.1328125" style="46" customWidth="1"/>
    <col min="1555" max="1555" width="17.73046875" style="46" customWidth="1"/>
    <col min="1556" max="1570" width="9.1328125" style="46" customWidth="1"/>
    <col min="1571" max="1792" width="8.86328125" style="46"/>
    <col min="1793" max="1793" width="9.3984375" style="46" customWidth="1"/>
    <col min="1794" max="1794" width="0.86328125" style="46" customWidth="1"/>
    <col min="1795" max="1795" width="33" style="46" customWidth="1"/>
    <col min="1796" max="1796" width="0.86328125" style="46" customWidth="1"/>
    <col min="1797" max="1797" width="2.73046875" style="46" customWidth="1"/>
    <col min="1798" max="1798" width="0.86328125" style="46" customWidth="1"/>
    <col min="1799" max="1799" width="9.59765625" style="46" customWidth="1"/>
    <col min="1800" max="1800" width="0.86328125" style="46" customWidth="1"/>
    <col min="1801" max="1801" width="7.73046875" style="46" customWidth="1"/>
    <col min="1802" max="1802" width="0.86328125" style="46" customWidth="1"/>
    <col min="1803" max="1803" width="7.73046875" style="46" customWidth="1"/>
    <col min="1804" max="1804" width="0.86328125" style="46" customWidth="1"/>
    <col min="1805" max="1805" width="7.73046875" style="46" customWidth="1"/>
    <col min="1806" max="1807" width="1.265625" style="46" customWidth="1"/>
    <col min="1808" max="1808" width="12.73046875" style="46" customWidth="1"/>
    <col min="1809" max="1809" width="10" style="46" customWidth="1"/>
    <col min="1810" max="1810" width="9.1328125" style="46" customWidth="1"/>
    <col min="1811" max="1811" width="17.73046875" style="46" customWidth="1"/>
    <col min="1812" max="1826" width="9.1328125" style="46" customWidth="1"/>
    <col min="1827" max="2048" width="8.86328125" style="46"/>
    <col min="2049" max="2049" width="9.3984375" style="46" customWidth="1"/>
    <col min="2050" max="2050" width="0.86328125" style="46" customWidth="1"/>
    <col min="2051" max="2051" width="33" style="46" customWidth="1"/>
    <col min="2052" max="2052" width="0.86328125" style="46" customWidth="1"/>
    <col min="2053" max="2053" width="2.73046875" style="46" customWidth="1"/>
    <col min="2054" max="2054" width="0.86328125" style="46" customWidth="1"/>
    <col min="2055" max="2055" width="9.59765625" style="46" customWidth="1"/>
    <col min="2056" max="2056" width="0.86328125" style="46" customWidth="1"/>
    <col min="2057" max="2057" width="7.73046875" style="46" customWidth="1"/>
    <col min="2058" max="2058" width="0.86328125" style="46" customWidth="1"/>
    <col min="2059" max="2059" width="7.73046875" style="46" customWidth="1"/>
    <col min="2060" max="2060" width="0.86328125" style="46" customWidth="1"/>
    <col min="2061" max="2061" width="7.73046875" style="46" customWidth="1"/>
    <col min="2062" max="2063" width="1.265625" style="46" customWidth="1"/>
    <col min="2064" max="2064" width="12.73046875" style="46" customWidth="1"/>
    <col min="2065" max="2065" width="10" style="46" customWidth="1"/>
    <col min="2066" max="2066" width="9.1328125" style="46" customWidth="1"/>
    <col min="2067" max="2067" width="17.73046875" style="46" customWidth="1"/>
    <col min="2068" max="2082" width="9.1328125" style="46" customWidth="1"/>
    <col min="2083" max="2304" width="8.86328125" style="46"/>
    <col min="2305" max="2305" width="9.3984375" style="46" customWidth="1"/>
    <col min="2306" max="2306" width="0.86328125" style="46" customWidth="1"/>
    <col min="2307" max="2307" width="33" style="46" customWidth="1"/>
    <col min="2308" max="2308" width="0.86328125" style="46" customWidth="1"/>
    <col min="2309" max="2309" width="2.73046875" style="46" customWidth="1"/>
    <col min="2310" max="2310" width="0.86328125" style="46" customWidth="1"/>
    <col min="2311" max="2311" width="9.59765625" style="46" customWidth="1"/>
    <col min="2312" max="2312" width="0.86328125" style="46" customWidth="1"/>
    <col min="2313" max="2313" width="7.73046875" style="46" customWidth="1"/>
    <col min="2314" max="2314" width="0.86328125" style="46" customWidth="1"/>
    <col min="2315" max="2315" width="7.73046875" style="46" customWidth="1"/>
    <col min="2316" max="2316" width="0.86328125" style="46" customWidth="1"/>
    <col min="2317" max="2317" width="7.73046875" style="46" customWidth="1"/>
    <col min="2318" max="2319" width="1.265625" style="46" customWidth="1"/>
    <col min="2320" max="2320" width="12.73046875" style="46" customWidth="1"/>
    <col min="2321" max="2321" width="10" style="46" customWidth="1"/>
    <col min="2322" max="2322" width="9.1328125" style="46" customWidth="1"/>
    <col min="2323" max="2323" width="17.73046875" style="46" customWidth="1"/>
    <col min="2324" max="2338" width="9.1328125" style="46" customWidth="1"/>
    <col min="2339" max="2560" width="8.86328125" style="46"/>
    <col min="2561" max="2561" width="9.3984375" style="46" customWidth="1"/>
    <col min="2562" max="2562" width="0.86328125" style="46" customWidth="1"/>
    <col min="2563" max="2563" width="33" style="46" customWidth="1"/>
    <col min="2564" max="2564" width="0.86328125" style="46" customWidth="1"/>
    <col min="2565" max="2565" width="2.73046875" style="46" customWidth="1"/>
    <col min="2566" max="2566" width="0.86328125" style="46" customWidth="1"/>
    <col min="2567" max="2567" width="9.59765625" style="46" customWidth="1"/>
    <col min="2568" max="2568" width="0.86328125" style="46" customWidth="1"/>
    <col min="2569" max="2569" width="7.73046875" style="46" customWidth="1"/>
    <col min="2570" max="2570" width="0.86328125" style="46" customWidth="1"/>
    <col min="2571" max="2571" width="7.73046875" style="46" customWidth="1"/>
    <col min="2572" max="2572" width="0.86328125" style="46" customWidth="1"/>
    <col min="2573" max="2573" width="7.73046875" style="46" customWidth="1"/>
    <col min="2574" max="2575" width="1.265625" style="46" customWidth="1"/>
    <col min="2576" max="2576" width="12.73046875" style="46" customWidth="1"/>
    <col min="2577" max="2577" width="10" style="46" customWidth="1"/>
    <col min="2578" max="2578" width="9.1328125" style="46" customWidth="1"/>
    <col min="2579" max="2579" width="17.73046875" style="46" customWidth="1"/>
    <col min="2580" max="2594" width="9.1328125" style="46" customWidth="1"/>
    <col min="2595" max="2816" width="8.86328125" style="46"/>
    <col min="2817" max="2817" width="9.3984375" style="46" customWidth="1"/>
    <col min="2818" max="2818" width="0.86328125" style="46" customWidth="1"/>
    <col min="2819" max="2819" width="33" style="46" customWidth="1"/>
    <col min="2820" max="2820" width="0.86328125" style="46" customWidth="1"/>
    <col min="2821" max="2821" width="2.73046875" style="46" customWidth="1"/>
    <col min="2822" max="2822" width="0.86328125" style="46" customWidth="1"/>
    <col min="2823" max="2823" width="9.59765625" style="46" customWidth="1"/>
    <col min="2824" max="2824" width="0.86328125" style="46" customWidth="1"/>
    <col min="2825" max="2825" width="7.73046875" style="46" customWidth="1"/>
    <col min="2826" max="2826" width="0.86328125" style="46" customWidth="1"/>
    <col min="2827" max="2827" width="7.73046875" style="46" customWidth="1"/>
    <col min="2828" max="2828" width="0.86328125" style="46" customWidth="1"/>
    <col min="2829" max="2829" width="7.73046875" style="46" customWidth="1"/>
    <col min="2830" max="2831" width="1.265625" style="46" customWidth="1"/>
    <col min="2832" max="2832" width="12.73046875" style="46" customWidth="1"/>
    <col min="2833" max="2833" width="10" style="46" customWidth="1"/>
    <col min="2834" max="2834" width="9.1328125" style="46" customWidth="1"/>
    <col min="2835" max="2835" width="17.73046875" style="46" customWidth="1"/>
    <col min="2836" max="2850" width="9.1328125" style="46" customWidth="1"/>
    <col min="2851" max="3072" width="8.86328125" style="46"/>
    <col min="3073" max="3073" width="9.3984375" style="46" customWidth="1"/>
    <col min="3074" max="3074" width="0.86328125" style="46" customWidth="1"/>
    <col min="3075" max="3075" width="33" style="46" customWidth="1"/>
    <col min="3076" max="3076" width="0.86328125" style="46" customWidth="1"/>
    <col min="3077" max="3077" width="2.73046875" style="46" customWidth="1"/>
    <col min="3078" max="3078" width="0.86328125" style="46" customWidth="1"/>
    <col min="3079" max="3079" width="9.59765625" style="46" customWidth="1"/>
    <col min="3080" max="3080" width="0.86328125" style="46" customWidth="1"/>
    <col min="3081" max="3081" width="7.73046875" style="46" customWidth="1"/>
    <col min="3082" max="3082" width="0.86328125" style="46" customWidth="1"/>
    <col min="3083" max="3083" width="7.73046875" style="46" customWidth="1"/>
    <col min="3084" max="3084" width="0.86328125" style="46" customWidth="1"/>
    <col min="3085" max="3085" width="7.73046875" style="46" customWidth="1"/>
    <col min="3086" max="3087" width="1.265625" style="46" customWidth="1"/>
    <col min="3088" max="3088" width="12.73046875" style="46" customWidth="1"/>
    <col min="3089" max="3089" width="10" style="46" customWidth="1"/>
    <col min="3090" max="3090" width="9.1328125" style="46" customWidth="1"/>
    <col min="3091" max="3091" width="17.73046875" style="46" customWidth="1"/>
    <col min="3092" max="3106" width="9.1328125" style="46" customWidth="1"/>
    <col min="3107" max="3328" width="8.86328125" style="46"/>
    <col min="3329" max="3329" width="9.3984375" style="46" customWidth="1"/>
    <col min="3330" max="3330" width="0.86328125" style="46" customWidth="1"/>
    <col min="3331" max="3331" width="33" style="46" customWidth="1"/>
    <col min="3332" max="3332" width="0.86328125" style="46" customWidth="1"/>
    <col min="3333" max="3333" width="2.73046875" style="46" customWidth="1"/>
    <col min="3334" max="3334" width="0.86328125" style="46" customWidth="1"/>
    <col min="3335" max="3335" width="9.59765625" style="46" customWidth="1"/>
    <col min="3336" max="3336" width="0.86328125" style="46" customWidth="1"/>
    <col min="3337" max="3337" width="7.73046875" style="46" customWidth="1"/>
    <col min="3338" max="3338" width="0.86328125" style="46" customWidth="1"/>
    <col min="3339" max="3339" width="7.73046875" style="46" customWidth="1"/>
    <col min="3340" max="3340" width="0.86328125" style="46" customWidth="1"/>
    <col min="3341" max="3341" width="7.73046875" style="46" customWidth="1"/>
    <col min="3342" max="3343" width="1.265625" style="46" customWidth="1"/>
    <col min="3344" max="3344" width="12.73046875" style="46" customWidth="1"/>
    <col min="3345" max="3345" width="10" style="46" customWidth="1"/>
    <col min="3346" max="3346" width="9.1328125" style="46" customWidth="1"/>
    <col min="3347" max="3347" width="17.73046875" style="46" customWidth="1"/>
    <col min="3348" max="3362" width="9.1328125" style="46" customWidth="1"/>
    <col min="3363" max="3584" width="8.86328125" style="46"/>
    <col min="3585" max="3585" width="9.3984375" style="46" customWidth="1"/>
    <col min="3586" max="3586" width="0.86328125" style="46" customWidth="1"/>
    <col min="3587" max="3587" width="33" style="46" customWidth="1"/>
    <col min="3588" max="3588" width="0.86328125" style="46" customWidth="1"/>
    <col min="3589" max="3589" width="2.73046875" style="46" customWidth="1"/>
    <col min="3590" max="3590" width="0.86328125" style="46" customWidth="1"/>
    <col min="3591" max="3591" width="9.59765625" style="46" customWidth="1"/>
    <col min="3592" max="3592" width="0.86328125" style="46" customWidth="1"/>
    <col min="3593" max="3593" width="7.73046875" style="46" customWidth="1"/>
    <col min="3594" max="3594" width="0.86328125" style="46" customWidth="1"/>
    <col min="3595" max="3595" width="7.73046875" style="46" customWidth="1"/>
    <col min="3596" max="3596" width="0.86328125" style="46" customWidth="1"/>
    <col min="3597" max="3597" width="7.73046875" style="46" customWidth="1"/>
    <col min="3598" max="3599" width="1.265625" style="46" customWidth="1"/>
    <col min="3600" max="3600" width="12.73046875" style="46" customWidth="1"/>
    <col min="3601" max="3601" width="10" style="46" customWidth="1"/>
    <col min="3602" max="3602" width="9.1328125" style="46" customWidth="1"/>
    <col min="3603" max="3603" width="17.73046875" style="46" customWidth="1"/>
    <col min="3604" max="3618" width="9.1328125" style="46" customWidth="1"/>
    <col min="3619" max="3840" width="8.86328125" style="46"/>
    <col min="3841" max="3841" width="9.3984375" style="46" customWidth="1"/>
    <col min="3842" max="3842" width="0.86328125" style="46" customWidth="1"/>
    <col min="3843" max="3843" width="33" style="46" customWidth="1"/>
    <col min="3844" max="3844" width="0.86328125" style="46" customWidth="1"/>
    <col min="3845" max="3845" width="2.73046875" style="46" customWidth="1"/>
    <col min="3846" max="3846" width="0.86328125" style="46" customWidth="1"/>
    <col min="3847" max="3847" width="9.59765625" style="46" customWidth="1"/>
    <col min="3848" max="3848" width="0.86328125" style="46" customWidth="1"/>
    <col min="3849" max="3849" width="7.73046875" style="46" customWidth="1"/>
    <col min="3850" max="3850" width="0.86328125" style="46" customWidth="1"/>
    <col min="3851" max="3851" width="7.73046875" style="46" customWidth="1"/>
    <col min="3852" max="3852" width="0.86328125" style="46" customWidth="1"/>
    <col min="3853" max="3853" width="7.73046875" style="46" customWidth="1"/>
    <col min="3854" max="3855" width="1.265625" style="46" customWidth="1"/>
    <col min="3856" max="3856" width="12.73046875" style="46" customWidth="1"/>
    <col min="3857" max="3857" width="10" style="46" customWidth="1"/>
    <col min="3858" max="3858" width="9.1328125" style="46" customWidth="1"/>
    <col min="3859" max="3859" width="17.73046875" style="46" customWidth="1"/>
    <col min="3860" max="3874" width="9.1328125" style="46" customWidth="1"/>
    <col min="3875" max="4096" width="8.86328125" style="46"/>
    <col min="4097" max="4097" width="9.3984375" style="46" customWidth="1"/>
    <col min="4098" max="4098" width="0.86328125" style="46" customWidth="1"/>
    <col min="4099" max="4099" width="33" style="46" customWidth="1"/>
    <col min="4100" max="4100" width="0.86328125" style="46" customWidth="1"/>
    <col min="4101" max="4101" width="2.73046875" style="46" customWidth="1"/>
    <col min="4102" max="4102" width="0.86328125" style="46" customWidth="1"/>
    <col min="4103" max="4103" width="9.59765625" style="46" customWidth="1"/>
    <col min="4104" max="4104" width="0.86328125" style="46" customWidth="1"/>
    <col min="4105" max="4105" width="7.73046875" style="46" customWidth="1"/>
    <col min="4106" max="4106" width="0.86328125" style="46" customWidth="1"/>
    <col min="4107" max="4107" width="7.73046875" style="46" customWidth="1"/>
    <col min="4108" max="4108" width="0.86328125" style="46" customWidth="1"/>
    <col min="4109" max="4109" width="7.73046875" style="46" customWidth="1"/>
    <col min="4110" max="4111" width="1.265625" style="46" customWidth="1"/>
    <col min="4112" max="4112" width="12.73046875" style="46" customWidth="1"/>
    <col min="4113" max="4113" width="10" style="46" customWidth="1"/>
    <col min="4114" max="4114" width="9.1328125" style="46" customWidth="1"/>
    <col min="4115" max="4115" width="17.73046875" style="46" customWidth="1"/>
    <col min="4116" max="4130" width="9.1328125" style="46" customWidth="1"/>
    <col min="4131" max="4352" width="8.86328125" style="46"/>
    <col min="4353" max="4353" width="9.3984375" style="46" customWidth="1"/>
    <col min="4354" max="4354" width="0.86328125" style="46" customWidth="1"/>
    <col min="4355" max="4355" width="33" style="46" customWidth="1"/>
    <col min="4356" max="4356" width="0.86328125" style="46" customWidth="1"/>
    <col min="4357" max="4357" width="2.73046875" style="46" customWidth="1"/>
    <col min="4358" max="4358" width="0.86328125" style="46" customWidth="1"/>
    <col min="4359" max="4359" width="9.59765625" style="46" customWidth="1"/>
    <col min="4360" max="4360" width="0.86328125" style="46" customWidth="1"/>
    <col min="4361" max="4361" width="7.73046875" style="46" customWidth="1"/>
    <col min="4362" max="4362" width="0.86328125" style="46" customWidth="1"/>
    <col min="4363" max="4363" width="7.73046875" style="46" customWidth="1"/>
    <col min="4364" max="4364" width="0.86328125" style="46" customWidth="1"/>
    <col min="4365" max="4365" width="7.73046875" style="46" customWidth="1"/>
    <col min="4366" max="4367" width="1.265625" style="46" customWidth="1"/>
    <col min="4368" max="4368" width="12.73046875" style="46" customWidth="1"/>
    <col min="4369" max="4369" width="10" style="46" customWidth="1"/>
    <col min="4370" max="4370" width="9.1328125" style="46" customWidth="1"/>
    <col min="4371" max="4371" width="17.73046875" style="46" customWidth="1"/>
    <col min="4372" max="4386" width="9.1328125" style="46" customWidth="1"/>
    <col min="4387" max="4608" width="8.86328125" style="46"/>
    <col min="4609" max="4609" width="9.3984375" style="46" customWidth="1"/>
    <col min="4610" max="4610" width="0.86328125" style="46" customWidth="1"/>
    <col min="4611" max="4611" width="33" style="46" customWidth="1"/>
    <col min="4612" max="4612" width="0.86328125" style="46" customWidth="1"/>
    <col min="4613" max="4613" width="2.73046875" style="46" customWidth="1"/>
    <col min="4614" max="4614" width="0.86328125" style="46" customWidth="1"/>
    <col min="4615" max="4615" width="9.59765625" style="46" customWidth="1"/>
    <col min="4616" max="4616" width="0.86328125" style="46" customWidth="1"/>
    <col min="4617" max="4617" width="7.73046875" style="46" customWidth="1"/>
    <col min="4618" max="4618" width="0.86328125" style="46" customWidth="1"/>
    <col min="4619" max="4619" width="7.73046875" style="46" customWidth="1"/>
    <col min="4620" max="4620" width="0.86328125" style="46" customWidth="1"/>
    <col min="4621" max="4621" width="7.73046875" style="46" customWidth="1"/>
    <col min="4622" max="4623" width="1.265625" style="46" customWidth="1"/>
    <col min="4624" max="4624" width="12.73046875" style="46" customWidth="1"/>
    <col min="4625" max="4625" width="10" style="46" customWidth="1"/>
    <col min="4626" max="4626" width="9.1328125" style="46" customWidth="1"/>
    <col min="4627" max="4627" width="17.73046875" style="46" customWidth="1"/>
    <col min="4628" max="4642" width="9.1328125" style="46" customWidth="1"/>
    <col min="4643" max="4864" width="8.86328125" style="46"/>
    <col min="4865" max="4865" width="9.3984375" style="46" customWidth="1"/>
    <col min="4866" max="4866" width="0.86328125" style="46" customWidth="1"/>
    <col min="4867" max="4867" width="33" style="46" customWidth="1"/>
    <col min="4868" max="4868" width="0.86328125" style="46" customWidth="1"/>
    <col min="4869" max="4869" width="2.73046875" style="46" customWidth="1"/>
    <col min="4870" max="4870" width="0.86328125" style="46" customWidth="1"/>
    <col min="4871" max="4871" width="9.59765625" style="46" customWidth="1"/>
    <col min="4872" max="4872" width="0.86328125" style="46" customWidth="1"/>
    <col min="4873" max="4873" width="7.73046875" style="46" customWidth="1"/>
    <col min="4874" max="4874" width="0.86328125" style="46" customWidth="1"/>
    <col min="4875" max="4875" width="7.73046875" style="46" customWidth="1"/>
    <col min="4876" max="4876" width="0.86328125" style="46" customWidth="1"/>
    <col min="4877" max="4877" width="7.73046875" style="46" customWidth="1"/>
    <col min="4878" max="4879" width="1.265625" style="46" customWidth="1"/>
    <col min="4880" max="4880" width="12.73046875" style="46" customWidth="1"/>
    <col min="4881" max="4881" width="10" style="46" customWidth="1"/>
    <col min="4882" max="4882" width="9.1328125" style="46" customWidth="1"/>
    <col min="4883" max="4883" width="17.73046875" style="46" customWidth="1"/>
    <col min="4884" max="4898" width="9.1328125" style="46" customWidth="1"/>
    <col min="4899" max="5120" width="8.86328125" style="46"/>
    <col min="5121" max="5121" width="9.3984375" style="46" customWidth="1"/>
    <col min="5122" max="5122" width="0.86328125" style="46" customWidth="1"/>
    <col min="5123" max="5123" width="33" style="46" customWidth="1"/>
    <col min="5124" max="5124" width="0.86328125" style="46" customWidth="1"/>
    <col min="5125" max="5125" width="2.73046875" style="46" customWidth="1"/>
    <col min="5126" max="5126" width="0.86328125" style="46" customWidth="1"/>
    <col min="5127" max="5127" width="9.59765625" style="46" customWidth="1"/>
    <col min="5128" max="5128" width="0.86328125" style="46" customWidth="1"/>
    <col min="5129" max="5129" width="7.73046875" style="46" customWidth="1"/>
    <col min="5130" max="5130" width="0.86328125" style="46" customWidth="1"/>
    <col min="5131" max="5131" width="7.73046875" style="46" customWidth="1"/>
    <col min="5132" max="5132" width="0.86328125" style="46" customWidth="1"/>
    <col min="5133" max="5133" width="7.73046875" style="46" customWidth="1"/>
    <col min="5134" max="5135" width="1.265625" style="46" customWidth="1"/>
    <col min="5136" max="5136" width="12.73046875" style="46" customWidth="1"/>
    <col min="5137" max="5137" width="10" style="46" customWidth="1"/>
    <col min="5138" max="5138" width="9.1328125" style="46" customWidth="1"/>
    <col min="5139" max="5139" width="17.73046875" style="46" customWidth="1"/>
    <col min="5140" max="5154" width="9.1328125" style="46" customWidth="1"/>
    <col min="5155" max="5376" width="8.86328125" style="46"/>
    <col min="5377" max="5377" width="9.3984375" style="46" customWidth="1"/>
    <col min="5378" max="5378" width="0.86328125" style="46" customWidth="1"/>
    <col min="5379" max="5379" width="33" style="46" customWidth="1"/>
    <col min="5380" max="5380" width="0.86328125" style="46" customWidth="1"/>
    <col min="5381" max="5381" width="2.73046875" style="46" customWidth="1"/>
    <col min="5382" max="5382" width="0.86328125" style="46" customWidth="1"/>
    <col min="5383" max="5383" width="9.59765625" style="46" customWidth="1"/>
    <col min="5384" max="5384" width="0.86328125" style="46" customWidth="1"/>
    <col min="5385" max="5385" width="7.73046875" style="46" customWidth="1"/>
    <col min="5386" max="5386" width="0.86328125" style="46" customWidth="1"/>
    <col min="5387" max="5387" width="7.73046875" style="46" customWidth="1"/>
    <col min="5388" max="5388" width="0.86328125" style="46" customWidth="1"/>
    <col min="5389" max="5389" width="7.73046875" style="46" customWidth="1"/>
    <col min="5390" max="5391" width="1.265625" style="46" customWidth="1"/>
    <col min="5392" max="5392" width="12.73046875" style="46" customWidth="1"/>
    <col min="5393" max="5393" width="10" style="46" customWidth="1"/>
    <col min="5394" max="5394" width="9.1328125" style="46" customWidth="1"/>
    <col min="5395" max="5395" width="17.73046875" style="46" customWidth="1"/>
    <col min="5396" max="5410" width="9.1328125" style="46" customWidth="1"/>
    <col min="5411" max="5632" width="8.86328125" style="46"/>
    <col min="5633" max="5633" width="9.3984375" style="46" customWidth="1"/>
    <col min="5634" max="5634" width="0.86328125" style="46" customWidth="1"/>
    <col min="5635" max="5635" width="33" style="46" customWidth="1"/>
    <col min="5636" max="5636" width="0.86328125" style="46" customWidth="1"/>
    <col min="5637" max="5637" width="2.73046875" style="46" customWidth="1"/>
    <col min="5638" max="5638" width="0.86328125" style="46" customWidth="1"/>
    <col min="5639" max="5639" width="9.59765625" style="46" customWidth="1"/>
    <col min="5640" max="5640" width="0.86328125" style="46" customWidth="1"/>
    <col min="5641" max="5641" width="7.73046875" style="46" customWidth="1"/>
    <col min="5642" max="5642" width="0.86328125" style="46" customWidth="1"/>
    <col min="5643" max="5643" width="7.73046875" style="46" customWidth="1"/>
    <col min="5644" max="5644" width="0.86328125" style="46" customWidth="1"/>
    <col min="5645" max="5645" width="7.73046875" style="46" customWidth="1"/>
    <col min="5646" max="5647" width="1.265625" style="46" customWidth="1"/>
    <col min="5648" max="5648" width="12.73046875" style="46" customWidth="1"/>
    <col min="5649" max="5649" width="10" style="46" customWidth="1"/>
    <col min="5650" max="5650" width="9.1328125" style="46" customWidth="1"/>
    <col min="5651" max="5651" width="17.73046875" style="46" customWidth="1"/>
    <col min="5652" max="5666" width="9.1328125" style="46" customWidth="1"/>
    <col min="5667" max="5888" width="8.86328125" style="46"/>
    <col min="5889" max="5889" width="9.3984375" style="46" customWidth="1"/>
    <col min="5890" max="5890" width="0.86328125" style="46" customWidth="1"/>
    <col min="5891" max="5891" width="33" style="46" customWidth="1"/>
    <col min="5892" max="5892" width="0.86328125" style="46" customWidth="1"/>
    <col min="5893" max="5893" width="2.73046875" style="46" customWidth="1"/>
    <col min="5894" max="5894" width="0.86328125" style="46" customWidth="1"/>
    <col min="5895" max="5895" width="9.59765625" style="46" customWidth="1"/>
    <col min="5896" max="5896" width="0.86328125" style="46" customWidth="1"/>
    <col min="5897" max="5897" width="7.73046875" style="46" customWidth="1"/>
    <col min="5898" max="5898" width="0.86328125" style="46" customWidth="1"/>
    <col min="5899" max="5899" width="7.73046875" style="46" customWidth="1"/>
    <col min="5900" max="5900" width="0.86328125" style="46" customWidth="1"/>
    <col min="5901" max="5901" width="7.73046875" style="46" customWidth="1"/>
    <col min="5902" max="5903" width="1.265625" style="46" customWidth="1"/>
    <col min="5904" max="5904" width="12.73046875" style="46" customWidth="1"/>
    <col min="5905" max="5905" width="10" style="46" customWidth="1"/>
    <col min="5906" max="5906" width="9.1328125" style="46" customWidth="1"/>
    <col min="5907" max="5907" width="17.73046875" style="46" customWidth="1"/>
    <col min="5908" max="5922" width="9.1328125" style="46" customWidth="1"/>
    <col min="5923" max="6144" width="8.86328125" style="46"/>
    <col min="6145" max="6145" width="9.3984375" style="46" customWidth="1"/>
    <col min="6146" max="6146" width="0.86328125" style="46" customWidth="1"/>
    <col min="6147" max="6147" width="33" style="46" customWidth="1"/>
    <col min="6148" max="6148" width="0.86328125" style="46" customWidth="1"/>
    <col min="6149" max="6149" width="2.73046875" style="46" customWidth="1"/>
    <col min="6150" max="6150" width="0.86328125" style="46" customWidth="1"/>
    <col min="6151" max="6151" width="9.59765625" style="46" customWidth="1"/>
    <col min="6152" max="6152" width="0.86328125" style="46" customWidth="1"/>
    <col min="6153" max="6153" width="7.73046875" style="46" customWidth="1"/>
    <col min="6154" max="6154" width="0.86328125" style="46" customWidth="1"/>
    <col min="6155" max="6155" width="7.73046875" style="46" customWidth="1"/>
    <col min="6156" max="6156" width="0.86328125" style="46" customWidth="1"/>
    <col min="6157" max="6157" width="7.73046875" style="46" customWidth="1"/>
    <col min="6158" max="6159" width="1.265625" style="46" customWidth="1"/>
    <col min="6160" max="6160" width="12.73046875" style="46" customWidth="1"/>
    <col min="6161" max="6161" width="10" style="46" customWidth="1"/>
    <col min="6162" max="6162" width="9.1328125" style="46" customWidth="1"/>
    <col min="6163" max="6163" width="17.73046875" style="46" customWidth="1"/>
    <col min="6164" max="6178" width="9.1328125" style="46" customWidth="1"/>
    <col min="6179" max="6400" width="8.86328125" style="46"/>
    <col min="6401" max="6401" width="9.3984375" style="46" customWidth="1"/>
    <col min="6402" max="6402" width="0.86328125" style="46" customWidth="1"/>
    <col min="6403" max="6403" width="33" style="46" customWidth="1"/>
    <col min="6404" max="6404" width="0.86328125" style="46" customWidth="1"/>
    <col min="6405" max="6405" width="2.73046875" style="46" customWidth="1"/>
    <col min="6406" max="6406" width="0.86328125" style="46" customWidth="1"/>
    <col min="6407" max="6407" width="9.59765625" style="46" customWidth="1"/>
    <col min="6408" max="6408" width="0.86328125" style="46" customWidth="1"/>
    <col min="6409" max="6409" width="7.73046875" style="46" customWidth="1"/>
    <col min="6410" max="6410" width="0.86328125" style="46" customWidth="1"/>
    <col min="6411" max="6411" width="7.73046875" style="46" customWidth="1"/>
    <col min="6412" max="6412" width="0.86328125" style="46" customWidth="1"/>
    <col min="6413" max="6413" width="7.73046875" style="46" customWidth="1"/>
    <col min="6414" max="6415" width="1.265625" style="46" customWidth="1"/>
    <col min="6416" max="6416" width="12.73046875" style="46" customWidth="1"/>
    <col min="6417" max="6417" width="10" style="46" customWidth="1"/>
    <col min="6418" max="6418" width="9.1328125" style="46" customWidth="1"/>
    <col min="6419" max="6419" width="17.73046875" style="46" customWidth="1"/>
    <col min="6420" max="6434" width="9.1328125" style="46" customWidth="1"/>
    <col min="6435" max="6656" width="8.86328125" style="46"/>
    <col min="6657" max="6657" width="9.3984375" style="46" customWidth="1"/>
    <col min="6658" max="6658" width="0.86328125" style="46" customWidth="1"/>
    <col min="6659" max="6659" width="33" style="46" customWidth="1"/>
    <col min="6660" max="6660" width="0.86328125" style="46" customWidth="1"/>
    <col min="6661" max="6661" width="2.73046875" style="46" customWidth="1"/>
    <col min="6662" max="6662" width="0.86328125" style="46" customWidth="1"/>
    <col min="6663" max="6663" width="9.59765625" style="46" customWidth="1"/>
    <col min="6664" max="6664" width="0.86328125" style="46" customWidth="1"/>
    <col min="6665" max="6665" width="7.73046875" style="46" customWidth="1"/>
    <col min="6666" max="6666" width="0.86328125" style="46" customWidth="1"/>
    <col min="6667" max="6667" width="7.73046875" style="46" customWidth="1"/>
    <col min="6668" max="6668" width="0.86328125" style="46" customWidth="1"/>
    <col min="6669" max="6669" width="7.73046875" style="46" customWidth="1"/>
    <col min="6670" max="6671" width="1.265625" style="46" customWidth="1"/>
    <col min="6672" max="6672" width="12.73046875" style="46" customWidth="1"/>
    <col min="6673" max="6673" width="10" style="46" customWidth="1"/>
    <col min="6674" max="6674" width="9.1328125" style="46" customWidth="1"/>
    <col min="6675" max="6675" width="17.73046875" style="46" customWidth="1"/>
    <col min="6676" max="6690" width="9.1328125" style="46" customWidth="1"/>
    <col min="6691" max="6912" width="8.86328125" style="46"/>
    <col min="6913" max="6913" width="9.3984375" style="46" customWidth="1"/>
    <col min="6914" max="6914" width="0.86328125" style="46" customWidth="1"/>
    <col min="6915" max="6915" width="33" style="46" customWidth="1"/>
    <col min="6916" max="6916" width="0.86328125" style="46" customWidth="1"/>
    <col min="6917" max="6917" width="2.73046875" style="46" customWidth="1"/>
    <col min="6918" max="6918" width="0.86328125" style="46" customWidth="1"/>
    <col min="6919" max="6919" width="9.59765625" style="46" customWidth="1"/>
    <col min="6920" max="6920" width="0.86328125" style="46" customWidth="1"/>
    <col min="6921" max="6921" width="7.73046875" style="46" customWidth="1"/>
    <col min="6922" max="6922" width="0.86328125" style="46" customWidth="1"/>
    <col min="6923" max="6923" width="7.73046875" style="46" customWidth="1"/>
    <col min="6924" max="6924" width="0.86328125" style="46" customWidth="1"/>
    <col min="6925" max="6925" width="7.73046875" style="46" customWidth="1"/>
    <col min="6926" max="6927" width="1.265625" style="46" customWidth="1"/>
    <col min="6928" max="6928" width="12.73046875" style="46" customWidth="1"/>
    <col min="6929" max="6929" width="10" style="46" customWidth="1"/>
    <col min="6930" max="6930" width="9.1328125" style="46" customWidth="1"/>
    <col min="6931" max="6931" width="17.73046875" style="46" customWidth="1"/>
    <col min="6932" max="6946" width="9.1328125" style="46" customWidth="1"/>
    <col min="6947" max="7168" width="8.86328125" style="46"/>
    <col min="7169" max="7169" width="9.3984375" style="46" customWidth="1"/>
    <col min="7170" max="7170" width="0.86328125" style="46" customWidth="1"/>
    <col min="7171" max="7171" width="33" style="46" customWidth="1"/>
    <col min="7172" max="7172" width="0.86328125" style="46" customWidth="1"/>
    <col min="7173" max="7173" width="2.73046875" style="46" customWidth="1"/>
    <col min="7174" max="7174" width="0.86328125" style="46" customWidth="1"/>
    <col min="7175" max="7175" width="9.59765625" style="46" customWidth="1"/>
    <col min="7176" max="7176" width="0.86328125" style="46" customWidth="1"/>
    <col min="7177" max="7177" width="7.73046875" style="46" customWidth="1"/>
    <col min="7178" max="7178" width="0.86328125" style="46" customWidth="1"/>
    <col min="7179" max="7179" width="7.73046875" style="46" customWidth="1"/>
    <col min="7180" max="7180" width="0.86328125" style="46" customWidth="1"/>
    <col min="7181" max="7181" width="7.73046875" style="46" customWidth="1"/>
    <col min="7182" max="7183" width="1.265625" style="46" customWidth="1"/>
    <col min="7184" max="7184" width="12.73046875" style="46" customWidth="1"/>
    <col min="7185" max="7185" width="10" style="46" customWidth="1"/>
    <col min="7186" max="7186" width="9.1328125" style="46" customWidth="1"/>
    <col min="7187" max="7187" width="17.73046875" style="46" customWidth="1"/>
    <col min="7188" max="7202" width="9.1328125" style="46" customWidth="1"/>
    <col min="7203" max="7424" width="8.86328125" style="46"/>
    <col min="7425" max="7425" width="9.3984375" style="46" customWidth="1"/>
    <col min="7426" max="7426" width="0.86328125" style="46" customWidth="1"/>
    <col min="7427" max="7427" width="33" style="46" customWidth="1"/>
    <col min="7428" max="7428" width="0.86328125" style="46" customWidth="1"/>
    <col min="7429" max="7429" width="2.73046875" style="46" customWidth="1"/>
    <col min="7430" max="7430" width="0.86328125" style="46" customWidth="1"/>
    <col min="7431" max="7431" width="9.59765625" style="46" customWidth="1"/>
    <col min="7432" max="7432" width="0.86328125" style="46" customWidth="1"/>
    <col min="7433" max="7433" width="7.73046875" style="46" customWidth="1"/>
    <col min="7434" max="7434" width="0.86328125" style="46" customWidth="1"/>
    <col min="7435" max="7435" width="7.73046875" style="46" customWidth="1"/>
    <col min="7436" max="7436" width="0.86328125" style="46" customWidth="1"/>
    <col min="7437" max="7437" width="7.73046875" style="46" customWidth="1"/>
    <col min="7438" max="7439" width="1.265625" style="46" customWidth="1"/>
    <col min="7440" max="7440" width="12.73046875" style="46" customWidth="1"/>
    <col min="7441" max="7441" width="10" style="46" customWidth="1"/>
    <col min="7442" max="7442" width="9.1328125" style="46" customWidth="1"/>
    <col min="7443" max="7443" width="17.73046875" style="46" customWidth="1"/>
    <col min="7444" max="7458" width="9.1328125" style="46" customWidth="1"/>
    <col min="7459" max="7680" width="8.86328125" style="46"/>
    <col min="7681" max="7681" width="9.3984375" style="46" customWidth="1"/>
    <col min="7682" max="7682" width="0.86328125" style="46" customWidth="1"/>
    <col min="7683" max="7683" width="33" style="46" customWidth="1"/>
    <col min="7684" max="7684" width="0.86328125" style="46" customWidth="1"/>
    <col min="7685" max="7685" width="2.73046875" style="46" customWidth="1"/>
    <col min="7686" max="7686" width="0.86328125" style="46" customWidth="1"/>
    <col min="7687" max="7687" width="9.59765625" style="46" customWidth="1"/>
    <col min="7688" max="7688" width="0.86328125" style="46" customWidth="1"/>
    <col min="7689" max="7689" width="7.73046875" style="46" customWidth="1"/>
    <col min="7690" max="7690" width="0.86328125" style="46" customWidth="1"/>
    <col min="7691" max="7691" width="7.73046875" style="46" customWidth="1"/>
    <col min="7692" max="7692" width="0.86328125" style="46" customWidth="1"/>
    <col min="7693" max="7693" width="7.73046875" style="46" customWidth="1"/>
    <col min="7694" max="7695" width="1.265625" style="46" customWidth="1"/>
    <col min="7696" max="7696" width="12.73046875" style="46" customWidth="1"/>
    <col min="7697" max="7697" width="10" style="46" customWidth="1"/>
    <col min="7698" max="7698" width="9.1328125" style="46" customWidth="1"/>
    <col min="7699" max="7699" width="17.73046875" style="46" customWidth="1"/>
    <col min="7700" max="7714" width="9.1328125" style="46" customWidth="1"/>
    <col min="7715" max="7936" width="8.86328125" style="46"/>
    <col min="7937" max="7937" width="9.3984375" style="46" customWidth="1"/>
    <col min="7938" max="7938" width="0.86328125" style="46" customWidth="1"/>
    <col min="7939" max="7939" width="33" style="46" customWidth="1"/>
    <col min="7940" max="7940" width="0.86328125" style="46" customWidth="1"/>
    <col min="7941" max="7941" width="2.73046875" style="46" customWidth="1"/>
    <col min="7942" max="7942" width="0.86328125" style="46" customWidth="1"/>
    <col min="7943" max="7943" width="9.59765625" style="46" customWidth="1"/>
    <col min="7944" max="7944" width="0.86328125" style="46" customWidth="1"/>
    <col min="7945" max="7945" width="7.73046875" style="46" customWidth="1"/>
    <col min="7946" max="7946" width="0.86328125" style="46" customWidth="1"/>
    <col min="7947" max="7947" width="7.73046875" style="46" customWidth="1"/>
    <col min="7948" max="7948" width="0.86328125" style="46" customWidth="1"/>
    <col min="7949" max="7949" width="7.73046875" style="46" customWidth="1"/>
    <col min="7950" max="7951" width="1.265625" style="46" customWidth="1"/>
    <col min="7952" max="7952" width="12.73046875" style="46" customWidth="1"/>
    <col min="7953" max="7953" width="10" style="46" customWidth="1"/>
    <col min="7954" max="7954" width="9.1328125" style="46" customWidth="1"/>
    <col min="7955" max="7955" width="17.73046875" style="46" customWidth="1"/>
    <col min="7956" max="7970" width="9.1328125" style="46" customWidth="1"/>
    <col min="7971" max="8192" width="8.86328125" style="46"/>
    <col min="8193" max="8193" width="9.3984375" style="46" customWidth="1"/>
    <col min="8194" max="8194" width="0.86328125" style="46" customWidth="1"/>
    <col min="8195" max="8195" width="33" style="46" customWidth="1"/>
    <col min="8196" max="8196" width="0.86328125" style="46" customWidth="1"/>
    <col min="8197" max="8197" width="2.73046875" style="46" customWidth="1"/>
    <col min="8198" max="8198" width="0.86328125" style="46" customWidth="1"/>
    <col min="8199" max="8199" width="9.59765625" style="46" customWidth="1"/>
    <col min="8200" max="8200" width="0.86328125" style="46" customWidth="1"/>
    <col min="8201" max="8201" width="7.73046875" style="46" customWidth="1"/>
    <col min="8202" max="8202" width="0.86328125" style="46" customWidth="1"/>
    <col min="8203" max="8203" width="7.73046875" style="46" customWidth="1"/>
    <col min="8204" max="8204" width="0.86328125" style="46" customWidth="1"/>
    <col min="8205" max="8205" width="7.73046875" style="46" customWidth="1"/>
    <col min="8206" max="8207" width="1.265625" style="46" customWidth="1"/>
    <col min="8208" max="8208" width="12.73046875" style="46" customWidth="1"/>
    <col min="8209" max="8209" width="10" style="46" customWidth="1"/>
    <col min="8210" max="8210" width="9.1328125" style="46" customWidth="1"/>
    <col min="8211" max="8211" width="17.73046875" style="46" customWidth="1"/>
    <col min="8212" max="8226" width="9.1328125" style="46" customWidth="1"/>
    <col min="8227" max="8448" width="8.86328125" style="46"/>
    <col min="8449" max="8449" width="9.3984375" style="46" customWidth="1"/>
    <col min="8450" max="8450" width="0.86328125" style="46" customWidth="1"/>
    <col min="8451" max="8451" width="33" style="46" customWidth="1"/>
    <col min="8452" max="8452" width="0.86328125" style="46" customWidth="1"/>
    <col min="8453" max="8453" width="2.73046875" style="46" customWidth="1"/>
    <col min="8454" max="8454" width="0.86328125" style="46" customWidth="1"/>
    <col min="8455" max="8455" width="9.59765625" style="46" customWidth="1"/>
    <col min="8456" max="8456" width="0.86328125" style="46" customWidth="1"/>
    <col min="8457" max="8457" width="7.73046875" style="46" customWidth="1"/>
    <col min="8458" max="8458" width="0.86328125" style="46" customWidth="1"/>
    <col min="8459" max="8459" width="7.73046875" style="46" customWidth="1"/>
    <col min="8460" max="8460" width="0.86328125" style="46" customWidth="1"/>
    <col min="8461" max="8461" width="7.73046875" style="46" customWidth="1"/>
    <col min="8462" max="8463" width="1.265625" style="46" customWidth="1"/>
    <col min="8464" max="8464" width="12.73046875" style="46" customWidth="1"/>
    <col min="8465" max="8465" width="10" style="46" customWidth="1"/>
    <col min="8466" max="8466" width="9.1328125" style="46" customWidth="1"/>
    <col min="8467" max="8467" width="17.73046875" style="46" customWidth="1"/>
    <col min="8468" max="8482" width="9.1328125" style="46" customWidth="1"/>
    <col min="8483" max="8704" width="8.86328125" style="46"/>
    <col min="8705" max="8705" width="9.3984375" style="46" customWidth="1"/>
    <col min="8706" max="8706" width="0.86328125" style="46" customWidth="1"/>
    <col min="8707" max="8707" width="33" style="46" customWidth="1"/>
    <col min="8708" max="8708" width="0.86328125" style="46" customWidth="1"/>
    <col min="8709" max="8709" width="2.73046875" style="46" customWidth="1"/>
    <col min="8710" max="8710" width="0.86328125" style="46" customWidth="1"/>
    <col min="8711" max="8711" width="9.59765625" style="46" customWidth="1"/>
    <col min="8712" max="8712" width="0.86328125" style="46" customWidth="1"/>
    <col min="8713" max="8713" width="7.73046875" style="46" customWidth="1"/>
    <col min="8714" max="8714" width="0.86328125" style="46" customWidth="1"/>
    <col min="8715" max="8715" width="7.73046875" style="46" customWidth="1"/>
    <col min="8716" max="8716" width="0.86328125" style="46" customWidth="1"/>
    <col min="8717" max="8717" width="7.73046875" style="46" customWidth="1"/>
    <col min="8718" max="8719" width="1.265625" style="46" customWidth="1"/>
    <col min="8720" max="8720" width="12.73046875" style="46" customWidth="1"/>
    <col min="8721" max="8721" width="10" style="46" customWidth="1"/>
    <col min="8722" max="8722" width="9.1328125" style="46" customWidth="1"/>
    <col min="8723" max="8723" width="17.73046875" style="46" customWidth="1"/>
    <col min="8724" max="8738" width="9.1328125" style="46" customWidth="1"/>
    <col min="8739" max="8960" width="8.86328125" style="46"/>
    <col min="8961" max="8961" width="9.3984375" style="46" customWidth="1"/>
    <col min="8962" max="8962" width="0.86328125" style="46" customWidth="1"/>
    <col min="8963" max="8963" width="33" style="46" customWidth="1"/>
    <col min="8964" max="8964" width="0.86328125" style="46" customWidth="1"/>
    <col min="8965" max="8965" width="2.73046875" style="46" customWidth="1"/>
    <col min="8966" max="8966" width="0.86328125" style="46" customWidth="1"/>
    <col min="8967" max="8967" width="9.59765625" style="46" customWidth="1"/>
    <col min="8968" max="8968" width="0.86328125" style="46" customWidth="1"/>
    <col min="8969" max="8969" width="7.73046875" style="46" customWidth="1"/>
    <col min="8970" max="8970" width="0.86328125" style="46" customWidth="1"/>
    <col min="8971" max="8971" width="7.73046875" style="46" customWidth="1"/>
    <col min="8972" max="8972" width="0.86328125" style="46" customWidth="1"/>
    <col min="8973" max="8973" width="7.73046875" style="46" customWidth="1"/>
    <col min="8974" max="8975" width="1.265625" style="46" customWidth="1"/>
    <col min="8976" max="8976" width="12.73046875" style="46" customWidth="1"/>
    <col min="8977" max="8977" width="10" style="46" customWidth="1"/>
    <col min="8978" max="8978" width="9.1328125" style="46" customWidth="1"/>
    <col min="8979" max="8979" width="17.73046875" style="46" customWidth="1"/>
    <col min="8980" max="8994" width="9.1328125" style="46" customWidth="1"/>
    <col min="8995" max="9216" width="8.86328125" style="46"/>
    <col min="9217" max="9217" width="9.3984375" style="46" customWidth="1"/>
    <col min="9218" max="9218" width="0.86328125" style="46" customWidth="1"/>
    <col min="9219" max="9219" width="33" style="46" customWidth="1"/>
    <col min="9220" max="9220" width="0.86328125" style="46" customWidth="1"/>
    <col min="9221" max="9221" width="2.73046875" style="46" customWidth="1"/>
    <col min="9222" max="9222" width="0.86328125" style="46" customWidth="1"/>
    <col min="9223" max="9223" width="9.59765625" style="46" customWidth="1"/>
    <col min="9224" max="9224" width="0.86328125" style="46" customWidth="1"/>
    <col min="9225" max="9225" width="7.73046875" style="46" customWidth="1"/>
    <col min="9226" max="9226" width="0.86328125" style="46" customWidth="1"/>
    <col min="9227" max="9227" width="7.73046875" style="46" customWidth="1"/>
    <col min="9228" max="9228" width="0.86328125" style="46" customWidth="1"/>
    <col min="9229" max="9229" width="7.73046875" style="46" customWidth="1"/>
    <col min="9230" max="9231" width="1.265625" style="46" customWidth="1"/>
    <col min="9232" max="9232" width="12.73046875" style="46" customWidth="1"/>
    <col min="9233" max="9233" width="10" style="46" customWidth="1"/>
    <col min="9234" max="9234" width="9.1328125" style="46" customWidth="1"/>
    <col min="9235" max="9235" width="17.73046875" style="46" customWidth="1"/>
    <col min="9236" max="9250" width="9.1328125" style="46" customWidth="1"/>
    <col min="9251" max="9472" width="8.86328125" style="46"/>
    <col min="9473" max="9473" width="9.3984375" style="46" customWidth="1"/>
    <col min="9474" max="9474" width="0.86328125" style="46" customWidth="1"/>
    <col min="9475" max="9475" width="33" style="46" customWidth="1"/>
    <col min="9476" max="9476" width="0.86328125" style="46" customWidth="1"/>
    <col min="9477" max="9477" width="2.73046875" style="46" customWidth="1"/>
    <col min="9478" max="9478" width="0.86328125" style="46" customWidth="1"/>
    <col min="9479" max="9479" width="9.59765625" style="46" customWidth="1"/>
    <col min="9480" max="9480" width="0.86328125" style="46" customWidth="1"/>
    <col min="9481" max="9481" width="7.73046875" style="46" customWidth="1"/>
    <col min="9482" max="9482" width="0.86328125" style="46" customWidth="1"/>
    <col min="9483" max="9483" width="7.73046875" style="46" customWidth="1"/>
    <col min="9484" max="9484" width="0.86328125" style="46" customWidth="1"/>
    <col min="9485" max="9485" width="7.73046875" style="46" customWidth="1"/>
    <col min="9486" max="9487" width="1.265625" style="46" customWidth="1"/>
    <col min="9488" max="9488" width="12.73046875" style="46" customWidth="1"/>
    <col min="9489" max="9489" width="10" style="46" customWidth="1"/>
    <col min="9490" max="9490" width="9.1328125" style="46" customWidth="1"/>
    <col min="9491" max="9491" width="17.73046875" style="46" customWidth="1"/>
    <col min="9492" max="9506" width="9.1328125" style="46" customWidth="1"/>
    <col min="9507" max="9728" width="8.86328125" style="46"/>
    <col min="9729" max="9729" width="9.3984375" style="46" customWidth="1"/>
    <col min="9730" max="9730" width="0.86328125" style="46" customWidth="1"/>
    <col min="9731" max="9731" width="33" style="46" customWidth="1"/>
    <col min="9732" max="9732" width="0.86328125" style="46" customWidth="1"/>
    <col min="9733" max="9733" width="2.73046875" style="46" customWidth="1"/>
    <col min="9734" max="9734" width="0.86328125" style="46" customWidth="1"/>
    <col min="9735" max="9735" width="9.59765625" style="46" customWidth="1"/>
    <col min="9736" max="9736" width="0.86328125" style="46" customWidth="1"/>
    <col min="9737" max="9737" width="7.73046875" style="46" customWidth="1"/>
    <col min="9738" max="9738" width="0.86328125" style="46" customWidth="1"/>
    <col min="9739" max="9739" width="7.73046875" style="46" customWidth="1"/>
    <col min="9740" max="9740" width="0.86328125" style="46" customWidth="1"/>
    <col min="9741" max="9741" width="7.73046875" style="46" customWidth="1"/>
    <col min="9742" max="9743" width="1.265625" style="46" customWidth="1"/>
    <col min="9744" max="9744" width="12.73046875" style="46" customWidth="1"/>
    <col min="9745" max="9745" width="10" style="46" customWidth="1"/>
    <col min="9746" max="9746" width="9.1328125" style="46" customWidth="1"/>
    <col min="9747" max="9747" width="17.73046875" style="46" customWidth="1"/>
    <col min="9748" max="9762" width="9.1328125" style="46" customWidth="1"/>
    <col min="9763" max="9984" width="8.86328125" style="46"/>
    <col min="9985" max="9985" width="9.3984375" style="46" customWidth="1"/>
    <col min="9986" max="9986" width="0.86328125" style="46" customWidth="1"/>
    <col min="9987" max="9987" width="33" style="46" customWidth="1"/>
    <col min="9988" max="9988" width="0.86328125" style="46" customWidth="1"/>
    <col min="9989" max="9989" width="2.73046875" style="46" customWidth="1"/>
    <col min="9990" max="9990" width="0.86328125" style="46" customWidth="1"/>
    <col min="9991" max="9991" width="9.59765625" style="46" customWidth="1"/>
    <col min="9992" max="9992" width="0.86328125" style="46" customWidth="1"/>
    <col min="9993" max="9993" width="7.73046875" style="46" customWidth="1"/>
    <col min="9994" max="9994" width="0.86328125" style="46" customWidth="1"/>
    <col min="9995" max="9995" width="7.73046875" style="46" customWidth="1"/>
    <col min="9996" max="9996" width="0.86328125" style="46" customWidth="1"/>
    <col min="9997" max="9997" width="7.73046875" style="46" customWidth="1"/>
    <col min="9998" max="9999" width="1.265625" style="46" customWidth="1"/>
    <col min="10000" max="10000" width="12.73046875" style="46" customWidth="1"/>
    <col min="10001" max="10001" width="10" style="46" customWidth="1"/>
    <col min="10002" max="10002" width="9.1328125" style="46" customWidth="1"/>
    <col min="10003" max="10003" width="17.73046875" style="46" customWidth="1"/>
    <col min="10004" max="10018" width="9.1328125" style="46" customWidth="1"/>
    <col min="10019" max="10240" width="8.86328125" style="46"/>
    <col min="10241" max="10241" width="9.3984375" style="46" customWidth="1"/>
    <col min="10242" max="10242" width="0.86328125" style="46" customWidth="1"/>
    <col min="10243" max="10243" width="33" style="46" customWidth="1"/>
    <col min="10244" max="10244" width="0.86328125" style="46" customWidth="1"/>
    <col min="10245" max="10245" width="2.73046875" style="46" customWidth="1"/>
    <col min="10246" max="10246" width="0.86328125" style="46" customWidth="1"/>
    <col min="10247" max="10247" width="9.59765625" style="46" customWidth="1"/>
    <col min="10248" max="10248" width="0.86328125" style="46" customWidth="1"/>
    <col min="10249" max="10249" width="7.73046875" style="46" customWidth="1"/>
    <col min="10250" max="10250" width="0.86328125" style="46" customWidth="1"/>
    <col min="10251" max="10251" width="7.73046875" style="46" customWidth="1"/>
    <col min="10252" max="10252" width="0.86328125" style="46" customWidth="1"/>
    <col min="10253" max="10253" width="7.73046875" style="46" customWidth="1"/>
    <col min="10254" max="10255" width="1.265625" style="46" customWidth="1"/>
    <col min="10256" max="10256" width="12.73046875" style="46" customWidth="1"/>
    <col min="10257" max="10257" width="10" style="46" customWidth="1"/>
    <col min="10258" max="10258" width="9.1328125" style="46" customWidth="1"/>
    <col min="10259" max="10259" width="17.73046875" style="46" customWidth="1"/>
    <col min="10260" max="10274" width="9.1328125" style="46" customWidth="1"/>
    <col min="10275" max="10496" width="8.86328125" style="46"/>
    <col min="10497" max="10497" width="9.3984375" style="46" customWidth="1"/>
    <col min="10498" max="10498" width="0.86328125" style="46" customWidth="1"/>
    <col min="10499" max="10499" width="33" style="46" customWidth="1"/>
    <col min="10500" max="10500" width="0.86328125" style="46" customWidth="1"/>
    <col min="10501" max="10501" width="2.73046875" style="46" customWidth="1"/>
    <col min="10502" max="10502" width="0.86328125" style="46" customWidth="1"/>
    <col min="10503" max="10503" width="9.59765625" style="46" customWidth="1"/>
    <col min="10504" max="10504" width="0.86328125" style="46" customWidth="1"/>
    <col min="10505" max="10505" width="7.73046875" style="46" customWidth="1"/>
    <col min="10506" max="10506" width="0.86328125" style="46" customWidth="1"/>
    <col min="10507" max="10507" width="7.73046875" style="46" customWidth="1"/>
    <col min="10508" max="10508" width="0.86328125" style="46" customWidth="1"/>
    <col min="10509" max="10509" width="7.73046875" style="46" customWidth="1"/>
    <col min="10510" max="10511" width="1.265625" style="46" customWidth="1"/>
    <col min="10512" max="10512" width="12.73046875" style="46" customWidth="1"/>
    <col min="10513" max="10513" width="10" style="46" customWidth="1"/>
    <col min="10514" max="10514" width="9.1328125" style="46" customWidth="1"/>
    <col min="10515" max="10515" width="17.73046875" style="46" customWidth="1"/>
    <col min="10516" max="10530" width="9.1328125" style="46" customWidth="1"/>
    <col min="10531" max="10752" width="8.86328125" style="46"/>
    <col min="10753" max="10753" width="9.3984375" style="46" customWidth="1"/>
    <col min="10754" max="10754" width="0.86328125" style="46" customWidth="1"/>
    <col min="10755" max="10755" width="33" style="46" customWidth="1"/>
    <col min="10756" max="10756" width="0.86328125" style="46" customWidth="1"/>
    <col min="10757" max="10757" width="2.73046875" style="46" customWidth="1"/>
    <col min="10758" max="10758" width="0.86328125" style="46" customWidth="1"/>
    <col min="10759" max="10759" width="9.59765625" style="46" customWidth="1"/>
    <col min="10760" max="10760" width="0.86328125" style="46" customWidth="1"/>
    <col min="10761" max="10761" width="7.73046875" style="46" customWidth="1"/>
    <col min="10762" max="10762" width="0.86328125" style="46" customWidth="1"/>
    <col min="10763" max="10763" width="7.73046875" style="46" customWidth="1"/>
    <col min="10764" max="10764" width="0.86328125" style="46" customWidth="1"/>
    <col min="10765" max="10765" width="7.73046875" style="46" customWidth="1"/>
    <col min="10766" max="10767" width="1.265625" style="46" customWidth="1"/>
    <col min="10768" max="10768" width="12.73046875" style="46" customWidth="1"/>
    <col min="10769" max="10769" width="10" style="46" customWidth="1"/>
    <col min="10770" max="10770" width="9.1328125" style="46" customWidth="1"/>
    <col min="10771" max="10771" width="17.73046875" style="46" customWidth="1"/>
    <col min="10772" max="10786" width="9.1328125" style="46" customWidth="1"/>
    <col min="10787" max="11008" width="8.86328125" style="46"/>
    <col min="11009" max="11009" width="9.3984375" style="46" customWidth="1"/>
    <col min="11010" max="11010" width="0.86328125" style="46" customWidth="1"/>
    <col min="11011" max="11011" width="33" style="46" customWidth="1"/>
    <col min="11012" max="11012" width="0.86328125" style="46" customWidth="1"/>
    <col min="11013" max="11013" width="2.73046875" style="46" customWidth="1"/>
    <col min="11014" max="11014" width="0.86328125" style="46" customWidth="1"/>
    <col min="11015" max="11015" width="9.59765625" style="46" customWidth="1"/>
    <col min="11016" max="11016" width="0.86328125" style="46" customWidth="1"/>
    <col min="11017" max="11017" width="7.73046875" style="46" customWidth="1"/>
    <col min="11018" max="11018" width="0.86328125" style="46" customWidth="1"/>
    <col min="11019" max="11019" width="7.73046875" style="46" customWidth="1"/>
    <col min="11020" max="11020" width="0.86328125" style="46" customWidth="1"/>
    <col min="11021" max="11021" width="7.73046875" style="46" customWidth="1"/>
    <col min="11022" max="11023" width="1.265625" style="46" customWidth="1"/>
    <col min="11024" max="11024" width="12.73046875" style="46" customWidth="1"/>
    <col min="11025" max="11025" width="10" style="46" customWidth="1"/>
    <col min="11026" max="11026" width="9.1328125" style="46" customWidth="1"/>
    <col min="11027" max="11027" width="17.73046875" style="46" customWidth="1"/>
    <col min="11028" max="11042" width="9.1328125" style="46" customWidth="1"/>
    <col min="11043" max="11264" width="8.86328125" style="46"/>
    <col min="11265" max="11265" width="9.3984375" style="46" customWidth="1"/>
    <col min="11266" max="11266" width="0.86328125" style="46" customWidth="1"/>
    <col min="11267" max="11267" width="33" style="46" customWidth="1"/>
    <col min="11268" max="11268" width="0.86328125" style="46" customWidth="1"/>
    <col min="11269" max="11269" width="2.73046875" style="46" customWidth="1"/>
    <col min="11270" max="11270" width="0.86328125" style="46" customWidth="1"/>
    <col min="11271" max="11271" width="9.59765625" style="46" customWidth="1"/>
    <col min="11272" max="11272" width="0.86328125" style="46" customWidth="1"/>
    <col min="11273" max="11273" width="7.73046875" style="46" customWidth="1"/>
    <col min="11274" max="11274" width="0.86328125" style="46" customWidth="1"/>
    <col min="11275" max="11275" width="7.73046875" style="46" customWidth="1"/>
    <col min="11276" max="11276" width="0.86328125" style="46" customWidth="1"/>
    <col min="11277" max="11277" width="7.73046875" style="46" customWidth="1"/>
    <col min="11278" max="11279" width="1.265625" style="46" customWidth="1"/>
    <col min="11280" max="11280" width="12.73046875" style="46" customWidth="1"/>
    <col min="11281" max="11281" width="10" style="46" customWidth="1"/>
    <col min="11282" max="11282" width="9.1328125" style="46" customWidth="1"/>
    <col min="11283" max="11283" width="17.73046875" style="46" customWidth="1"/>
    <col min="11284" max="11298" width="9.1328125" style="46" customWidth="1"/>
    <col min="11299" max="11520" width="8.86328125" style="46"/>
    <col min="11521" max="11521" width="9.3984375" style="46" customWidth="1"/>
    <col min="11522" max="11522" width="0.86328125" style="46" customWidth="1"/>
    <col min="11523" max="11523" width="33" style="46" customWidth="1"/>
    <col min="11524" max="11524" width="0.86328125" style="46" customWidth="1"/>
    <col min="11525" max="11525" width="2.73046875" style="46" customWidth="1"/>
    <col min="11526" max="11526" width="0.86328125" style="46" customWidth="1"/>
    <col min="11527" max="11527" width="9.59765625" style="46" customWidth="1"/>
    <col min="11528" max="11528" width="0.86328125" style="46" customWidth="1"/>
    <col min="11529" max="11529" width="7.73046875" style="46" customWidth="1"/>
    <col min="11530" max="11530" width="0.86328125" style="46" customWidth="1"/>
    <col min="11531" max="11531" width="7.73046875" style="46" customWidth="1"/>
    <col min="11532" max="11532" width="0.86328125" style="46" customWidth="1"/>
    <col min="11533" max="11533" width="7.73046875" style="46" customWidth="1"/>
    <col min="11534" max="11535" width="1.265625" style="46" customWidth="1"/>
    <col min="11536" max="11536" width="12.73046875" style="46" customWidth="1"/>
    <col min="11537" max="11537" width="10" style="46" customWidth="1"/>
    <col min="11538" max="11538" width="9.1328125" style="46" customWidth="1"/>
    <col min="11539" max="11539" width="17.73046875" style="46" customWidth="1"/>
    <col min="11540" max="11554" width="9.1328125" style="46" customWidth="1"/>
    <col min="11555" max="11776" width="8.86328125" style="46"/>
    <col min="11777" max="11777" width="9.3984375" style="46" customWidth="1"/>
    <col min="11778" max="11778" width="0.86328125" style="46" customWidth="1"/>
    <col min="11779" max="11779" width="33" style="46" customWidth="1"/>
    <col min="11780" max="11780" width="0.86328125" style="46" customWidth="1"/>
    <col min="11781" max="11781" width="2.73046875" style="46" customWidth="1"/>
    <col min="11782" max="11782" width="0.86328125" style="46" customWidth="1"/>
    <col min="11783" max="11783" width="9.59765625" style="46" customWidth="1"/>
    <col min="11784" max="11784" width="0.86328125" style="46" customWidth="1"/>
    <col min="11785" max="11785" width="7.73046875" style="46" customWidth="1"/>
    <col min="11786" max="11786" width="0.86328125" style="46" customWidth="1"/>
    <col min="11787" max="11787" width="7.73046875" style="46" customWidth="1"/>
    <col min="11788" max="11788" width="0.86328125" style="46" customWidth="1"/>
    <col min="11789" max="11789" width="7.73046875" style="46" customWidth="1"/>
    <col min="11790" max="11791" width="1.265625" style="46" customWidth="1"/>
    <col min="11792" max="11792" width="12.73046875" style="46" customWidth="1"/>
    <col min="11793" max="11793" width="10" style="46" customWidth="1"/>
    <col min="11794" max="11794" width="9.1328125" style="46" customWidth="1"/>
    <col min="11795" max="11795" width="17.73046875" style="46" customWidth="1"/>
    <col min="11796" max="11810" width="9.1328125" style="46" customWidth="1"/>
    <col min="11811" max="12032" width="8.86328125" style="46"/>
    <col min="12033" max="12033" width="9.3984375" style="46" customWidth="1"/>
    <col min="12034" max="12034" width="0.86328125" style="46" customWidth="1"/>
    <col min="12035" max="12035" width="33" style="46" customWidth="1"/>
    <col min="12036" max="12036" width="0.86328125" style="46" customWidth="1"/>
    <col min="12037" max="12037" width="2.73046875" style="46" customWidth="1"/>
    <col min="12038" max="12038" width="0.86328125" style="46" customWidth="1"/>
    <col min="12039" max="12039" width="9.59765625" style="46" customWidth="1"/>
    <col min="12040" max="12040" width="0.86328125" style="46" customWidth="1"/>
    <col min="12041" max="12041" width="7.73046875" style="46" customWidth="1"/>
    <col min="12042" max="12042" width="0.86328125" style="46" customWidth="1"/>
    <col min="12043" max="12043" width="7.73046875" style="46" customWidth="1"/>
    <col min="12044" max="12044" width="0.86328125" style="46" customWidth="1"/>
    <col min="12045" max="12045" width="7.73046875" style="46" customWidth="1"/>
    <col min="12046" max="12047" width="1.265625" style="46" customWidth="1"/>
    <col min="12048" max="12048" width="12.73046875" style="46" customWidth="1"/>
    <col min="12049" max="12049" width="10" style="46" customWidth="1"/>
    <col min="12050" max="12050" width="9.1328125" style="46" customWidth="1"/>
    <col min="12051" max="12051" width="17.73046875" style="46" customWidth="1"/>
    <col min="12052" max="12066" width="9.1328125" style="46" customWidth="1"/>
    <col min="12067" max="12288" width="8.86328125" style="46"/>
    <col min="12289" max="12289" width="9.3984375" style="46" customWidth="1"/>
    <col min="12290" max="12290" width="0.86328125" style="46" customWidth="1"/>
    <col min="12291" max="12291" width="33" style="46" customWidth="1"/>
    <col min="12292" max="12292" width="0.86328125" style="46" customWidth="1"/>
    <col min="12293" max="12293" width="2.73046875" style="46" customWidth="1"/>
    <col min="12294" max="12294" width="0.86328125" style="46" customWidth="1"/>
    <col min="12295" max="12295" width="9.59765625" style="46" customWidth="1"/>
    <col min="12296" max="12296" width="0.86328125" style="46" customWidth="1"/>
    <col min="12297" max="12297" width="7.73046875" style="46" customWidth="1"/>
    <col min="12298" max="12298" width="0.86328125" style="46" customWidth="1"/>
    <col min="12299" max="12299" width="7.73046875" style="46" customWidth="1"/>
    <col min="12300" max="12300" width="0.86328125" style="46" customWidth="1"/>
    <col min="12301" max="12301" width="7.73046875" style="46" customWidth="1"/>
    <col min="12302" max="12303" width="1.265625" style="46" customWidth="1"/>
    <col min="12304" max="12304" width="12.73046875" style="46" customWidth="1"/>
    <col min="12305" max="12305" width="10" style="46" customWidth="1"/>
    <col min="12306" max="12306" width="9.1328125" style="46" customWidth="1"/>
    <col min="12307" max="12307" width="17.73046875" style="46" customWidth="1"/>
    <col min="12308" max="12322" width="9.1328125" style="46" customWidth="1"/>
    <col min="12323" max="12544" width="8.86328125" style="46"/>
    <col min="12545" max="12545" width="9.3984375" style="46" customWidth="1"/>
    <col min="12546" max="12546" width="0.86328125" style="46" customWidth="1"/>
    <col min="12547" max="12547" width="33" style="46" customWidth="1"/>
    <col min="12548" max="12548" width="0.86328125" style="46" customWidth="1"/>
    <col min="12549" max="12549" width="2.73046875" style="46" customWidth="1"/>
    <col min="12550" max="12550" width="0.86328125" style="46" customWidth="1"/>
    <col min="12551" max="12551" width="9.59765625" style="46" customWidth="1"/>
    <col min="12552" max="12552" width="0.86328125" style="46" customWidth="1"/>
    <col min="12553" max="12553" width="7.73046875" style="46" customWidth="1"/>
    <col min="12554" max="12554" width="0.86328125" style="46" customWidth="1"/>
    <col min="12555" max="12555" width="7.73046875" style="46" customWidth="1"/>
    <col min="12556" max="12556" width="0.86328125" style="46" customWidth="1"/>
    <col min="12557" max="12557" width="7.73046875" style="46" customWidth="1"/>
    <col min="12558" max="12559" width="1.265625" style="46" customWidth="1"/>
    <col min="12560" max="12560" width="12.73046875" style="46" customWidth="1"/>
    <col min="12561" max="12561" width="10" style="46" customWidth="1"/>
    <col min="12562" max="12562" width="9.1328125" style="46" customWidth="1"/>
    <col min="12563" max="12563" width="17.73046875" style="46" customWidth="1"/>
    <col min="12564" max="12578" width="9.1328125" style="46" customWidth="1"/>
    <col min="12579" max="12800" width="8.86328125" style="46"/>
    <col min="12801" max="12801" width="9.3984375" style="46" customWidth="1"/>
    <col min="12802" max="12802" width="0.86328125" style="46" customWidth="1"/>
    <col min="12803" max="12803" width="33" style="46" customWidth="1"/>
    <col min="12804" max="12804" width="0.86328125" style="46" customWidth="1"/>
    <col min="12805" max="12805" width="2.73046875" style="46" customWidth="1"/>
    <col min="12806" max="12806" width="0.86328125" style="46" customWidth="1"/>
    <col min="12807" max="12807" width="9.59765625" style="46" customWidth="1"/>
    <col min="12808" max="12808" width="0.86328125" style="46" customWidth="1"/>
    <col min="12809" max="12809" width="7.73046875" style="46" customWidth="1"/>
    <col min="12810" max="12810" width="0.86328125" style="46" customWidth="1"/>
    <col min="12811" max="12811" width="7.73046875" style="46" customWidth="1"/>
    <col min="12812" max="12812" width="0.86328125" style="46" customWidth="1"/>
    <col min="12813" max="12813" width="7.73046875" style="46" customWidth="1"/>
    <col min="12814" max="12815" width="1.265625" style="46" customWidth="1"/>
    <col min="12816" max="12816" width="12.73046875" style="46" customWidth="1"/>
    <col min="12817" max="12817" width="10" style="46" customWidth="1"/>
    <col min="12818" max="12818" width="9.1328125" style="46" customWidth="1"/>
    <col min="12819" max="12819" width="17.73046875" style="46" customWidth="1"/>
    <col min="12820" max="12834" width="9.1328125" style="46" customWidth="1"/>
    <col min="12835" max="13056" width="8.86328125" style="46"/>
    <col min="13057" max="13057" width="9.3984375" style="46" customWidth="1"/>
    <col min="13058" max="13058" width="0.86328125" style="46" customWidth="1"/>
    <col min="13059" max="13059" width="33" style="46" customWidth="1"/>
    <col min="13060" max="13060" width="0.86328125" style="46" customWidth="1"/>
    <col min="13061" max="13061" width="2.73046875" style="46" customWidth="1"/>
    <col min="13062" max="13062" width="0.86328125" style="46" customWidth="1"/>
    <col min="13063" max="13063" width="9.59765625" style="46" customWidth="1"/>
    <col min="13064" max="13064" width="0.86328125" style="46" customWidth="1"/>
    <col min="13065" max="13065" width="7.73046875" style="46" customWidth="1"/>
    <col min="13066" max="13066" width="0.86328125" style="46" customWidth="1"/>
    <col min="13067" max="13067" width="7.73046875" style="46" customWidth="1"/>
    <col min="13068" max="13068" width="0.86328125" style="46" customWidth="1"/>
    <col min="13069" max="13069" width="7.73046875" style="46" customWidth="1"/>
    <col min="13070" max="13071" width="1.265625" style="46" customWidth="1"/>
    <col min="13072" max="13072" width="12.73046875" style="46" customWidth="1"/>
    <col min="13073" max="13073" width="10" style="46" customWidth="1"/>
    <col min="13074" max="13074" width="9.1328125" style="46" customWidth="1"/>
    <col min="13075" max="13075" width="17.73046875" style="46" customWidth="1"/>
    <col min="13076" max="13090" width="9.1328125" style="46" customWidth="1"/>
    <col min="13091" max="13312" width="8.86328125" style="46"/>
    <col min="13313" max="13313" width="9.3984375" style="46" customWidth="1"/>
    <col min="13314" max="13314" width="0.86328125" style="46" customWidth="1"/>
    <col min="13315" max="13315" width="33" style="46" customWidth="1"/>
    <col min="13316" max="13316" width="0.86328125" style="46" customWidth="1"/>
    <col min="13317" max="13317" width="2.73046875" style="46" customWidth="1"/>
    <col min="13318" max="13318" width="0.86328125" style="46" customWidth="1"/>
    <col min="13319" max="13319" width="9.59765625" style="46" customWidth="1"/>
    <col min="13320" max="13320" width="0.86328125" style="46" customWidth="1"/>
    <col min="13321" max="13321" width="7.73046875" style="46" customWidth="1"/>
    <col min="13322" max="13322" width="0.86328125" style="46" customWidth="1"/>
    <col min="13323" max="13323" width="7.73046875" style="46" customWidth="1"/>
    <col min="13324" max="13324" width="0.86328125" style="46" customWidth="1"/>
    <col min="13325" max="13325" width="7.73046875" style="46" customWidth="1"/>
    <col min="13326" max="13327" width="1.265625" style="46" customWidth="1"/>
    <col min="13328" max="13328" width="12.73046875" style="46" customWidth="1"/>
    <col min="13329" max="13329" width="10" style="46" customWidth="1"/>
    <col min="13330" max="13330" width="9.1328125" style="46" customWidth="1"/>
    <col min="13331" max="13331" width="17.73046875" style="46" customWidth="1"/>
    <col min="13332" max="13346" width="9.1328125" style="46" customWidth="1"/>
    <col min="13347" max="13568" width="8.86328125" style="46"/>
    <col min="13569" max="13569" width="9.3984375" style="46" customWidth="1"/>
    <col min="13570" max="13570" width="0.86328125" style="46" customWidth="1"/>
    <col min="13571" max="13571" width="33" style="46" customWidth="1"/>
    <col min="13572" max="13572" width="0.86328125" style="46" customWidth="1"/>
    <col min="13573" max="13573" width="2.73046875" style="46" customWidth="1"/>
    <col min="13574" max="13574" width="0.86328125" style="46" customWidth="1"/>
    <col min="13575" max="13575" width="9.59765625" style="46" customWidth="1"/>
    <col min="13576" max="13576" width="0.86328125" style="46" customWidth="1"/>
    <col min="13577" max="13577" width="7.73046875" style="46" customWidth="1"/>
    <col min="13578" max="13578" width="0.86328125" style="46" customWidth="1"/>
    <col min="13579" max="13579" width="7.73046875" style="46" customWidth="1"/>
    <col min="13580" max="13580" width="0.86328125" style="46" customWidth="1"/>
    <col min="13581" max="13581" width="7.73046875" style="46" customWidth="1"/>
    <col min="13582" max="13583" width="1.265625" style="46" customWidth="1"/>
    <col min="13584" max="13584" width="12.73046875" style="46" customWidth="1"/>
    <col min="13585" max="13585" width="10" style="46" customWidth="1"/>
    <col min="13586" max="13586" width="9.1328125" style="46" customWidth="1"/>
    <col min="13587" max="13587" width="17.73046875" style="46" customWidth="1"/>
    <col min="13588" max="13602" width="9.1328125" style="46" customWidth="1"/>
    <col min="13603" max="13824" width="8.86328125" style="46"/>
    <col min="13825" max="13825" width="9.3984375" style="46" customWidth="1"/>
    <col min="13826" max="13826" width="0.86328125" style="46" customWidth="1"/>
    <col min="13827" max="13827" width="33" style="46" customWidth="1"/>
    <col min="13828" max="13828" width="0.86328125" style="46" customWidth="1"/>
    <col min="13829" max="13829" width="2.73046875" style="46" customWidth="1"/>
    <col min="13830" max="13830" width="0.86328125" style="46" customWidth="1"/>
    <col min="13831" max="13831" width="9.59765625" style="46" customWidth="1"/>
    <col min="13832" max="13832" width="0.86328125" style="46" customWidth="1"/>
    <col min="13833" max="13833" width="7.73046875" style="46" customWidth="1"/>
    <col min="13834" max="13834" width="0.86328125" style="46" customWidth="1"/>
    <col min="13835" max="13835" width="7.73046875" style="46" customWidth="1"/>
    <col min="13836" max="13836" width="0.86328125" style="46" customWidth="1"/>
    <col min="13837" max="13837" width="7.73046875" style="46" customWidth="1"/>
    <col min="13838" max="13839" width="1.265625" style="46" customWidth="1"/>
    <col min="13840" max="13840" width="12.73046875" style="46" customWidth="1"/>
    <col min="13841" max="13841" width="10" style="46" customWidth="1"/>
    <col min="13842" max="13842" width="9.1328125" style="46" customWidth="1"/>
    <col min="13843" max="13843" width="17.73046875" style="46" customWidth="1"/>
    <col min="13844" max="13858" width="9.1328125" style="46" customWidth="1"/>
    <col min="13859" max="14080" width="8.86328125" style="46"/>
    <col min="14081" max="14081" width="9.3984375" style="46" customWidth="1"/>
    <col min="14082" max="14082" width="0.86328125" style="46" customWidth="1"/>
    <col min="14083" max="14083" width="33" style="46" customWidth="1"/>
    <col min="14084" max="14084" width="0.86328125" style="46" customWidth="1"/>
    <col min="14085" max="14085" width="2.73046875" style="46" customWidth="1"/>
    <col min="14086" max="14086" width="0.86328125" style="46" customWidth="1"/>
    <col min="14087" max="14087" width="9.59765625" style="46" customWidth="1"/>
    <col min="14088" max="14088" width="0.86328125" style="46" customWidth="1"/>
    <col min="14089" max="14089" width="7.73046875" style="46" customWidth="1"/>
    <col min="14090" max="14090" width="0.86328125" style="46" customWidth="1"/>
    <col min="14091" max="14091" width="7.73046875" style="46" customWidth="1"/>
    <col min="14092" max="14092" width="0.86328125" style="46" customWidth="1"/>
    <col min="14093" max="14093" width="7.73046875" style="46" customWidth="1"/>
    <col min="14094" max="14095" width="1.265625" style="46" customWidth="1"/>
    <col min="14096" max="14096" width="12.73046875" style="46" customWidth="1"/>
    <col min="14097" max="14097" width="10" style="46" customWidth="1"/>
    <col min="14098" max="14098" width="9.1328125" style="46" customWidth="1"/>
    <col min="14099" max="14099" width="17.73046875" style="46" customWidth="1"/>
    <col min="14100" max="14114" width="9.1328125" style="46" customWidth="1"/>
    <col min="14115" max="14336" width="8.86328125" style="46"/>
    <col min="14337" max="14337" width="9.3984375" style="46" customWidth="1"/>
    <col min="14338" max="14338" width="0.86328125" style="46" customWidth="1"/>
    <col min="14339" max="14339" width="33" style="46" customWidth="1"/>
    <col min="14340" max="14340" width="0.86328125" style="46" customWidth="1"/>
    <col min="14341" max="14341" width="2.73046875" style="46" customWidth="1"/>
    <col min="14342" max="14342" width="0.86328125" style="46" customWidth="1"/>
    <col min="14343" max="14343" width="9.59765625" style="46" customWidth="1"/>
    <col min="14344" max="14344" width="0.86328125" style="46" customWidth="1"/>
    <col min="14345" max="14345" width="7.73046875" style="46" customWidth="1"/>
    <col min="14346" max="14346" width="0.86328125" style="46" customWidth="1"/>
    <col min="14347" max="14347" width="7.73046875" style="46" customWidth="1"/>
    <col min="14348" max="14348" width="0.86328125" style="46" customWidth="1"/>
    <col min="14349" max="14349" width="7.73046875" style="46" customWidth="1"/>
    <col min="14350" max="14351" width="1.265625" style="46" customWidth="1"/>
    <col min="14352" max="14352" width="12.73046875" style="46" customWidth="1"/>
    <col min="14353" max="14353" width="10" style="46" customWidth="1"/>
    <col min="14354" max="14354" width="9.1328125" style="46" customWidth="1"/>
    <col min="14355" max="14355" width="17.73046875" style="46" customWidth="1"/>
    <col min="14356" max="14370" width="9.1328125" style="46" customWidth="1"/>
    <col min="14371" max="14592" width="8.86328125" style="46"/>
    <col min="14593" max="14593" width="9.3984375" style="46" customWidth="1"/>
    <col min="14594" max="14594" width="0.86328125" style="46" customWidth="1"/>
    <col min="14595" max="14595" width="33" style="46" customWidth="1"/>
    <col min="14596" max="14596" width="0.86328125" style="46" customWidth="1"/>
    <col min="14597" max="14597" width="2.73046875" style="46" customWidth="1"/>
    <col min="14598" max="14598" width="0.86328125" style="46" customWidth="1"/>
    <col min="14599" max="14599" width="9.59765625" style="46" customWidth="1"/>
    <col min="14600" max="14600" width="0.86328125" style="46" customWidth="1"/>
    <col min="14601" max="14601" width="7.73046875" style="46" customWidth="1"/>
    <col min="14602" max="14602" width="0.86328125" style="46" customWidth="1"/>
    <col min="14603" max="14603" width="7.73046875" style="46" customWidth="1"/>
    <col min="14604" max="14604" width="0.86328125" style="46" customWidth="1"/>
    <col min="14605" max="14605" width="7.73046875" style="46" customWidth="1"/>
    <col min="14606" max="14607" width="1.265625" style="46" customWidth="1"/>
    <col min="14608" max="14608" width="12.73046875" style="46" customWidth="1"/>
    <col min="14609" max="14609" width="10" style="46" customWidth="1"/>
    <col min="14610" max="14610" width="9.1328125" style="46" customWidth="1"/>
    <col min="14611" max="14611" width="17.73046875" style="46" customWidth="1"/>
    <col min="14612" max="14626" width="9.1328125" style="46" customWidth="1"/>
    <col min="14627" max="14848" width="8.86328125" style="46"/>
    <col min="14849" max="14849" width="9.3984375" style="46" customWidth="1"/>
    <col min="14850" max="14850" width="0.86328125" style="46" customWidth="1"/>
    <col min="14851" max="14851" width="33" style="46" customWidth="1"/>
    <col min="14852" max="14852" width="0.86328125" style="46" customWidth="1"/>
    <col min="14853" max="14853" width="2.73046875" style="46" customWidth="1"/>
    <col min="14854" max="14854" width="0.86328125" style="46" customWidth="1"/>
    <col min="14855" max="14855" width="9.59765625" style="46" customWidth="1"/>
    <col min="14856" max="14856" width="0.86328125" style="46" customWidth="1"/>
    <col min="14857" max="14857" width="7.73046875" style="46" customWidth="1"/>
    <col min="14858" max="14858" width="0.86328125" style="46" customWidth="1"/>
    <col min="14859" max="14859" width="7.73046875" style="46" customWidth="1"/>
    <col min="14860" max="14860" width="0.86328125" style="46" customWidth="1"/>
    <col min="14861" max="14861" width="7.73046875" style="46" customWidth="1"/>
    <col min="14862" max="14863" width="1.265625" style="46" customWidth="1"/>
    <col min="14864" max="14864" width="12.73046875" style="46" customWidth="1"/>
    <col min="14865" max="14865" width="10" style="46" customWidth="1"/>
    <col min="14866" max="14866" width="9.1328125" style="46" customWidth="1"/>
    <col min="14867" max="14867" width="17.73046875" style="46" customWidth="1"/>
    <col min="14868" max="14882" width="9.1328125" style="46" customWidth="1"/>
    <col min="14883" max="15104" width="8.86328125" style="46"/>
    <col min="15105" max="15105" width="9.3984375" style="46" customWidth="1"/>
    <col min="15106" max="15106" width="0.86328125" style="46" customWidth="1"/>
    <col min="15107" max="15107" width="33" style="46" customWidth="1"/>
    <col min="15108" max="15108" width="0.86328125" style="46" customWidth="1"/>
    <col min="15109" max="15109" width="2.73046875" style="46" customWidth="1"/>
    <col min="15110" max="15110" width="0.86328125" style="46" customWidth="1"/>
    <col min="15111" max="15111" width="9.59765625" style="46" customWidth="1"/>
    <col min="15112" max="15112" width="0.86328125" style="46" customWidth="1"/>
    <col min="15113" max="15113" width="7.73046875" style="46" customWidth="1"/>
    <col min="15114" max="15114" width="0.86328125" style="46" customWidth="1"/>
    <col min="15115" max="15115" width="7.73046875" style="46" customWidth="1"/>
    <col min="15116" max="15116" width="0.86328125" style="46" customWidth="1"/>
    <col min="15117" max="15117" width="7.73046875" style="46" customWidth="1"/>
    <col min="15118" max="15119" width="1.265625" style="46" customWidth="1"/>
    <col min="15120" max="15120" width="12.73046875" style="46" customWidth="1"/>
    <col min="15121" max="15121" width="10" style="46" customWidth="1"/>
    <col min="15122" max="15122" width="9.1328125" style="46" customWidth="1"/>
    <col min="15123" max="15123" width="17.73046875" style="46" customWidth="1"/>
    <col min="15124" max="15138" width="9.1328125" style="46" customWidth="1"/>
    <col min="15139" max="15360" width="8.86328125" style="46"/>
    <col min="15361" max="15361" width="9.3984375" style="46" customWidth="1"/>
    <col min="15362" max="15362" width="0.86328125" style="46" customWidth="1"/>
    <col min="15363" max="15363" width="33" style="46" customWidth="1"/>
    <col min="15364" max="15364" width="0.86328125" style="46" customWidth="1"/>
    <col min="15365" max="15365" width="2.73046875" style="46" customWidth="1"/>
    <col min="15366" max="15366" width="0.86328125" style="46" customWidth="1"/>
    <col min="15367" max="15367" width="9.59765625" style="46" customWidth="1"/>
    <col min="15368" max="15368" width="0.86328125" style="46" customWidth="1"/>
    <col min="15369" max="15369" width="7.73046875" style="46" customWidth="1"/>
    <col min="15370" max="15370" width="0.86328125" style="46" customWidth="1"/>
    <col min="15371" max="15371" width="7.73046875" style="46" customWidth="1"/>
    <col min="15372" max="15372" width="0.86328125" style="46" customWidth="1"/>
    <col min="15373" max="15373" width="7.73046875" style="46" customWidth="1"/>
    <col min="15374" max="15375" width="1.265625" style="46" customWidth="1"/>
    <col min="15376" max="15376" width="12.73046875" style="46" customWidth="1"/>
    <col min="15377" max="15377" width="10" style="46" customWidth="1"/>
    <col min="15378" max="15378" width="9.1328125" style="46" customWidth="1"/>
    <col min="15379" max="15379" width="17.73046875" style="46" customWidth="1"/>
    <col min="15380" max="15394" width="9.1328125" style="46" customWidth="1"/>
    <col min="15395" max="15616" width="8.86328125" style="46"/>
    <col min="15617" max="15617" width="9.3984375" style="46" customWidth="1"/>
    <col min="15618" max="15618" width="0.86328125" style="46" customWidth="1"/>
    <col min="15619" max="15619" width="33" style="46" customWidth="1"/>
    <col min="15620" max="15620" width="0.86328125" style="46" customWidth="1"/>
    <col min="15621" max="15621" width="2.73046875" style="46" customWidth="1"/>
    <col min="15622" max="15622" width="0.86328125" style="46" customWidth="1"/>
    <col min="15623" max="15623" width="9.59765625" style="46" customWidth="1"/>
    <col min="15624" max="15624" width="0.86328125" style="46" customWidth="1"/>
    <col min="15625" max="15625" width="7.73046875" style="46" customWidth="1"/>
    <col min="15626" max="15626" width="0.86328125" style="46" customWidth="1"/>
    <col min="15627" max="15627" width="7.73046875" style="46" customWidth="1"/>
    <col min="15628" max="15628" width="0.86328125" style="46" customWidth="1"/>
    <col min="15629" max="15629" width="7.73046875" style="46" customWidth="1"/>
    <col min="15630" max="15631" width="1.265625" style="46" customWidth="1"/>
    <col min="15632" max="15632" width="12.73046875" style="46" customWidth="1"/>
    <col min="15633" max="15633" width="10" style="46" customWidth="1"/>
    <col min="15634" max="15634" width="9.1328125" style="46" customWidth="1"/>
    <col min="15635" max="15635" width="17.73046875" style="46" customWidth="1"/>
    <col min="15636" max="15650" width="9.1328125" style="46" customWidth="1"/>
    <col min="15651" max="15872" width="8.86328125" style="46"/>
    <col min="15873" max="15873" width="9.3984375" style="46" customWidth="1"/>
    <col min="15874" max="15874" width="0.86328125" style="46" customWidth="1"/>
    <col min="15875" max="15875" width="33" style="46" customWidth="1"/>
    <col min="15876" max="15876" width="0.86328125" style="46" customWidth="1"/>
    <col min="15877" max="15877" width="2.73046875" style="46" customWidth="1"/>
    <col min="15878" max="15878" width="0.86328125" style="46" customWidth="1"/>
    <col min="15879" max="15879" width="9.59765625" style="46" customWidth="1"/>
    <col min="15880" max="15880" width="0.86328125" style="46" customWidth="1"/>
    <col min="15881" max="15881" width="7.73046875" style="46" customWidth="1"/>
    <col min="15882" max="15882" width="0.86328125" style="46" customWidth="1"/>
    <col min="15883" max="15883" width="7.73046875" style="46" customWidth="1"/>
    <col min="15884" max="15884" width="0.86328125" style="46" customWidth="1"/>
    <col min="15885" max="15885" width="7.73046875" style="46" customWidth="1"/>
    <col min="15886" max="15887" width="1.265625" style="46" customWidth="1"/>
    <col min="15888" max="15888" width="12.73046875" style="46" customWidth="1"/>
    <col min="15889" max="15889" width="10" style="46" customWidth="1"/>
    <col min="15890" max="15890" width="9.1328125" style="46" customWidth="1"/>
    <col min="15891" max="15891" width="17.73046875" style="46" customWidth="1"/>
    <col min="15892" max="15906" width="9.1328125" style="46" customWidth="1"/>
    <col min="15907" max="16128" width="8.86328125" style="46"/>
    <col min="16129" max="16129" width="9.3984375" style="46" customWidth="1"/>
    <col min="16130" max="16130" width="0.86328125" style="46" customWidth="1"/>
    <col min="16131" max="16131" width="33" style="46" customWidth="1"/>
    <col min="16132" max="16132" width="0.86328125" style="46" customWidth="1"/>
    <col min="16133" max="16133" width="2.73046875" style="46" customWidth="1"/>
    <col min="16134" max="16134" width="0.86328125" style="46" customWidth="1"/>
    <col min="16135" max="16135" width="9.59765625" style="46" customWidth="1"/>
    <col min="16136" max="16136" width="0.86328125" style="46" customWidth="1"/>
    <col min="16137" max="16137" width="7.73046875" style="46" customWidth="1"/>
    <col min="16138" max="16138" width="0.86328125" style="46" customWidth="1"/>
    <col min="16139" max="16139" width="7.73046875" style="46" customWidth="1"/>
    <col min="16140" max="16140" width="0.86328125" style="46" customWidth="1"/>
    <col min="16141" max="16141" width="7.73046875" style="46" customWidth="1"/>
    <col min="16142" max="16143" width="1.265625" style="46" customWidth="1"/>
    <col min="16144" max="16144" width="12.73046875" style="46" customWidth="1"/>
    <col min="16145" max="16145" width="10" style="46" customWidth="1"/>
    <col min="16146" max="16146" width="9.1328125" style="46" customWidth="1"/>
    <col min="16147" max="16147" width="17.73046875" style="46" customWidth="1"/>
    <col min="16148" max="16162" width="9.1328125" style="46" customWidth="1"/>
    <col min="16163" max="16384" width="8.86328125" style="46"/>
  </cols>
  <sheetData>
    <row r="3" spans="1:34" ht="13.5" customHeight="1"/>
    <row r="4" spans="1:34" ht="30.75">
      <c r="E4" s="107" t="s">
        <v>125</v>
      </c>
      <c r="I4" s="107"/>
      <c r="L4" s="108"/>
    </row>
    <row r="5" spans="1:34" ht="13.5">
      <c r="E5" s="109" t="s">
        <v>126</v>
      </c>
      <c r="I5" s="109"/>
      <c r="L5" s="110"/>
    </row>
    <row r="7" spans="1:34">
      <c r="A7" s="111" t="str">
        <f>IF(OR(E15&lt;&gt;"M",E15&lt;&gt;"m"),"female","male")</f>
        <v>female</v>
      </c>
    </row>
    <row r="8" spans="1:34" ht="15">
      <c r="A8" s="111" t="str">
        <f>IF(AND(E15="M",E15="m"),"female","male")</f>
        <v>male</v>
      </c>
      <c r="E8" s="112" t="s">
        <v>127</v>
      </c>
      <c r="I8" s="112"/>
      <c r="L8" s="113"/>
    </row>
    <row r="9" spans="1:34">
      <c r="E9" s="114"/>
      <c r="I9" s="114"/>
      <c r="L9" s="115"/>
    </row>
    <row r="10" spans="1:34">
      <c r="A10" s="116"/>
      <c r="I10" s="114"/>
      <c r="L10" s="115"/>
    </row>
    <row r="11" spans="1:34" ht="15">
      <c r="A11" s="153" t="str">
        <f>'INITIAL INPUT'!D12</f>
        <v>CITCS 1L</v>
      </c>
      <c r="C11" s="416" t="str">
        <f>'INITIAL INPUT'!G12</f>
        <v>CC22</v>
      </c>
      <c r="D11" s="417"/>
      <c r="E11" s="417"/>
      <c r="F11" s="154"/>
      <c r="G11" s="418" t="str">
        <f>CRS!A4</f>
        <v>W 11:30AM-2:30PM  W 3:30PM-7:30PM</v>
      </c>
      <c r="H11" s="419"/>
      <c r="I11" s="419"/>
      <c r="J11" s="419"/>
      <c r="K11" s="419"/>
      <c r="L11" s="419"/>
      <c r="M11" s="419"/>
      <c r="N11" s="155"/>
      <c r="O11" s="420" t="str">
        <f>CONCATENATE('INITIAL INPUT'!G16," Trimester")</f>
        <v>3rd Trimester</v>
      </c>
      <c r="P11" s="417"/>
    </row>
    <row r="12" spans="1:34" s="118" customFormat="1" ht="15" customHeight="1">
      <c r="A12" s="117" t="s">
        <v>9</v>
      </c>
      <c r="C12" s="421" t="s">
        <v>10</v>
      </c>
      <c r="D12" s="336"/>
      <c r="E12" s="336"/>
      <c r="F12" s="154"/>
      <c r="G12" s="422" t="s">
        <v>128</v>
      </c>
      <c r="H12" s="336"/>
      <c r="I12" s="336"/>
      <c r="J12" s="336"/>
      <c r="K12" s="336"/>
      <c r="L12" s="336"/>
      <c r="M12" s="336"/>
      <c r="N12" s="97"/>
      <c r="O12" s="423" t="str">
        <f>CONCATENATE("SY ",'INITIAL INPUT'!D16)</f>
        <v>SY 2018-2019</v>
      </c>
      <c r="P12" s="424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</row>
    <row r="13" spans="1:34" s="118" customFormat="1" ht="15" customHeight="1">
      <c r="D13" s="119"/>
      <c r="E13" s="105"/>
      <c r="F13" s="119"/>
      <c r="H13" s="119"/>
      <c r="I13" s="120"/>
      <c r="J13" s="119"/>
      <c r="K13" s="120"/>
      <c r="L13" s="119"/>
      <c r="M13" s="120"/>
      <c r="N13" s="120"/>
      <c r="O13" s="119"/>
      <c r="P13" s="121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</row>
    <row r="14" spans="1:34" s="123" customFormat="1" ht="15" customHeight="1">
      <c r="A14" s="122" t="s">
        <v>129</v>
      </c>
      <c r="C14" s="122" t="s">
        <v>130</v>
      </c>
      <c r="D14" s="124"/>
      <c r="E14" s="125"/>
      <c r="F14" s="124"/>
      <c r="G14" s="126" t="s">
        <v>149</v>
      </c>
      <c r="H14" s="124"/>
      <c r="I14" s="127" t="s">
        <v>119</v>
      </c>
      <c r="J14" s="124"/>
      <c r="K14" s="127" t="s">
        <v>132</v>
      </c>
      <c r="L14" s="124"/>
      <c r="M14" s="127" t="s">
        <v>22</v>
      </c>
      <c r="N14" s="127" t="s">
        <v>22</v>
      </c>
      <c r="O14" s="425" t="s">
        <v>121</v>
      </c>
      <c r="P14" s="426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</row>
    <row r="15" spans="1:34" s="118" customFormat="1" ht="15.6" customHeight="1">
      <c r="A15" s="129" t="str">
        <f>IF(NAMES!B2="","",NAMES!B2)</f>
        <v>18-6875-665</v>
      </c>
      <c r="C15" s="130" t="str">
        <f>IF(NAMES!C2="","",NAMES!C2)</f>
        <v xml:space="preserve">AGONOY, KAEZEE LOU G. </v>
      </c>
      <c r="D15" s="131"/>
      <c r="E15" s="132" t="str">
        <f>IF(NAMES!D2="","",NAMES!D2)</f>
        <v>F</v>
      </c>
      <c r="F15" s="133"/>
      <c r="G15" s="134" t="str">
        <f>IF(NAMES!E2="","",NAMES!E2)</f>
        <v>BSIT-NET SEC TRACK-1</v>
      </c>
      <c r="H15" s="124"/>
      <c r="I15" s="135">
        <f>IF(CRS!J9="","",CRS!J9)</f>
        <v>86</v>
      </c>
      <c r="J15" s="136"/>
      <c r="K15" s="135">
        <f>IF(CRS!X9="","",CRS!X9)</f>
        <v>85</v>
      </c>
      <c r="L15" s="137"/>
      <c r="M15" s="135">
        <f>IF(CRS!X9="","",CRS!X9)</f>
        <v>85</v>
      </c>
      <c r="N15" s="138"/>
      <c r="O15" s="414" t="str">
        <f>IF(CRS!Y9="","",CRS!Y9)</f>
        <v>PASSED</v>
      </c>
      <c r="P15" s="415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</row>
    <row r="16" spans="1:34" s="118" customFormat="1" ht="15" customHeight="1">
      <c r="A16" s="129" t="str">
        <f>IF(NAMES!B3="","",NAMES!B3)</f>
        <v>18-6511-876</v>
      </c>
      <c r="C16" s="130" t="str">
        <f>IF(NAMES!C3="","",NAMES!C3)</f>
        <v xml:space="preserve">AGUSTIN, MARY JOY D. </v>
      </c>
      <c r="D16" s="131"/>
      <c r="E16" s="132" t="str">
        <f>IF(NAMES!D3="","",NAMES!D3)</f>
        <v>F</v>
      </c>
      <c r="F16" s="133"/>
      <c r="G16" s="134" t="str">
        <f>IF(NAMES!E3="","",NAMES!E3)</f>
        <v>BSIT-WEB TRACK-1</v>
      </c>
      <c r="H16" s="124"/>
      <c r="I16" s="135">
        <f>IF(CRS!J10="","",CRS!J10)</f>
        <v>89</v>
      </c>
      <c r="J16" s="136"/>
      <c r="K16" s="135">
        <f>IF(CRS!X10="","",CRS!X10)</f>
        <v>91</v>
      </c>
      <c r="L16" s="137"/>
      <c r="M16" s="135">
        <f>IF(CRS!X10="","",CRS!X10)</f>
        <v>91</v>
      </c>
      <c r="N16" s="138"/>
      <c r="O16" s="414" t="str">
        <f>IF(CRS!Y10="","",CRS!Y10)</f>
        <v>PASSED</v>
      </c>
      <c r="P16" s="415"/>
      <c r="Q16" s="139"/>
      <c r="R16" s="13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</row>
    <row r="17" spans="1:34" s="118" customFormat="1" ht="15" customHeight="1">
      <c r="A17" s="129" t="str">
        <f>IF(NAMES!B4="","",NAMES!B4)</f>
        <v>18-6882-770</v>
      </c>
      <c r="C17" s="130" t="str">
        <f>IF(NAMES!C4="","",NAMES!C4)</f>
        <v xml:space="preserve">ALMACEN, RYAN CHRISTIAN M. </v>
      </c>
      <c r="D17" s="131"/>
      <c r="E17" s="132" t="str">
        <f>IF(NAMES!D4="","",NAMES!D4)</f>
        <v>M</v>
      </c>
      <c r="F17" s="133"/>
      <c r="G17" s="134" t="str">
        <f>IF(NAMES!E4="","",NAMES!E4)</f>
        <v>BSIT-WEB TRACK-1</v>
      </c>
      <c r="H17" s="124"/>
      <c r="I17" s="135">
        <f>IF(CRS!J11="","",CRS!J11)</f>
        <v>86</v>
      </c>
      <c r="J17" s="136"/>
      <c r="K17" s="135">
        <f>IF(CRS!X11="","",CRS!X11)</f>
        <v>85</v>
      </c>
      <c r="L17" s="137"/>
      <c r="M17" s="135">
        <f>IF(CRS!X11="","",CRS!X11)</f>
        <v>85</v>
      </c>
      <c r="N17" s="138"/>
      <c r="O17" s="414" t="str">
        <f>IF(CRS!Y11="","",CRS!Y11)</f>
        <v>PASSED</v>
      </c>
      <c r="P17" s="415"/>
      <c r="Q17" s="139"/>
      <c r="R17" s="13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</row>
    <row r="18" spans="1:34" s="118" customFormat="1" ht="15" customHeight="1">
      <c r="A18" s="129" t="str">
        <f>IF(NAMES!B5="","",NAMES!B5)</f>
        <v>18-6855-173</v>
      </c>
      <c r="C18" s="130" t="str">
        <f>IF(NAMES!C5="","",NAMES!C5)</f>
        <v xml:space="preserve">ALONZO, AARON REINIER S. </v>
      </c>
      <c r="D18" s="131"/>
      <c r="E18" s="132" t="str">
        <f>IF(NAMES!D5="","",NAMES!D5)</f>
        <v>M</v>
      </c>
      <c r="F18" s="133"/>
      <c r="G18" s="134" t="str">
        <f>IF(NAMES!E5="","",NAMES!E5)</f>
        <v>BSIT-NET SEC TRACK-1</v>
      </c>
      <c r="H18" s="124"/>
      <c r="I18" s="135">
        <f>IF(CRS!J12="","",CRS!J12)</f>
        <v>74</v>
      </c>
      <c r="J18" s="136"/>
      <c r="K18" s="135">
        <f>IF(CRS!X12="","",CRS!X12)</f>
        <v>86</v>
      </c>
      <c r="L18" s="137"/>
      <c r="M18" s="135">
        <f>IF(CRS!X12="","",CRS!X12)</f>
        <v>86</v>
      </c>
      <c r="N18" s="138"/>
      <c r="O18" s="414" t="str">
        <f>IF(CRS!Y12="","",CRS!Y12)</f>
        <v>PASSED</v>
      </c>
      <c r="P18" s="415"/>
      <c r="Q18" s="13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</row>
    <row r="19" spans="1:34" s="118" customFormat="1" ht="15.6" customHeight="1">
      <c r="A19" s="129" t="str">
        <f>IF(NAMES!B6="","",NAMES!B6)</f>
        <v>18-7848-312</v>
      </c>
      <c r="C19" s="130" t="str">
        <f>IF(NAMES!C6="","",NAMES!C6)</f>
        <v xml:space="preserve">AQUINO, GABRIEL ALVIN O. </v>
      </c>
      <c r="D19" s="131"/>
      <c r="E19" s="132" t="str">
        <f>IF(NAMES!D6="","",NAMES!D6)</f>
        <v>M</v>
      </c>
      <c r="F19" s="133"/>
      <c r="G19" s="134" t="str">
        <f>IF(NAMES!E6="","",NAMES!E6)</f>
        <v>BSIT-NET SEC TRACK-1</v>
      </c>
      <c r="H19" s="124"/>
      <c r="I19" s="135">
        <f>IF(CRS!J13="","",CRS!J13)</f>
        <v>74</v>
      </c>
      <c r="J19" s="136"/>
      <c r="K19" s="135">
        <f>IF(CRS!X13="","",CRS!X13)</f>
        <v>77</v>
      </c>
      <c r="L19" s="137"/>
      <c r="M19" s="135">
        <f>IF(CRS!X13="","",CRS!X13)</f>
        <v>77</v>
      </c>
      <c r="N19" s="138"/>
      <c r="O19" s="414" t="str">
        <f>IF(CRS!Y13="","",CRS!Y13)</f>
        <v>PASSED</v>
      </c>
      <c r="P19" s="415"/>
      <c r="Q19" s="13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</row>
    <row r="20" spans="1:34" s="118" customFormat="1" ht="15" customHeight="1">
      <c r="A20" s="129" t="str">
        <f>IF(NAMES!B7="","",NAMES!B7)</f>
        <v>18-6794-129</v>
      </c>
      <c r="C20" s="130" t="str">
        <f>IF(NAMES!C7="","",NAMES!C7)</f>
        <v xml:space="preserve">ASCUETA, VERGEL G. </v>
      </c>
      <c r="D20" s="131"/>
      <c r="E20" s="132" t="str">
        <f>IF(NAMES!D7="","",NAMES!D7)</f>
        <v>M</v>
      </c>
      <c r="F20" s="133"/>
      <c r="G20" s="134" t="str">
        <f>IF(NAMES!E7="","",NAMES!E7)</f>
        <v>BSIT-WEB TRACK-1</v>
      </c>
      <c r="H20" s="124"/>
      <c r="I20" s="135">
        <f>IF(CRS!J14="","",CRS!J14)</f>
        <v>88</v>
      </c>
      <c r="J20" s="136"/>
      <c r="K20" s="135">
        <f>IF(CRS!X14="","",CRS!X14)</f>
        <v>93</v>
      </c>
      <c r="L20" s="137"/>
      <c r="M20" s="135">
        <f>IF(CRS!X14="","",CRS!X14)</f>
        <v>93</v>
      </c>
      <c r="N20" s="138"/>
      <c r="O20" s="414" t="str">
        <f>IF(CRS!Y14="","",CRS!Y14)</f>
        <v>PASSED</v>
      </c>
      <c r="P20" s="415"/>
      <c r="Q20" s="13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</row>
    <row r="21" spans="1:34" s="118" customFormat="1" ht="15.6" customHeight="1">
      <c r="A21" s="129" t="str">
        <f>IF(NAMES!B8="","",NAMES!B8)</f>
        <v>18-6571-476</v>
      </c>
      <c r="C21" s="130" t="str">
        <f>IF(NAMES!C8="","",NAMES!C8)</f>
        <v xml:space="preserve">AYAOAN, JOHN PAUL D. </v>
      </c>
      <c r="D21" s="131"/>
      <c r="E21" s="132" t="str">
        <f>IF(NAMES!D8="","",NAMES!D8)</f>
        <v>M</v>
      </c>
      <c r="F21" s="133"/>
      <c r="G21" s="134" t="str">
        <f>IF(NAMES!E8="","",NAMES!E8)</f>
        <v>BSIT-ERP TRACK-1</v>
      </c>
      <c r="H21" s="124"/>
      <c r="I21" s="135">
        <f>IF(CRS!J15="","",CRS!J15)</f>
        <v>90</v>
      </c>
      <c r="J21" s="136"/>
      <c r="K21" s="135">
        <f>IF(CRS!X15="","",CRS!X15)</f>
        <v>93</v>
      </c>
      <c r="L21" s="137"/>
      <c r="M21" s="135">
        <f>IF(CRS!X15="","",CRS!X15)</f>
        <v>93</v>
      </c>
      <c r="N21" s="138"/>
      <c r="O21" s="414" t="str">
        <f>IF(CRS!Y15="","",CRS!Y15)</f>
        <v>PASSED</v>
      </c>
      <c r="P21" s="415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</row>
    <row r="22" spans="1:34" s="118" customFormat="1" ht="15.6" customHeight="1">
      <c r="A22" s="129" t="str">
        <f>IF(NAMES!B9="","",NAMES!B9)</f>
        <v>18-1045-557</v>
      </c>
      <c r="C22" s="130" t="str">
        <f>IF(NAMES!C9="","",NAMES!C9)</f>
        <v xml:space="preserve">BAGAY, NOEL SHANE C. </v>
      </c>
      <c r="D22" s="131"/>
      <c r="E22" s="132" t="str">
        <f>IF(NAMES!D9="","",NAMES!D9)</f>
        <v>M</v>
      </c>
      <c r="F22" s="133"/>
      <c r="G22" s="134" t="str">
        <f>IF(NAMES!E9="","",NAMES!E9)</f>
        <v>BSIT-NET SEC TRACK-1</v>
      </c>
      <c r="H22" s="124"/>
      <c r="I22" s="135">
        <f>IF(CRS!J16="","",CRS!J16)</f>
        <v>74</v>
      </c>
      <c r="J22" s="136"/>
      <c r="K22" s="135">
        <f>IF(CRS!X16="","",CRS!X16)</f>
        <v>75</v>
      </c>
      <c r="L22" s="137"/>
      <c r="M22" s="135">
        <f>IF(CRS!X16="","",CRS!X16)</f>
        <v>75</v>
      </c>
      <c r="N22" s="138"/>
      <c r="O22" s="414" t="str">
        <f>IF(CRS!Y16="","",CRS!Y16)</f>
        <v>PASSED</v>
      </c>
      <c r="P22" s="415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</row>
    <row r="23" spans="1:34" s="118" customFormat="1" ht="15.6" customHeight="1">
      <c r="A23" s="129" t="str">
        <f>IF(NAMES!B10="","",NAMES!B10)</f>
        <v>18-6809-539</v>
      </c>
      <c r="C23" s="130" t="str">
        <f>IF(NAMES!C10="","",NAMES!C10)</f>
        <v xml:space="preserve">BARJA, JHON MICHAEL D. </v>
      </c>
      <c r="D23" s="131"/>
      <c r="E23" s="132" t="str">
        <f>IF(NAMES!D10="","",NAMES!D10)</f>
        <v>M</v>
      </c>
      <c r="F23" s="133"/>
      <c r="G23" s="134" t="str">
        <f>IF(NAMES!E10="","",NAMES!E10)</f>
        <v>BSIT-NET SEC TRACK-1</v>
      </c>
      <c r="H23" s="124"/>
      <c r="I23" s="135">
        <f>IF(CRS!J17="","",CRS!J17)</f>
        <v>87</v>
      </c>
      <c r="J23" s="136"/>
      <c r="K23" s="135">
        <f>IF(CRS!X17="","",CRS!X17)</f>
        <v>87</v>
      </c>
      <c r="L23" s="137"/>
      <c r="M23" s="135">
        <f>IF(CRS!X17="","",CRS!X17)</f>
        <v>87</v>
      </c>
      <c r="N23" s="138"/>
      <c r="O23" s="414" t="str">
        <f>IF(CRS!Y17="","",CRS!Y17)</f>
        <v>PASSED</v>
      </c>
      <c r="P23" s="415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</row>
    <row r="24" spans="1:34" s="118" customFormat="1" ht="15.6" customHeight="1">
      <c r="A24" s="129" t="str">
        <f>IF(NAMES!B11="","",NAMES!B11)</f>
        <v>18-5222-564</v>
      </c>
      <c r="C24" s="130" t="str">
        <f>IF(NAMES!C11="","",NAMES!C11)</f>
        <v xml:space="preserve">BAUTISTA, PRINCESS CARMELA JOY B. </v>
      </c>
      <c r="D24" s="131"/>
      <c r="E24" s="132" t="str">
        <f>IF(NAMES!D11="","",NAMES!D11)</f>
        <v>F</v>
      </c>
      <c r="F24" s="133"/>
      <c r="G24" s="134" t="str">
        <f>IF(NAMES!E11="","",NAMES!E11)</f>
        <v>BSIT-ERP TRACK-1</v>
      </c>
      <c r="H24" s="124"/>
      <c r="I24" s="135">
        <f>IF(CRS!J18="","",CRS!J18)</f>
        <v>93</v>
      </c>
      <c r="J24" s="136"/>
      <c r="K24" s="135">
        <f>IF(CRS!X18="","",CRS!X18)</f>
        <v>96</v>
      </c>
      <c r="L24" s="137"/>
      <c r="M24" s="135">
        <f>IF(CRS!X18="","",CRS!X18)</f>
        <v>96</v>
      </c>
      <c r="N24" s="138"/>
      <c r="O24" s="414" t="str">
        <f>IF(CRS!Y18="","",CRS!Y18)</f>
        <v>PASSED</v>
      </c>
      <c r="P24" s="415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</row>
    <row r="25" spans="1:34" s="118" customFormat="1" ht="15.6" customHeight="1">
      <c r="A25" s="129" t="str">
        <f>IF(NAMES!B12="","",NAMES!B12)</f>
        <v>18-6902-942</v>
      </c>
      <c r="C25" s="130" t="str">
        <f>IF(NAMES!C12="","",NAMES!C12)</f>
        <v xml:space="preserve">BIDANG, JHUN ROY B. </v>
      </c>
      <c r="D25" s="131"/>
      <c r="E25" s="132" t="str">
        <f>IF(NAMES!D12="","",NAMES!D12)</f>
        <v>M</v>
      </c>
      <c r="F25" s="133"/>
      <c r="G25" s="134" t="str">
        <f>IF(NAMES!E12="","",NAMES!E12)</f>
        <v>BSIT-WEB TRACK-1</v>
      </c>
      <c r="H25" s="124"/>
      <c r="I25" s="135">
        <f>IF(CRS!J19="","",CRS!J19)</f>
        <v>87</v>
      </c>
      <c r="J25" s="136"/>
      <c r="K25" s="135">
        <f>IF(CRS!X19="","",CRS!X19)</f>
        <v>88</v>
      </c>
      <c r="L25" s="137"/>
      <c r="M25" s="135">
        <f>IF(CRS!X19="","",CRS!X19)</f>
        <v>88</v>
      </c>
      <c r="N25" s="138"/>
      <c r="O25" s="414" t="str">
        <f>IF(CRS!Y19="","",CRS!Y19)</f>
        <v>PASSED</v>
      </c>
      <c r="P25" s="415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</row>
    <row r="26" spans="1:34" s="118" customFormat="1" ht="15.6" customHeight="1">
      <c r="A26" s="129" t="str">
        <f>IF(NAMES!B13="","",NAMES!B13)</f>
        <v>18-4583-712</v>
      </c>
      <c r="C26" s="130" t="str">
        <f>IF(NAMES!C13="","",NAMES!C13)</f>
        <v xml:space="preserve">BISWELAN, DANN LESTER B. </v>
      </c>
      <c r="D26" s="131"/>
      <c r="E26" s="132" t="str">
        <f>IF(NAMES!D13="","",NAMES!D13)</f>
        <v>M</v>
      </c>
      <c r="F26" s="133"/>
      <c r="G26" s="134" t="str">
        <f>IF(NAMES!E13="","",NAMES!E13)</f>
        <v>BSIT-ERP TRACK-1</v>
      </c>
      <c r="H26" s="124"/>
      <c r="I26" s="135">
        <f>IF(CRS!J20="","",CRS!J20)</f>
        <v>78</v>
      </c>
      <c r="J26" s="136"/>
      <c r="K26" s="135">
        <f>IF(CRS!X20="","",CRS!X20)</f>
        <v>80</v>
      </c>
      <c r="L26" s="137"/>
      <c r="M26" s="135">
        <f>IF(CRS!X20="","",CRS!X20)</f>
        <v>80</v>
      </c>
      <c r="N26" s="138"/>
      <c r="O26" s="414" t="str">
        <f>IF(CRS!Y20="","",CRS!Y20)</f>
        <v>PASSED</v>
      </c>
      <c r="P26" s="415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</row>
    <row r="27" spans="1:34" s="118" customFormat="1" ht="15.6" customHeight="1">
      <c r="A27" s="129" t="str">
        <f>IF(NAMES!B14="","",NAMES!B14)</f>
        <v>18-6836-326</v>
      </c>
      <c r="C27" s="130" t="str">
        <f>IF(NAMES!C14="","",NAMES!C14)</f>
        <v xml:space="preserve">CHUA, MARY LYRA O. </v>
      </c>
      <c r="D27" s="131"/>
      <c r="E27" s="132" t="str">
        <f>IF(NAMES!D14="","",NAMES!D14)</f>
        <v>F</v>
      </c>
      <c r="F27" s="133"/>
      <c r="G27" s="134" t="str">
        <f>IF(NAMES!E14="","",NAMES!E14)</f>
        <v>BSIT-NET SEC TRACK-1</v>
      </c>
      <c r="H27" s="124"/>
      <c r="I27" s="135">
        <f>IF(CRS!J21="","",CRS!J21)</f>
        <v>88</v>
      </c>
      <c r="J27" s="136"/>
      <c r="K27" s="135">
        <f>IF(CRS!X21="","",CRS!X21)</f>
        <v>90</v>
      </c>
      <c r="L27" s="137"/>
      <c r="M27" s="135">
        <f>IF(CRS!X21="","",CRS!X21)</f>
        <v>90</v>
      </c>
      <c r="N27" s="138"/>
      <c r="O27" s="414" t="str">
        <f>IF(CRS!Y21="","",CRS!Y21)</f>
        <v>PASSED</v>
      </c>
      <c r="P27" s="415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</row>
    <row r="28" spans="1:34" s="118" customFormat="1" ht="15.6" customHeight="1">
      <c r="A28" s="129" t="str">
        <f>IF(NAMES!B15="","",NAMES!B15)</f>
        <v>16-3981-281</v>
      </c>
      <c r="C28" s="130" t="str">
        <f>IF(NAMES!C15="","",NAMES!C15)</f>
        <v xml:space="preserve">CULBENGAN, JOSH ADRIAN L. </v>
      </c>
      <c r="D28" s="131"/>
      <c r="E28" s="132" t="str">
        <f>IF(NAMES!D15="","",NAMES!D15)</f>
        <v>M</v>
      </c>
      <c r="F28" s="133"/>
      <c r="G28" s="134" t="str">
        <f>IF(NAMES!E15="","",NAMES!E15)</f>
        <v>BSIT-WEB TRACK-1</v>
      </c>
      <c r="H28" s="124"/>
      <c r="I28" s="135">
        <f>IF(CRS!J22="","",CRS!J22)</f>
        <v>87</v>
      </c>
      <c r="J28" s="136"/>
      <c r="K28" s="135">
        <f>IF(CRS!X22="","",CRS!X22)</f>
        <v>91</v>
      </c>
      <c r="L28" s="137"/>
      <c r="M28" s="135">
        <f>IF(CRS!X22="","",CRS!X22)</f>
        <v>91</v>
      </c>
      <c r="N28" s="138"/>
      <c r="O28" s="414" t="str">
        <f>IF(CRS!Y22="","",CRS!Y22)</f>
        <v>PASSED</v>
      </c>
      <c r="P28" s="415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</row>
    <row r="29" spans="1:34" s="118" customFormat="1" ht="15.6" customHeight="1">
      <c r="A29" s="129" t="str">
        <f>IF(NAMES!B16="","",NAMES!B16)</f>
        <v>18-7897-308</v>
      </c>
      <c r="C29" s="130" t="str">
        <f>IF(NAMES!C16="","",NAMES!C16)</f>
        <v xml:space="preserve">DE GUZMAN, ARIANNE T. </v>
      </c>
      <c r="D29" s="131"/>
      <c r="E29" s="132" t="str">
        <f>IF(NAMES!D16="","",NAMES!D16)</f>
        <v>F</v>
      </c>
      <c r="F29" s="133"/>
      <c r="G29" s="134" t="str">
        <f>IF(NAMES!E16="","",NAMES!E16)</f>
        <v>BSIT-NET SEC TRACK-1</v>
      </c>
      <c r="H29" s="124"/>
      <c r="I29" s="135">
        <f>IF(CRS!J23="","",CRS!J23)</f>
        <v>82</v>
      </c>
      <c r="J29" s="136"/>
      <c r="K29" s="135">
        <f>IF(CRS!X23="","",CRS!X23)</f>
        <v>82</v>
      </c>
      <c r="L29" s="137"/>
      <c r="M29" s="135">
        <f>IF(CRS!X23="","",CRS!X23)</f>
        <v>82</v>
      </c>
      <c r="N29" s="138"/>
      <c r="O29" s="414" t="str">
        <f>IF(CRS!Y23="","",CRS!Y23)</f>
        <v>PASSED</v>
      </c>
      <c r="P29" s="415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</row>
    <row r="30" spans="1:34" s="118" customFormat="1" ht="15.6" customHeight="1">
      <c r="A30" s="129" t="str">
        <f>IF(NAMES!B17="","",NAMES!B17)</f>
        <v>18-6881-132</v>
      </c>
      <c r="C30" s="130" t="str">
        <f>IF(NAMES!C17="","",NAMES!C17)</f>
        <v xml:space="preserve">EBRADA, ALDWIN MICAEL L. </v>
      </c>
      <c r="D30" s="131"/>
      <c r="E30" s="132" t="str">
        <f>IF(NAMES!D17="","",NAMES!D17)</f>
        <v>M</v>
      </c>
      <c r="F30" s="133"/>
      <c r="G30" s="134" t="str">
        <f>IF(NAMES!E17="","",NAMES!E17)</f>
        <v>BSIT-WEB TRACK-1</v>
      </c>
      <c r="H30" s="124"/>
      <c r="I30" s="135">
        <f>IF(CRS!J24="","",CRS!J24)</f>
        <v>84</v>
      </c>
      <c r="J30" s="136"/>
      <c r="K30" s="135">
        <f>IF(CRS!X24="","",CRS!X24)</f>
        <v>89</v>
      </c>
      <c r="L30" s="137"/>
      <c r="M30" s="135">
        <f>IF(CRS!X24="","",CRS!X24)</f>
        <v>89</v>
      </c>
      <c r="N30" s="138"/>
      <c r="O30" s="414" t="str">
        <f>IF(CRS!Y24="","",CRS!Y24)</f>
        <v>PASSED</v>
      </c>
      <c r="P30" s="415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</row>
    <row r="31" spans="1:34" s="118" customFormat="1" ht="15.6" customHeight="1">
      <c r="A31" s="129" t="str">
        <f>IF(NAMES!B18="","",NAMES!B18)</f>
        <v>18-5724-792</v>
      </c>
      <c r="C31" s="130" t="str">
        <f>IF(NAMES!C18="","",NAMES!C18)</f>
        <v xml:space="preserve">ESPELITA, CLAIRE THERESE S. </v>
      </c>
      <c r="D31" s="131"/>
      <c r="E31" s="132" t="str">
        <f>IF(NAMES!D18="","",NAMES!D18)</f>
        <v>F</v>
      </c>
      <c r="F31" s="133"/>
      <c r="G31" s="134" t="str">
        <f>IF(NAMES!E18="","",NAMES!E18)</f>
        <v>BSIT-WEB TRACK-1</v>
      </c>
      <c r="H31" s="124"/>
      <c r="I31" s="135">
        <f>IF(CRS!J25="","",CRS!J25)</f>
        <v>81</v>
      </c>
      <c r="J31" s="136"/>
      <c r="K31" s="135">
        <f>IF(CRS!X25="","",CRS!X25)</f>
        <v>88</v>
      </c>
      <c r="L31" s="137"/>
      <c r="M31" s="135">
        <f>IF(CRS!X25="","",CRS!X25)</f>
        <v>88</v>
      </c>
      <c r="N31" s="138"/>
      <c r="O31" s="414" t="str">
        <f>IF(CRS!Y25="","",CRS!Y25)</f>
        <v>PASSED</v>
      </c>
      <c r="P31" s="415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</row>
    <row r="32" spans="1:34" s="118" customFormat="1" ht="15.6" customHeight="1">
      <c r="A32" s="129" t="str">
        <f>IF(NAMES!B19="","",NAMES!B19)</f>
        <v>18-6848-502</v>
      </c>
      <c r="C32" s="130" t="str">
        <f>IF(NAMES!C19="","",NAMES!C19)</f>
        <v xml:space="preserve">FARRO, FREDERICK ANTHONY A. </v>
      </c>
      <c r="D32" s="131"/>
      <c r="E32" s="132" t="str">
        <f>IF(NAMES!D19="","",NAMES!D19)</f>
        <v>M</v>
      </c>
      <c r="F32" s="133"/>
      <c r="G32" s="134" t="str">
        <f>IF(NAMES!E19="","",NAMES!E19)</f>
        <v>BSIT-WEB TRACK-1</v>
      </c>
      <c r="H32" s="124"/>
      <c r="I32" s="135">
        <f>IF(CRS!J26="","",CRS!J26)</f>
        <v>86</v>
      </c>
      <c r="J32" s="136"/>
      <c r="K32" s="135">
        <f>IF(CRS!X26="","",CRS!X26)</f>
        <v>86</v>
      </c>
      <c r="L32" s="137"/>
      <c r="M32" s="135">
        <f>IF(CRS!X26="","",CRS!X26)</f>
        <v>86</v>
      </c>
      <c r="N32" s="138"/>
      <c r="O32" s="414" t="str">
        <f>IF(CRS!Y26="","",CRS!Y26)</f>
        <v>PASSED</v>
      </c>
      <c r="P32" s="415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</row>
    <row r="33" spans="1:34" s="118" customFormat="1" ht="15" customHeight="1">
      <c r="A33" s="129" t="str">
        <f>IF(NAMES!B20="","",NAMES!B20)</f>
        <v>18-6947-781</v>
      </c>
      <c r="C33" s="130" t="str">
        <f>IF(NAMES!C20="","",NAMES!C20)</f>
        <v xml:space="preserve">FLORES, RENZ JAVIE B. </v>
      </c>
      <c r="D33" s="131"/>
      <c r="E33" s="132" t="str">
        <f>IF(NAMES!D20="","",NAMES!D20)</f>
        <v>F</v>
      </c>
      <c r="F33" s="133"/>
      <c r="G33" s="134" t="str">
        <f>IF(NAMES!E20="","",NAMES!E20)</f>
        <v>BSIT-ERP TRACK-1</v>
      </c>
      <c r="H33" s="124"/>
      <c r="I33" s="135">
        <f>IF(CRS!J27="","",CRS!J27)</f>
        <v>87</v>
      </c>
      <c r="J33" s="136"/>
      <c r="K33" s="135">
        <f>IF(CRS!X27="","",CRS!X27)</f>
        <v>92</v>
      </c>
      <c r="L33" s="137"/>
      <c r="M33" s="135">
        <f>IF(CRS!X27="","",CRS!X27)</f>
        <v>92</v>
      </c>
      <c r="N33" s="138"/>
      <c r="O33" s="414" t="str">
        <f>IF(CRS!Y27="","",CRS!Y27)</f>
        <v>PASSED</v>
      </c>
      <c r="P33" s="415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</row>
    <row r="34" spans="1:34" s="118" customFormat="1" ht="15.6" customHeight="1">
      <c r="A34" s="129" t="str">
        <f>IF(NAMES!B21="","",NAMES!B21)</f>
        <v>18-6968-851</v>
      </c>
      <c r="C34" s="130" t="str">
        <f>IF(NAMES!C21="","",NAMES!C21)</f>
        <v xml:space="preserve">FONTANILLA, EMIL U. </v>
      </c>
      <c r="D34" s="131"/>
      <c r="E34" s="132" t="str">
        <f>IF(NAMES!D21="","",NAMES!D21)</f>
        <v>M</v>
      </c>
      <c r="F34" s="133"/>
      <c r="G34" s="134" t="str">
        <f>IF(NAMES!E21="","",NAMES!E21)</f>
        <v>BSIT-NET SEC TRACK-1</v>
      </c>
      <c r="H34" s="124"/>
      <c r="I34" s="135">
        <f>IF(CRS!J28="","",CRS!J28)</f>
        <v>73</v>
      </c>
      <c r="J34" s="136"/>
      <c r="K34" s="135" t="str">
        <f>IF(CRS!X28="","",CRS!X28)</f>
        <v>INC</v>
      </c>
      <c r="L34" s="137"/>
      <c r="M34" s="135" t="str">
        <f>IF(CRS!X28="","",CRS!X28)</f>
        <v>INC</v>
      </c>
      <c r="N34" s="138"/>
      <c r="O34" s="414" t="str">
        <f>IF(CRS!Y28="","",CRS!Y28)</f>
        <v>NFE</v>
      </c>
      <c r="P34" s="415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</row>
    <row r="35" spans="1:34" s="118" customFormat="1" ht="15.6" customHeight="1">
      <c r="A35" s="129" t="str">
        <f>IF(NAMES!B22="","",NAMES!B22)</f>
        <v>18-7016-106</v>
      </c>
      <c r="C35" s="130" t="str">
        <f>IF(NAMES!C22="","",NAMES!C22)</f>
        <v xml:space="preserve">GACILAN, JOHN JAMES </v>
      </c>
      <c r="D35" s="131"/>
      <c r="E35" s="132" t="str">
        <f>IF(NAMES!D22="","",NAMES!D22)</f>
        <v>M</v>
      </c>
      <c r="F35" s="133"/>
      <c r="G35" s="134" t="str">
        <f>IF(NAMES!E22="","",NAMES!E22)</f>
        <v>BSIT-WEB TRACK-1</v>
      </c>
      <c r="H35" s="124"/>
      <c r="I35" s="135">
        <f>IF(CRS!J29="","",CRS!J29)</f>
        <v>90</v>
      </c>
      <c r="J35" s="136"/>
      <c r="K35" s="135">
        <f>IF(CRS!X29="","",CRS!X29)</f>
        <v>91</v>
      </c>
      <c r="L35" s="137"/>
      <c r="M35" s="135">
        <f>IF(CRS!X29="","",CRS!X29)</f>
        <v>91</v>
      </c>
      <c r="N35" s="138"/>
      <c r="O35" s="414" t="str">
        <f>IF(CRS!Y29="","",CRS!Y29)</f>
        <v>PASSED</v>
      </c>
      <c r="P35" s="415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</row>
    <row r="36" spans="1:34" s="118" customFormat="1" ht="15.6" customHeight="1">
      <c r="A36" s="129" t="str">
        <f>IF(NAMES!B23="","",NAMES!B23)</f>
        <v>18-6542-504</v>
      </c>
      <c r="C36" s="130" t="str">
        <f>IF(NAMES!C23="","",NAMES!C23)</f>
        <v xml:space="preserve">GACUSAN, JUEL REI S. </v>
      </c>
      <c r="D36" s="131"/>
      <c r="E36" s="132" t="str">
        <f>IF(NAMES!D23="","",NAMES!D23)</f>
        <v>M</v>
      </c>
      <c r="F36" s="133"/>
      <c r="G36" s="134" t="str">
        <f>IF(NAMES!E23="","",NAMES!E23)</f>
        <v>BSIT-ERP TRACK-1</v>
      </c>
      <c r="H36" s="124"/>
      <c r="I36" s="135">
        <f>IF(CRS!J30="","",CRS!J30)</f>
        <v>88</v>
      </c>
      <c r="J36" s="136"/>
      <c r="K36" s="135">
        <f>IF(CRS!X30="","",CRS!X30)</f>
        <v>86</v>
      </c>
      <c r="L36" s="137"/>
      <c r="M36" s="135">
        <f>IF(CRS!X30="","",CRS!X30)</f>
        <v>86</v>
      </c>
      <c r="N36" s="138"/>
      <c r="O36" s="414" t="str">
        <f>IF(CRS!Y30="","",CRS!Y30)</f>
        <v>PASSED</v>
      </c>
      <c r="P36" s="415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</row>
    <row r="37" spans="1:34" s="118" customFormat="1" ht="15.6" customHeight="1">
      <c r="A37" s="129" t="str">
        <f>IF(NAMES!B24="","",NAMES!B24)</f>
        <v>18-6790-112</v>
      </c>
      <c r="C37" s="130" t="str">
        <f>IF(NAMES!C24="","",NAMES!C24)</f>
        <v xml:space="preserve">GADONG, KARL V. </v>
      </c>
      <c r="D37" s="131"/>
      <c r="E37" s="132" t="str">
        <f>IF(NAMES!D24="","",NAMES!D24)</f>
        <v>M</v>
      </c>
      <c r="F37" s="133"/>
      <c r="G37" s="134" t="str">
        <f>IF(NAMES!E24="","",NAMES!E24)</f>
        <v>BSIT-NET SEC TRACK-1</v>
      </c>
      <c r="H37" s="124"/>
      <c r="I37" s="135">
        <f>IF(CRS!J31="","",CRS!J31)</f>
        <v>86</v>
      </c>
      <c r="J37" s="136"/>
      <c r="K37" s="135">
        <f>IF(CRS!X31="","",CRS!X31)</f>
        <v>84</v>
      </c>
      <c r="L37" s="137"/>
      <c r="M37" s="135">
        <f>IF(CRS!X31="","",CRS!X31)</f>
        <v>84</v>
      </c>
      <c r="N37" s="138"/>
      <c r="O37" s="414" t="str">
        <f>IF(CRS!Y31="","",CRS!Y31)</f>
        <v>PASSED</v>
      </c>
      <c r="P37" s="415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</row>
    <row r="38" spans="1:34" s="118" customFormat="1" ht="15.6" customHeight="1">
      <c r="A38" s="129" t="str">
        <f>IF(NAMES!B25="","",NAMES!B25)</f>
        <v>18-7178-450</v>
      </c>
      <c r="C38" s="130" t="str">
        <f>IF(NAMES!C25="","",NAMES!C25)</f>
        <v xml:space="preserve">GALIDO, JOHN GLENN C. </v>
      </c>
      <c r="D38" s="131"/>
      <c r="E38" s="132" t="str">
        <f>IF(NAMES!D25="","",NAMES!D25)</f>
        <v>M</v>
      </c>
      <c r="F38" s="133"/>
      <c r="G38" s="134" t="str">
        <f>IF(NAMES!E25="","",NAMES!E25)</f>
        <v>BSIT-NET SEC TRACK-1</v>
      </c>
      <c r="H38" s="124"/>
      <c r="I38" s="135">
        <f>IF(CRS!J32="","",CRS!J32)</f>
        <v>74</v>
      </c>
      <c r="J38" s="136"/>
      <c r="K38" s="135">
        <f>IF(CRS!X32="","",CRS!X32)</f>
        <v>78</v>
      </c>
      <c r="L38" s="137"/>
      <c r="M38" s="135">
        <f>IF(CRS!X32="","",CRS!X32)</f>
        <v>78</v>
      </c>
      <c r="N38" s="138"/>
      <c r="O38" s="414" t="str">
        <f>IF(CRS!Y32="","",CRS!Y32)</f>
        <v>PASSED</v>
      </c>
      <c r="P38" s="415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</row>
    <row r="39" spans="1:34" s="118" customFormat="1" ht="15.6" customHeight="1">
      <c r="A39" s="129" t="str">
        <f>IF(NAMES!B26="","",NAMES!B26)</f>
        <v>18-6812-964</v>
      </c>
      <c r="C39" s="130" t="str">
        <f>IF(NAMES!C26="","",NAMES!C26)</f>
        <v xml:space="preserve">GAMBOA, GARNNETT D. </v>
      </c>
      <c r="D39" s="131"/>
      <c r="E39" s="132" t="str">
        <f>IF(NAMES!D26="","",NAMES!D26)</f>
        <v>M</v>
      </c>
      <c r="F39" s="133"/>
      <c r="G39" s="134" t="str">
        <f>IF(NAMES!E26="","",NAMES!E26)</f>
        <v>BSIT-NET SEC TRACK-1</v>
      </c>
      <c r="H39" s="124"/>
      <c r="I39" s="135">
        <f>IF(CRS!J33="","",CRS!J33)</f>
        <v>79</v>
      </c>
      <c r="J39" s="136"/>
      <c r="K39" s="135">
        <f>IF(CRS!X33="","",CRS!X33)</f>
        <v>82</v>
      </c>
      <c r="L39" s="137"/>
      <c r="M39" s="135">
        <f>IF(CRS!X33="","",CRS!X33)</f>
        <v>82</v>
      </c>
      <c r="N39" s="138"/>
      <c r="O39" s="414" t="str">
        <f>IF(CRS!Y33="","",CRS!Y33)</f>
        <v>PASSED</v>
      </c>
      <c r="P39" s="415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</row>
    <row r="40" spans="1:34" s="118" customFormat="1" ht="15.6" customHeight="1">
      <c r="A40" s="129" t="str">
        <f>IF(NAMES!B27="","",NAMES!B27)</f>
        <v>18-6236-149</v>
      </c>
      <c r="C40" s="130" t="str">
        <f>IF(NAMES!C27="","",NAMES!C27)</f>
        <v xml:space="preserve">JIMENEZ, JADE MAURICE P. </v>
      </c>
      <c r="D40" s="131"/>
      <c r="E40" s="132" t="str">
        <f>IF(NAMES!D27="","",NAMES!D27)</f>
        <v>M</v>
      </c>
      <c r="F40" s="133"/>
      <c r="G40" s="134" t="str">
        <f>IF(NAMES!E27="","",NAMES!E27)</f>
        <v>BSIT-WEB TRACK-1</v>
      </c>
      <c r="H40" s="124"/>
      <c r="I40" s="135">
        <f>IF(CRS!J34="","",CRS!J34)</f>
        <v>79</v>
      </c>
      <c r="J40" s="136"/>
      <c r="K40" s="135">
        <f>IF(CRS!X34="","",CRS!X34)</f>
        <v>87</v>
      </c>
      <c r="L40" s="137"/>
      <c r="M40" s="135">
        <f>IF(CRS!X34="","",CRS!X34)</f>
        <v>87</v>
      </c>
      <c r="N40" s="138"/>
      <c r="O40" s="414" t="str">
        <f>IF(CRS!Y34="","",CRS!Y34)</f>
        <v>PASSED</v>
      </c>
      <c r="P40" s="415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</row>
    <row r="41" spans="1:34" s="118" customFormat="1" ht="15.6" customHeight="1">
      <c r="A41" s="129" t="str">
        <f>IF(NAMES!B28="","",NAMES!B28)</f>
        <v>18-6834-504</v>
      </c>
      <c r="C41" s="130" t="str">
        <f>IF(NAMES!C28="","",NAMES!C28)</f>
        <v xml:space="preserve">LACANILAO, ALLYSSA LOUISSE E. </v>
      </c>
      <c r="D41" s="131"/>
      <c r="E41" s="132" t="str">
        <f>IF(NAMES!D28="","",NAMES!D28)</f>
        <v>F</v>
      </c>
      <c r="F41" s="133"/>
      <c r="G41" s="134" t="str">
        <f>IF(NAMES!E28="","",NAMES!E28)</f>
        <v>BSIT-NET SEC TRACK-1</v>
      </c>
      <c r="H41" s="124"/>
      <c r="I41" s="135">
        <f>IF(CRS!J35="","",CRS!J35)</f>
        <v>87</v>
      </c>
      <c r="J41" s="136"/>
      <c r="K41" s="135">
        <f>IF(CRS!X35="","",CRS!X35)</f>
        <v>91</v>
      </c>
      <c r="L41" s="137"/>
      <c r="M41" s="135">
        <f>IF(CRS!X35="","",CRS!X35)</f>
        <v>91</v>
      </c>
      <c r="N41" s="138"/>
      <c r="O41" s="414" t="str">
        <f>IF(CRS!Y35="","",CRS!Y35)</f>
        <v>PASSED</v>
      </c>
      <c r="P41" s="415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</row>
    <row r="42" spans="1:34" s="118" customFormat="1" ht="15.6" customHeight="1">
      <c r="A42" s="129" t="str">
        <f>IF(NAMES!B29="","",NAMES!B29)</f>
        <v>17-5997-821</v>
      </c>
      <c r="C42" s="130" t="str">
        <f>IF(NAMES!C29="","",NAMES!C29)</f>
        <v xml:space="preserve">LI, YIFAN </v>
      </c>
      <c r="D42" s="131"/>
      <c r="E42" s="132" t="str">
        <f>IF(NAMES!D29="","",NAMES!D29)</f>
        <v>F</v>
      </c>
      <c r="F42" s="133"/>
      <c r="G42" s="134" t="str">
        <f>IF(NAMES!E29="","",NAMES!E29)</f>
        <v>BSIT-WEB TRACK-1</v>
      </c>
      <c r="H42" s="124"/>
      <c r="I42" s="135">
        <f>IF(CRS!J36="","",CRS!J36)</f>
        <v>76</v>
      </c>
      <c r="J42" s="136"/>
      <c r="K42" s="135">
        <f>IF(CRS!X36="","",CRS!X36)</f>
        <v>82</v>
      </c>
      <c r="L42" s="137"/>
      <c r="M42" s="135">
        <f>IF(CRS!X36="","",CRS!X36)</f>
        <v>82</v>
      </c>
      <c r="N42" s="138"/>
      <c r="O42" s="414" t="str">
        <f>IF(CRS!Y36="","",CRS!Y36)</f>
        <v>PASSED</v>
      </c>
      <c r="P42" s="415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</row>
    <row r="43" spans="1:34" s="118" customFormat="1" ht="15.6" customHeight="1">
      <c r="A43" s="129" t="str">
        <f>IF(NAMES!B30="","",NAMES!B30)</f>
        <v>15-2671-753</v>
      </c>
      <c r="C43" s="130" t="str">
        <f>IF(NAMES!C30="","",NAMES!C30)</f>
        <v xml:space="preserve">MARTINEZ, ERICSON R. </v>
      </c>
      <c r="D43" s="131"/>
      <c r="E43" s="132" t="str">
        <f>IF(NAMES!D30="","",NAMES!D30)</f>
        <v>M</v>
      </c>
      <c r="F43" s="133"/>
      <c r="G43" s="134" t="str">
        <f>IF(NAMES!E30="","",NAMES!E30)</f>
        <v>BSIT-NET SEC TRACK-1</v>
      </c>
      <c r="H43" s="124"/>
      <c r="I43" s="135">
        <f>IF(CRS!J37="","",CRS!J37)</f>
        <v>84</v>
      </c>
      <c r="J43" s="136"/>
      <c r="K43" s="135">
        <f>IF(CRS!X37="","",CRS!X37)</f>
        <v>84</v>
      </c>
      <c r="L43" s="137"/>
      <c r="M43" s="135">
        <f>IF(CRS!X37="","",CRS!X37)</f>
        <v>84</v>
      </c>
      <c r="N43" s="138"/>
      <c r="O43" s="414" t="str">
        <f>IF(CRS!Y37="","",CRS!Y37)</f>
        <v>PASSED</v>
      </c>
      <c r="P43" s="415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</row>
    <row r="44" spans="1:34" s="118" customFormat="1" ht="15.6" customHeight="1">
      <c r="A44" s="129" t="str">
        <f>IF(NAMES!B31="","",NAMES!B31)</f>
        <v>18-7104-721</v>
      </c>
      <c r="C44" s="130" t="str">
        <f>IF(NAMES!C31="","",NAMES!C31)</f>
        <v xml:space="preserve">NAVALTA, JORANNE M. </v>
      </c>
      <c r="D44" s="131"/>
      <c r="E44" s="132" t="str">
        <f>IF(NAMES!D31="","",NAMES!D31)</f>
        <v>M</v>
      </c>
      <c r="F44" s="133"/>
      <c r="G44" s="134" t="str">
        <f>IF(NAMES!E31="","",NAMES!E31)</f>
        <v>BSIT-NET SEC TRACK-1</v>
      </c>
      <c r="H44" s="124"/>
      <c r="I44" s="135">
        <f>IF(CRS!J38="","",CRS!J38)</f>
        <v>75</v>
      </c>
      <c r="J44" s="136"/>
      <c r="K44" s="135" t="str">
        <f>IF(CRS!X38="","",CRS!X38)</f>
        <v>INC</v>
      </c>
      <c r="L44" s="137"/>
      <c r="M44" s="135" t="str">
        <f>IF(CRS!X38="","",CRS!X38)</f>
        <v>INC</v>
      </c>
      <c r="N44" s="138"/>
      <c r="O44" s="414" t="str">
        <f>IF(CRS!Y38="","",CRS!Y38)</f>
        <v>NFE</v>
      </c>
      <c r="P44" s="415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</row>
    <row r="45" spans="1:34" s="118" customFormat="1" ht="15.6" customHeight="1">
      <c r="A45" s="129" t="str">
        <f>IF(NAMES!B32="","",NAMES!B32)</f>
        <v>18-6508-276</v>
      </c>
      <c r="C45" s="130" t="str">
        <f>IF(NAMES!C32="","",NAMES!C32)</f>
        <v xml:space="preserve">PABLO, LESTER W. </v>
      </c>
      <c r="D45" s="131"/>
      <c r="E45" s="132" t="str">
        <f>IF(NAMES!D32="","",NAMES!D32)</f>
        <v>M</v>
      </c>
      <c r="F45" s="133"/>
      <c r="G45" s="134" t="str">
        <f>IF(NAMES!E32="","",NAMES!E32)</f>
        <v>BSIT-WEB TRACK-1</v>
      </c>
      <c r="H45" s="124"/>
      <c r="I45" s="135">
        <f>IF(CRS!J39="","",CRS!J39)</f>
        <v>86</v>
      </c>
      <c r="J45" s="136"/>
      <c r="K45" s="135">
        <f>IF(CRS!X39="","",CRS!X39)</f>
        <v>87</v>
      </c>
      <c r="L45" s="137"/>
      <c r="M45" s="135">
        <f>IF(CRS!X39="","",CRS!X39)</f>
        <v>87</v>
      </c>
      <c r="N45" s="138"/>
      <c r="O45" s="414" t="str">
        <f>IF(CRS!Y39="","",CRS!Y39)</f>
        <v>PASSED</v>
      </c>
      <c r="P45" s="415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</row>
    <row r="46" spans="1:34" s="118" customFormat="1" ht="15.6" customHeight="1">
      <c r="A46" s="129" t="str">
        <f>IF(NAMES!B33="","",NAMES!B33)</f>
        <v>18-7119-888</v>
      </c>
      <c r="C46" s="130" t="str">
        <f>IF(NAMES!C33="","",NAMES!C33)</f>
        <v xml:space="preserve">PADRIQUE, GREGGY JIM IVAN A. </v>
      </c>
      <c r="D46" s="131"/>
      <c r="E46" s="132" t="str">
        <f>IF(NAMES!D33="","",NAMES!D33)</f>
        <v>M</v>
      </c>
      <c r="F46" s="133"/>
      <c r="G46" s="134" t="str">
        <f>IF(NAMES!E33="","",NAMES!E33)</f>
        <v>BSIT-WEB TRACK-1</v>
      </c>
      <c r="H46" s="124"/>
      <c r="I46" s="135">
        <f>IF(CRS!J40="","",CRS!J40)</f>
        <v>88</v>
      </c>
      <c r="J46" s="136"/>
      <c r="K46" s="135">
        <f>IF(CRS!X40="","",CRS!X40)</f>
        <v>93</v>
      </c>
      <c r="L46" s="137"/>
      <c r="M46" s="135">
        <f>IF(CRS!X40="","",CRS!X40)</f>
        <v>93</v>
      </c>
      <c r="N46" s="138"/>
      <c r="O46" s="414" t="str">
        <f>IF(CRS!Y40="","",CRS!Y40)</f>
        <v>PASSED</v>
      </c>
      <c r="P46" s="415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</row>
    <row r="47" spans="1:34" s="118" customFormat="1" ht="15.6" customHeight="1">
      <c r="A47" s="129"/>
      <c r="D47" s="141" t="str">
        <f>'INITIAL INPUT'!J12</f>
        <v>INTRODUCTION TO PLATFORM TECHNOLOGIES</v>
      </c>
      <c r="E47" s="105"/>
      <c r="F47" s="142"/>
      <c r="G47" s="143"/>
      <c r="H47" s="119"/>
      <c r="I47" s="144"/>
      <c r="J47" s="119"/>
      <c r="K47" s="120"/>
      <c r="L47" s="119"/>
      <c r="M47" s="120"/>
      <c r="N47" s="120"/>
      <c r="O47" s="119"/>
      <c r="P47" s="145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</row>
    <row r="48" spans="1:34" s="118" customFormat="1" ht="15.6" customHeight="1">
      <c r="D48" s="119"/>
      <c r="E48" s="105"/>
      <c r="F48" s="119"/>
      <c r="H48" s="119"/>
      <c r="I48" s="120"/>
      <c r="J48" s="119"/>
      <c r="K48" s="120"/>
      <c r="L48" s="119"/>
      <c r="M48" s="120"/>
      <c r="N48" s="120"/>
      <c r="O48" s="119"/>
      <c r="P48" s="121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</row>
    <row r="49" spans="1:34" s="118" customFormat="1" ht="15.6" customHeight="1">
      <c r="A49" s="146"/>
      <c r="D49" s="142"/>
      <c r="E49" s="105"/>
      <c r="F49" s="142"/>
      <c r="H49" s="119"/>
      <c r="I49" s="120"/>
      <c r="J49" s="119"/>
      <c r="K49" s="120"/>
      <c r="L49" s="119"/>
      <c r="M49" s="120"/>
      <c r="N49" s="120"/>
      <c r="O49" s="119"/>
      <c r="P49" s="121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</row>
    <row r="50" spans="1:34" s="118" customFormat="1" ht="15.6" customHeight="1">
      <c r="A50" s="146"/>
      <c r="D50" s="119"/>
      <c r="E50" s="105"/>
      <c r="F50" s="119"/>
      <c r="H50" s="119"/>
      <c r="I50" s="120"/>
      <c r="J50" s="119"/>
      <c r="K50" s="120"/>
      <c r="L50" s="119"/>
      <c r="M50" s="120"/>
      <c r="N50" s="120"/>
      <c r="O50" s="119"/>
      <c r="P50" s="121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</row>
    <row r="51" spans="1:34" s="118" customFormat="1" ht="15.6" customHeight="1">
      <c r="A51" s="146" t="s">
        <v>133</v>
      </c>
      <c r="B51" s="142"/>
      <c r="C51" s="105"/>
      <c r="D51" s="119"/>
      <c r="H51" s="119"/>
      <c r="I51" s="147"/>
      <c r="J51" s="148" t="s">
        <v>22</v>
      </c>
      <c r="K51" s="120"/>
      <c r="L51" s="163"/>
      <c r="M51" s="164"/>
      <c r="N51" s="164"/>
      <c r="O51" s="163"/>
      <c r="P51" s="160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</row>
    <row r="52" spans="1:34" s="118" customFormat="1" ht="15.6" customHeight="1">
      <c r="B52" s="119"/>
      <c r="C52" s="105"/>
      <c r="D52" s="119"/>
      <c r="H52" s="119"/>
      <c r="I52" s="120"/>
      <c r="J52" s="119"/>
      <c r="K52" s="149" t="s">
        <v>134</v>
      </c>
      <c r="L52" s="148"/>
      <c r="O52" s="150"/>
      <c r="P52" s="121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</row>
    <row r="53" spans="1:34" s="118" customFormat="1" ht="15.6" customHeight="1">
      <c r="B53" s="119"/>
      <c r="C53" s="105"/>
      <c r="D53" s="119"/>
      <c r="H53" s="119"/>
      <c r="I53" s="120"/>
      <c r="J53" s="148" t="str">
        <f>'INITIAL INPUT'!J16:L16</f>
        <v>Leonard Prim Francis G. Reyes</v>
      </c>
      <c r="K53" s="151"/>
      <c r="L53" s="163"/>
      <c r="M53" s="163"/>
      <c r="N53" s="163"/>
      <c r="O53" s="162"/>
      <c r="P53" s="160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</row>
    <row r="54" spans="1:34" s="118" customFormat="1" ht="11.25" customHeight="1">
      <c r="B54" s="119"/>
      <c r="C54" s="105"/>
      <c r="D54" s="119"/>
      <c r="H54" s="119"/>
      <c r="I54" s="120"/>
      <c r="J54" s="119"/>
      <c r="K54" s="149" t="s">
        <v>135</v>
      </c>
      <c r="L54" s="119"/>
      <c r="O54" s="150"/>
      <c r="P54" s="121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</row>
    <row r="55" spans="1:34" s="118" customFormat="1" ht="11.25" customHeight="1">
      <c r="D55" s="119"/>
      <c r="E55" s="105"/>
      <c r="F55" s="119"/>
      <c r="H55" s="119"/>
      <c r="I55" s="120"/>
      <c r="J55" s="119"/>
      <c r="K55" s="149" t="s">
        <v>136</v>
      </c>
      <c r="L55" s="119"/>
      <c r="O55" s="150"/>
      <c r="P55" s="121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</row>
    <row r="56" spans="1:34" s="104" customFormat="1">
      <c r="E56" s="125"/>
      <c r="I56" s="152"/>
      <c r="K56" s="152"/>
      <c r="M56" s="152"/>
      <c r="N56" s="152"/>
      <c r="P56" s="96"/>
    </row>
    <row r="57" spans="1:34" s="104" customFormat="1">
      <c r="E57" s="125"/>
      <c r="I57" s="152"/>
      <c r="K57" s="152"/>
      <c r="M57" s="152"/>
      <c r="N57" s="152"/>
      <c r="P57" s="96"/>
    </row>
    <row r="58" spans="1:34" s="104" customFormat="1">
      <c r="E58" s="125"/>
      <c r="I58" s="152"/>
      <c r="K58" s="152"/>
      <c r="M58" s="152"/>
      <c r="N58" s="152"/>
      <c r="P58" s="96"/>
    </row>
    <row r="64" spans="1:34" ht="13.5" customHeight="1"/>
    <row r="65" spans="1:34" ht="30.75">
      <c r="E65" s="107" t="s">
        <v>125</v>
      </c>
      <c r="I65" s="107"/>
      <c r="L65" s="108"/>
    </row>
    <row r="66" spans="1:34" ht="13.5">
      <c r="E66" s="109" t="s">
        <v>126</v>
      </c>
      <c r="I66" s="109"/>
      <c r="L66" s="110"/>
    </row>
    <row r="69" spans="1:34" ht="15">
      <c r="E69" s="112" t="s">
        <v>127</v>
      </c>
      <c r="I69" s="112"/>
      <c r="L69" s="113"/>
    </row>
    <row r="70" spans="1:34">
      <c r="E70" s="114"/>
      <c r="I70" s="114"/>
      <c r="L70" s="115"/>
    </row>
    <row r="71" spans="1:34">
      <c r="A71" s="116"/>
      <c r="I71" s="114"/>
      <c r="L71" s="115"/>
    </row>
    <row r="72" spans="1:34" ht="15">
      <c r="A72" s="153" t="str">
        <f>A11</f>
        <v>CITCS 1L</v>
      </c>
      <c r="C72" s="416" t="str">
        <f>C11</f>
        <v>CC22</v>
      </c>
      <c r="D72" s="417"/>
      <c r="E72" s="417"/>
      <c r="F72" s="154"/>
      <c r="G72" s="418" t="str">
        <f>G11</f>
        <v>W 11:30AM-2:30PM  W 3:30PM-7:30PM</v>
      </c>
      <c r="H72" s="419"/>
      <c r="I72" s="419"/>
      <c r="J72" s="419"/>
      <c r="K72" s="419"/>
      <c r="L72" s="419"/>
      <c r="M72" s="419"/>
      <c r="N72" s="155"/>
      <c r="O72" s="420" t="str">
        <f>O11</f>
        <v>3rd Trimester</v>
      </c>
      <c r="P72" s="417"/>
    </row>
    <row r="73" spans="1:34" s="118" customFormat="1" ht="15" customHeight="1">
      <c r="A73" s="117" t="s">
        <v>9</v>
      </c>
      <c r="C73" s="421" t="s">
        <v>10</v>
      </c>
      <c r="D73" s="336"/>
      <c r="E73" s="336"/>
      <c r="F73" s="154"/>
      <c r="G73" s="422" t="s">
        <v>128</v>
      </c>
      <c r="H73" s="336"/>
      <c r="I73" s="336"/>
      <c r="J73" s="336"/>
      <c r="K73" s="336"/>
      <c r="L73" s="336"/>
      <c r="M73" s="336"/>
      <c r="N73" s="97"/>
      <c r="O73" s="423" t="str">
        <f>O12</f>
        <v>SY 2018-2019</v>
      </c>
      <c r="P73" s="424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</row>
    <row r="74" spans="1:34" s="118" customFormat="1" ht="15" customHeight="1">
      <c r="D74" s="119"/>
      <c r="E74" s="105"/>
      <c r="F74" s="119"/>
      <c r="H74" s="119"/>
      <c r="I74" s="120"/>
      <c r="J74" s="119"/>
      <c r="K74" s="120"/>
      <c r="L74" s="119"/>
      <c r="M74" s="120"/>
      <c r="N74" s="120"/>
      <c r="O74" s="119"/>
      <c r="P74" s="121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</row>
    <row r="75" spans="1:34" s="123" customFormat="1" ht="15" customHeight="1">
      <c r="A75" s="122" t="s">
        <v>129</v>
      </c>
      <c r="C75" s="122" t="s">
        <v>130</v>
      </c>
      <c r="D75" s="124"/>
      <c r="E75" s="125"/>
      <c r="F75" s="124"/>
      <c r="G75" s="126" t="s">
        <v>131</v>
      </c>
      <c r="H75" s="124"/>
      <c r="I75" s="127" t="s">
        <v>119</v>
      </c>
      <c r="J75" s="124"/>
      <c r="K75" s="127" t="s">
        <v>132</v>
      </c>
      <c r="L75" s="124"/>
      <c r="M75" s="127"/>
      <c r="N75" s="127"/>
      <c r="O75" s="425" t="s">
        <v>121</v>
      </c>
      <c r="P75" s="426"/>
      <c r="Q75" s="128"/>
      <c r="R75" s="128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8"/>
      <c r="AE75" s="128"/>
      <c r="AF75" s="128"/>
      <c r="AG75" s="128"/>
      <c r="AH75" s="128"/>
    </row>
    <row r="76" spans="1:34" s="118" customFormat="1" ht="15.6" customHeight="1">
      <c r="A76" s="129" t="str">
        <f>IF(NAMES!B34="","",NAMES!B34)</f>
        <v>18-6793-311</v>
      </c>
      <c r="C76" s="130" t="str">
        <f>IF(NAMES!C34="","",NAMES!C34)</f>
        <v xml:space="preserve">PALAGANAS, JHONNIE E. </v>
      </c>
      <c r="D76" s="131"/>
      <c r="E76" s="132" t="str">
        <f>IF(NAMES!D34="","",NAMES!D34)</f>
        <v>M</v>
      </c>
      <c r="F76" s="133"/>
      <c r="G76" s="134" t="str">
        <f>IF(NAMES!E34="","",NAMES!E34)</f>
        <v>BSIT-WEB TRACK-1</v>
      </c>
      <c r="H76" s="124"/>
      <c r="I76" s="135">
        <f>IF(CRS!J50="","",CRS!J50)</f>
        <v>86</v>
      </c>
      <c r="J76" s="136"/>
      <c r="K76" s="135">
        <f>IF(CRS!X50="","",CRS!X50)</f>
        <v>91</v>
      </c>
      <c r="L76" s="137"/>
      <c r="M76" s="135">
        <f>IF(CRS!X50="","",CRS!X50)</f>
        <v>91</v>
      </c>
      <c r="N76" s="138"/>
      <c r="O76" s="414" t="str">
        <f>IF(CRS!Y50="","",CRS!Y50)</f>
        <v>PASSED</v>
      </c>
      <c r="P76" s="415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</row>
    <row r="77" spans="1:34" s="118" customFormat="1" ht="15" customHeight="1">
      <c r="A77" s="129" t="str">
        <f>IF(NAMES!B35="","",NAMES!B35)</f>
        <v>18-6901-559</v>
      </c>
      <c r="C77" s="130" t="str">
        <f>IF(NAMES!C35="","",NAMES!C35)</f>
        <v xml:space="preserve">PALAWAG, ALLYSA MAE P. </v>
      </c>
      <c r="D77" s="131"/>
      <c r="E77" s="132" t="str">
        <f>IF(NAMES!D35="","",NAMES!D35)</f>
        <v>F</v>
      </c>
      <c r="F77" s="133"/>
      <c r="G77" s="134" t="str">
        <f>IF(NAMES!E35="","",NAMES!E35)</f>
        <v>BSIT-WEB TRACK-1</v>
      </c>
      <c r="H77" s="124"/>
      <c r="I77" s="135">
        <f>IF(CRS!J51="","",CRS!J51)</f>
        <v>86</v>
      </c>
      <c r="J77" s="136"/>
      <c r="K77" s="135">
        <f>IF(CRS!X51="","",CRS!X51)</f>
        <v>90</v>
      </c>
      <c r="L77" s="137"/>
      <c r="M77" s="135">
        <f>IF(CRS!X51="","",CRS!X51)</f>
        <v>90</v>
      </c>
      <c r="N77" s="138"/>
      <c r="O77" s="414" t="str">
        <f>IF(CRS!Y51="","",CRS!Y51)</f>
        <v>PASSED</v>
      </c>
      <c r="P77" s="415"/>
      <c r="Q77" s="139"/>
      <c r="R77" s="13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</row>
    <row r="78" spans="1:34" s="118" customFormat="1" ht="15" customHeight="1">
      <c r="A78" s="129" t="str">
        <f>IF(NAMES!B36="","",NAMES!B36)</f>
        <v>18-6623-558</v>
      </c>
      <c r="C78" s="130" t="str">
        <f>IF(NAMES!C36="","",NAMES!C36)</f>
        <v xml:space="preserve">QUILALA, JOSHUA C. </v>
      </c>
      <c r="D78" s="131"/>
      <c r="E78" s="132" t="str">
        <f>IF(NAMES!D36="","",NAMES!D36)</f>
        <v>M</v>
      </c>
      <c r="F78" s="133"/>
      <c r="G78" s="134" t="str">
        <f>IF(NAMES!E36="","",NAMES!E36)</f>
        <v>BSIT-WEB TRACK-1</v>
      </c>
      <c r="H78" s="124"/>
      <c r="I78" s="135">
        <f>IF(CRS!J52="","",CRS!J52)</f>
        <v>87</v>
      </c>
      <c r="J78" s="136"/>
      <c r="K78" s="135">
        <f>IF(CRS!X52="","",CRS!X52)</f>
        <v>90</v>
      </c>
      <c r="L78" s="137"/>
      <c r="M78" s="135">
        <f>IF(CRS!X52="","",CRS!X52)</f>
        <v>90</v>
      </c>
      <c r="N78" s="138"/>
      <c r="O78" s="414" t="str">
        <f>IF(CRS!Y52="","",CRS!Y52)</f>
        <v>PASSED</v>
      </c>
      <c r="P78" s="415"/>
      <c r="Q78" s="139"/>
      <c r="R78" s="13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</row>
    <row r="79" spans="1:34" s="118" customFormat="1" ht="15" customHeight="1">
      <c r="A79" s="129" t="str">
        <f>IF(NAMES!B37="","",NAMES!B37)</f>
        <v>18-6714-635</v>
      </c>
      <c r="C79" s="130" t="str">
        <f>IF(NAMES!C37="","",NAMES!C37)</f>
        <v xml:space="preserve">SABINOSA, RECCALYN A. </v>
      </c>
      <c r="D79" s="131"/>
      <c r="E79" s="132" t="str">
        <f>IF(NAMES!D37="","",NAMES!D37)</f>
        <v>F</v>
      </c>
      <c r="F79" s="133"/>
      <c r="G79" s="134" t="str">
        <f>IF(NAMES!E37="","",NAMES!E37)</f>
        <v>BSIT-WEB TRACK-1</v>
      </c>
      <c r="H79" s="124"/>
      <c r="I79" s="135">
        <f>IF(CRS!J53="","",CRS!J53)</f>
        <v>87</v>
      </c>
      <c r="J79" s="136"/>
      <c r="K79" s="135">
        <f>IF(CRS!X53="","",CRS!X53)</f>
        <v>92</v>
      </c>
      <c r="L79" s="137"/>
      <c r="M79" s="135">
        <f>IF(CRS!X53="","",CRS!X53)</f>
        <v>92</v>
      </c>
      <c r="N79" s="138"/>
      <c r="O79" s="414" t="str">
        <f>IF(CRS!Y53="","",CRS!Y53)</f>
        <v>PASSED</v>
      </c>
      <c r="P79" s="415"/>
      <c r="Q79" s="13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</row>
    <row r="80" spans="1:34" s="118" customFormat="1" ht="15.6" customHeight="1">
      <c r="A80" s="129" t="str">
        <f>IF(NAMES!B38="","",NAMES!B38)</f>
        <v>18-6856-320</v>
      </c>
      <c r="C80" s="130" t="str">
        <f>IF(NAMES!C38="","",NAMES!C38)</f>
        <v xml:space="preserve">SAMSON, JOHN DAVID B. </v>
      </c>
      <c r="D80" s="131"/>
      <c r="E80" s="132" t="str">
        <f>IF(NAMES!D38="","",NAMES!D38)</f>
        <v>M</v>
      </c>
      <c r="F80" s="133"/>
      <c r="G80" s="134" t="str">
        <f>IF(NAMES!E38="","",NAMES!E38)</f>
        <v>BSIT-NET SEC TRACK-1</v>
      </c>
      <c r="H80" s="124"/>
      <c r="I80" s="135">
        <f>IF(CRS!J54="","",CRS!J54)</f>
        <v>84</v>
      </c>
      <c r="J80" s="136"/>
      <c r="K80" s="135">
        <f>IF(CRS!X54="","",CRS!X54)</f>
        <v>87</v>
      </c>
      <c r="L80" s="137"/>
      <c r="M80" s="135">
        <f>IF(CRS!X54="","",CRS!X54)</f>
        <v>87</v>
      </c>
      <c r="N80" s="138"/>
      <c r="O80" s="414" t="str">
        <f>IF(CRS!Y54="","",CRS!Y54)</f>
        <v>PASSED</v>
      </c>
      <c r="P80" s="415"/>
      <c r="Q80" s="13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</row>
    <row r="81" spans="1:34" s="118" customFormat="1" ht="15" customHeight="1">
      <c r="A81" s="129" t="str">
        <f>IF(NAMES!B39="","",NAMES!B39)</f>
        <v>18-8234-691</v>
      </c>
      <c r="C81" s="130" t="str">
        <f>IF(NAMES!C39="","",NAMES!C39)</f>
        <v xml:space="preserve">SOMINESTRADO, TRISTAN REEVE F. </v>
      </c>
      <c r="D81" s="131"/>
      <c r="E81" s="132" t="str">
        <f>IF(NAMES!D39="","",NAMES!D39)</f>
        <v>M</v>
      </c>
      <c r="F81" s="133"/>
      <c r="G81" s="134" t="str">
        <f>IF(NAMES!E39="","",NAMES!E39)</f>
        <v>BSIT-WEB TRACK-1</v>
      </c>
      <c r="H81" s="124"/>
      <c r="I81" s="135">
        <f>IF(CRS!J55="","",CRS!J55)</f>
        <v>82</v>
      </c>
      <c r="J81" s="136"/>
      <c r="K81" s="135">
        <f>IF(CRS!X55="","",CRS!X55)</f>
        <v>82</v>
      </c>
      <c r="L81" s="137"/>
      <c r="M81" s="135">
        <f>IF(CRS!X55="","",CRS!X55)</f>
        <v>82</v>
      </c>
      <c r="N81" s="138"/>
      <c r="O81" s="414" t="str">
        <f>IF(CRS!Y55="","",CRS!Y55)</f>
        <v>PASSED</v>
      </c>
      <c r="P81" s="415"/>
      <c r="Q81" s="13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</row>
    <row r="82" spans="1:34" s="118" customFormat="1" ht="15.6" customHeight="1">
      <c r="A82" s="129" t="str">
        <f>IF(NAMES!B40="","",NAMES!B40)</f>
        <v>18-6613-150</v>
      </c>
      <c r="C82" s="130" t="str">
        <f>IF(NAMES!C40="","",NAMES!C40)</f>
        <v xml:space="preserve">TAMAYO, DYNAH M. </v>
      </c>
      <c r="D82" s="131"/>
      <c r="E82" s="132" t="str">
        <f>IF(NAMES!D40="","",NAMES!D40)</f>
        <v>F</v>
      </c>
      <c r="F82" s="133"/>
      <c r="G82" s="134" t="str">
        <f>IF(NAMES!E40="","",NAMES!E40)</f>
        <v>BSIT-WEB TRACK-1</v>
      </c>
      <c r="H82" s="124"/>
      <c r="I82" s="135">
        <f>IF(CRS!J56="","",CRS!J56)</f>
        <v>91</v>
      </c>
      <c r="J82" s="136"/>
      <c r="K82" s="135">
        <f>IF(CRS!X56="","",CRS!X56)</f>
        <v>91</v>
      </c>
      <c r="L82" s="137"/>
      <c r="M82" s="135">
        <f>IF(CRS!X56="","",CRS!X56)</f>
        <v>91</v>
      </c>
      <c r="N82" s="138"/>
      <c r="O82" s="414" t="str">
        <f>IF(CRS!Y56="","",CRS!Y56)</f>
        <v>PASSED</v>
      </c>
      <c r="P82" s="415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</row>
    <row r="83" spans="1:34" s="118" customFormat="1" ht="15.6" customHeight="1">
      <c r="A83" s="129" t="str">
        <f>IF(NAMES!B41="","",NAMES!B41)</f>
        <v>18-6556-920</v>
      </c>
      <c r="C83" s="130" t="str">
        <f>IF(NAMES!C41="","",NAMES!C41)</f>
        <v xml:space="preserve">VILLAROMAN, JAYVEE MARK D. </v>
      </c>
      <c r="D83" s="131"/>
      <c r="E83" s="132" t="str">
        <f>IF(NAMES!D41="","",NAMES!D41)</f>
        <v>M</v>
      </c>
      <c r="F83" s="133"/>
      <c r="G83" s="134" t="str">
        <f>IF(NAMES!E41="","",NAMES!E41)</f>
        <v>BSIT-NET SEC TRACK-1</v>
      </c>
      <c r="H83" s="124"/>
      <c r="I83" s="135">
        <f>IF(CRS!J57="","",CRS!J57)</f>
        <v>89</v>
      </c>
      <c r="J83" s="136"/>
      <c r="K83" s="135">
        <f>IF(CRS!X57="","",CRS!X57)</f>
        <v>91</v>
      </c>
      <c r="L83" s="137"/>
      <c r="M83" s="135">
        <f>IF(CRS!X57="","",CRS!X57)</f>
        <v>91</v>
      </c>
      <c r="N83" s="138"/>
      <c r="O83" s="414" t="str">
        <f>IF(CRS!Y57="","",CRS!Y57)</f>
        <v>PASSED</v>
      </c>
      <c r="P83" s="415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</row>
    <row r="84" spans="1:34" s="118" customFormat="1" ht="15.6" customHeight="1">
      <c r="A84" s="129" t="str">
        <f>IF(NAMES!B42="","",NAMES!B42)</f>
        <v/>
      </c>
      <c r="C84" s="130" t="str">
        <f>IF(NAMES!C42="","",NAMES!C42)</f>
        <v/>
      </c>
      <c r="D84" s="131"/>
      <c r="E84" s="132" t="str">
        <f>IF(NAMES!D42="","",NAMES!D42)</f>
        <v/>
      </c>
      <c r="F84" s="133"/>
      <c r="G84" s="134" t="str">
        <f>IF(NAMES!E42="","",NAMES!E42)</f>
        <v/>
      </c>
      <c r="H84" s="124"/>
      <c r="I84" s="135" t="str">
        <f>IF(CRS!J58="","",CRS!J58)</f>
        <v/>
      </c>
      <c r="J84" s="136"/>
      <c r="K84" s="135" t="str">
        <f>IF(CRS!X58="","",CRS!X58)</f>
        <v/>
      </c>
      <c r="L84" s="137"/>
      <c r="M84" s="135" t="str">
        <f>IF(CRS!X58="","",CRS!X58)</f>
        <v/>
      </c>
      <c r="N84" s="138"/>
      <c r="O84" s="414" t="str">
        <f>IF(CRS!Y58="","",CRS!Y58)</f>
        <v/>
      </c>
      <c r="P84" s="415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</row>
    <row r="85" spans="1:34" s="118" customFormat="1" ht="15.6" customHeight="1">
      <c r="A85" s="129" t="str">
        <f>IF(NAMES!B43="","",NAMES!B43)</f>
        <v/>
      </c>
      <c r="C85" s="130" t="str">
        <f>IF(NAMES!C43="","",NAMES!C43)</f>
        <v>SOUGAMA ALI</v>
      </c>
      <c r="D85" s="131"/>
      <c r="E85" s="132" t="str">
        <f>IF(NAMES!D43="","",NAMES!D43)</f>
        <v/>
      </c>
      <c r="F85" s="133"/>
      <c r="G85" s="134" t="str">
        <f>IF(NAMES!E43="","",NAMES!E43)</f>
        <v/>
      </c>
      <c r="H85" s="124"/>
      <c r="I85" s="135">
        <f>IF(CRS!J59="","",CRS!J59)</f>
        <v>73</v>
      </c>
      <c r="J85" s="136"/>
      <c r="K85" s="135" t="str">
        <f>IF(CRS!X59="","",CRS!X59)</f>
        <v>INC</v>
      </c>
      <c r="L85" s="137"/>
      <c r="M85" s="135" t="str">
        <f>IF(CRS!X59="","",CRS!X59)</f>
        <v>INC</v>
      </c>
      <c r="N85" s="138"/>
      <c r="O85" s="414" t="str">
        <f>IF(CRS!Y59="","",CRS!Y59)</f>
        <v>NFE</v>
      </c>
      <c r="P85" s="415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</row>
    <row r="86" spans="1:34" s="118" customFormat="1" ht="15.6" customHeight="1">
      <c r="A86" s="129" t="str">
        <f>IF(NAMES!B44="","",NAMES!B44)</f>
        <v/>
      </c>
      <c r="C86" s="130" t="str">
        <f>IF(NAMES!C44="","",NAMES!C44)</f>
        <v/>
      </c>
      <c r="D86" s="131"/>
      <c r="E86" s="132" t="str">
        <f>IF(NAMES!D44="","",NAMES!D44)</f>
        <v/>
      </c>
      <c r="F86" s="133"/>
      <c r="G86" s="134" t="str">
        <f>IF(NAMES!E44="","",NAMES!E44)</f>
        <v/>
      </c>
      <c r="H86" s="124"/>
      <c r="I86" s="135" t="str">
        <f>IF(CRS!J60="","",CRS!J60)</f>
        <v/>
      </c>
      <c r="J86" s="136"/>
      <c r="K86" s="135" t="str">
        <f>IF(CRS!X60="","",CRS!X60)</f>
        <v/>
      </c>
      <c r="L86" s="137"/>
      <c r="M86" s="135" t="str">
        <f>IF(CRS!X60="","",CRS!X60)</f>
        <v/>
      </c>
      <c r="N86" s="138"/>
      <c r="O86" s="414" t="str">
        <f>IF(CRS!Y60="","",CRS!Y60)</f>
        <v/>
      </c>
      <c r="P86" s="415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  <c r="AG86" s="119"/>
      <c r="AH86" s="119"/>
    </row>
    <row r="87" spans="1:34" s="118" customFormat="1" ht="15.6" customHeight="1">
      <c r="A87" s="129" t="str">
        <f>IF(NAMES!B45="","",NAMES!B45)</f>
        <v/>
      </c>
      <c r="C87" s="130" t="str">
        <f>IF(NAMES!C45="","",NAMES!C45)</f>
        <v/>
      </c>
      <c r="D87" s="131"/>
      <c r="E87" s="132" t="str">
        <f>IF(NAMES!D45="","",NAMES!D45)</f>
        <v/>
      </c>
      <c r="F87" s="133"/>
      <c r="G87" s="134" t="str">
        <f>IF(NAMES!E45="","",NAMES!E45)</f>
        <v/>
      </c>
      <c r="H87" s="124"/>
      <c r="I87" s="135" t="str">
        <f>IF(CRS!J61="","",CRS!J61)</f>
        <v/>
      </c>
      <c r="J87" s="136"/>
      <c r="K87" s="135" t="str">
        <f>IF(CRS!X61="","",CRS!X61)</f>
        <v/>
      </c>
      <c r="L87" s="137"/>
      <c r="M87" s="135" t="str">
        <f>IF(CRS!X61="","",CRS!X61)</f>
        <v/>
      </c>
      <c r="N87" s="138"/>
      <c r="O87" s="414" t="str">
        <f>IF(CRS!Y61="","",CRS!Y61)</f>
        <v/>
      </c>
      <c r="P87" s="415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</row>
    <row r="88" spans="1:34" s="118" customFormat="1" ht="15.6" customHeight="1">
      <c r="A88" s="129" t="str">
        <f>IF(NAMES!B46="","",NAMES!B46)</f>
        <v/>
      </c>
      <c r="C88" s="130" t="str">
        <f>IF(NAMES!C46="","",NAMES!C46)</f>
        <v/>
      </c>
      <c r="D88" s="131"/>
      <c r="E88" s="132" t="str">
        <f>IF(NAMES!D46="","",NAMES!D46)</f>
        <v/>
      </c>
      <c r="F88" s="133"/>
      <c r="G88" s="134" t="str">
        <f>IF(NAMES!E46="","",NAMES!E46)</f>
        <v/>
      </c>
      <c r="H88" s="124"/>
      <c r="I88" s="135" t="str">
        <f>IF(CRS!J62="","",CRS!J62)</f>
        <v/>
      </c>
      <c r="J88" s="136"/>
      <c r="K88" s="135" t="str">
        <f>IF(CRS!X62="","",CRS!X62)</f>
        <v/>
      </c>
      <c r="L88" s="137"/>
      <c r="M88" s="135" t="str">
        <f>IF(CRS!X62="","",CRS!X62)</f>
        <v/>
      </c>
      <c r="N88" s="138"/>
      <c r="O88" s="414" t="str">
        <f>IF(CRS!Y62="","",CRS!Y62)</f>
        <v/>
      </c>
      <c r="P88" s="415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</row>
    <row r="89" spans="1:34" s="118" customFormat="1" ht="15.6" customHeight="1">
      <c r="A89" s="129" t="str">
        <f>IF(NAMES!B47="","",NAMES!B47)</f>
        <v/>
      </c>
      <c r="C89" s="130" t="str">
        <f>IF(NAMES!C47="","",NAMES!C47)</f>
        <v/>
      </c>
      <c r="D89" s="131"/>
      <c r="E89" s="132" t="str">
        <f>IF(NAMES!D47="","",NAMES!D47)</f>
        <v/>
      </c>
      <c r="F89" s="133"/>
      <c r="G89" s="134" t="str">
        <f>IF(NAMES!E47="","",NAMES!E47)</f>
        <v/>
      </c>
      <c r="H89" s="124"/>
      <c r="I89" s="135" t="str">
        <f>IF(CRS!J63="","",CRS!J63)</f>
        <v/>
      </c>
      <c r="J89" s="136"/>
      <c r="K89" s="135" t="str">
        <f>IF(CRS!X63="","",CRS!X63)</f>
        <v/>
      </c>
      <c r="L89" s="137"/>
      <c r="M89" s="135" t="str">
        <f>IF(CRS!X63="","",CRS!X63)</f>
        <v/>
      </c>
      <c r="N89" s="138"/>
      <c r="O89" s="414" t="str">
        <f>IF(CRS!Y63="","",CRS!Y63)</f>
        <v/>
      </c>
      <c r="P89" s="415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</row>
    <row r="90" spans="1:34" s="118" customFormat="1" ht="15.6" customHeight="1">
      <c r="A90" s="129" t="str">
        <f>IF(NAMES!B48="","",NAMES!B48)</f>
        <v/>
      </c>
      <c r="C90" s="130" t="str">
        <f>IF(NAMES!C48="","",NAMES!C48)</f>
        <v/>
      </c>
      <c r="D90" s="131"/>
      <c r="E90" s="132" t="str">
        <f>IF(NAMES!D48="","",NAMES!D48)</f>
        <v/>
      </c>
      <c r="F90" s="133"/>
      <c r="G90" s="134" t="str">
        <f>IF(NAMES!E48="","",NAMES!E48)</f>
        <v/>
      </c>
      <c r="H90" s="124"/>
      <c r="I90" s="135" t="str">
        <f>IF(CRS!J64="","",CRS!J64)</f>
        <v/>
      </c>
      <c r="J90" s="136"/>
      <c r="K90" s="135" t="str">
        <f>IF(CRS!X64="","",CRS!X64)</f>
        <v/>
      </c>
      <c r="L90" s="137"/>
      <c r="M90" s="135" t="str">
        <f>IF(CRS!X64="","",CRS!X64)</f>
        <v/>
      </c>
      <c r="N90" s="138"/>
      <c r="O90" s="414" t="str">
        <f>IF(CRS!Y64="","",CRS!Y64)</f>
        <v/>
      </c>
      <c r="P90" s="415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</row>
    <row r="91" spans="1:34" s="118" customFormat="1" ht="15.6" customHeight="1">
      <c r="A91" s="129" t="str">
        <f>IF(NAMES!B49="","",NAMES!B49)</f>
        <v/>
      </c>
      <c r="C91" s="130" t="str">
        <f>IF(NAMES!C49="","",NAMES!C49)</f>
        <v/>
      </c>
      <c r="D91" s="131"/>
      <c r="E91" s="132" t="str">
        <f>IF(NAMES!D49="","",NAMES!D49)</f>
        <v/>
      </c>
      <c r="F91" s="133"/>
      <c r="G91" s="134" t="str">
        <f>IF(NAMES!E49="","",NAMES!E49)</f>
        <v/>
      </c>
      <c r="H91" s="124"/>
      <c r="I91" s="135" t="str">
        <f>IF(CRS!J65="","",CRS!J65)</f>
        <v/>
      </c>
      <c r="J91" s="136"/>
      <c r="K91" s="135" t="str">
        <f>IF(CRS!X65="","",CRS!X65)</f>
        <v/>
      </c>
      <c r="L91" s="137"/>
      <c r="M91" s="135" t="str">
        <f>IF(CRS!X65="","",CRS!X65)</f>
        <v/>
      </c>
      <c r="N91" s="138"/>
      <c r="O91" s="414" t="str">
        <f>IF(CRS!Y65="","",CRS!Y65)</f>
        <v/>
      </c>
      <c r="P91" s="415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</row>
    <row r="92" spans="1:34" s="118" customFormat="1" ht="15.6" customHeight="1">
      <c r="A92" s="129" t="str">
        <f>IF(NAMES!B50="","",NAMES!B50)</f>
        <v/>
      </c>
      <c r="C92" s="130" t="str">
        <f>IF(NAMES!C50="","",NAMES!C50)</f>
        <v/>
      </c>
      <c r="D92" s="131"/>
      <c r="E92" s="132" t="str">
        <f>IF(NAMES!D50="","",NAMES!D50)</f>
        <v/>
      </c>
      <c r="F92" s="133"/>
      <c r="G92" s="134" t="str">
        <f>IF(NAMES!E50="","",NAMES!E50)</f>
        <v/>
      </c>
      <c r="H92" s="124"/>
      <c r="I92" s="135" t="str">
        <f>IF(CRS!J66="","",CRS!J66)</f>
        <v/>
      </c>
      <c r="J92" s="136"/>
      <c r="K92" s="135" t="str">
        <f>IF(CRS!X66="","",CRS!X66)</f>
        <v/>
      </c>
      <c r="L92" s="137"/>
      <c r="M92" s="135" t="str">
        <f>IF(CRS!X66="","",CRS!X66)</f>
        <v/>
      </c>
      <c r="N92" s="138"/>
      <c r="O92" s="414" t="str">
        <f>IF(CRS!Y66="","",CRS!Y66)</f>
        <v/>
      </c>
      <c r="P92" s="415"/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</row>
    <row r="93" spans="1:34" s="118" customFormat="1" ht="15.6" customHeight="1">
      <c r="A93" s="129" t="str">
        <f>IF(NAMES!B51="","",NAMES!B51)</f>
        <v/>
      </c>
      <c r="C93" s="130" t="str">
        <f>IF(NAMES!C51="","",NAMES!C51)</f>
        <v/>
      </c>
      <c r="D93" s="131"/>
      <c r="E93" s="132" t="str">
        <f>IF(NAMES!D51="","",NAMES!D51)</f>
        <v/>
      </c>
      <c r="F93" s="133"/>
      <c r="G93" s="134" t="str">
        <f>IF(NAMES!E51="","",NAMES!E51)</f>
        <v/>
      </c>
      <c r="H93" s="124"/>
      <c r="I93" s="135" t="str">
        <f>IF(CRS!J67="","",CRS!J67)</f>
        <v/>
      </c>
      <c r="J93" s="136"/>
      <c r="K93" s="135" t="str">
        <f>IF(CRS!X67="","",CRS!X67)</f>
        <v/>
      </c>
      <c r="L93" s="137"/>
      <c r="M93" s="135" t="str">
        <f>IF(CRS!X67="","",CRS!X67)</f>
        <v/>
      </c>
      <c r="N93" s="138"/>
      <c r="O93" s="414" t="str">
        <f>IF(CRS!Y67="","",CRS!Y67)</f>
        <v/>
      </c>
      <c r="P93" s="415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</row>
    <row r="94" spans="1:34" s="118" customFormat="1" ht="15" customHeight="1">
      <c r="A94" s="129" t="str">
        <f>IF(NAMES!B52="","",NAMES!B52)</f>
        <v/>
      </c>
      <c r="C94" s="130" t="str">
        <f>IF(NAMES!C52="","",NAMES!C52)</f>
        <v/>
      </c>
      <c r="D94" s="131"/>
      <c r="E94" s="132" t="str">
        <f>IF(NAMES!D52="","",NAMES!D52)</f>
        <v/>
      </c>
      <c r="F94" s="133"/>
      <c r="G94" s="134" t="str">
        <f>IF(NAMES!E52="","",NAMES!E52)</f>
        <v/>
      </c>
      <c r="H94" s="124"/>
      <c r="I94" s="135" t="str">
        <f>IF(CRS!J68="","",CRS!J68)</f>
        <v/>
      </c>
      <c r="J94" s="136"/>
      <c r="K94" s="135" t="str">
        <f>IF(CRS!X68="","",CRS!X68)</f>
        <v/>
      </c>
      <c r="L94" s="137"/>
      <c r="M94" s="135" t="str">
        <f>IF(CRS!X68="","",CRS!X68)</f>
        <v/>
      </c>
      <c r="N94" s="138"/>
      <c r="O94" s="414" t="str">
        <f>IF(CRS!Y68="","",CRS!Y68)</f>
        <v/>
      </c>
      <c r="P94" s="415"/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</row>
    <row r="95" spans="1:34" s="118" customFormat="1" ht="15.6" customHeight="1">
      <c r="A95" s="129" t="str">
        <f>IF(NAMES!B53="","",NAMES!B53)</f>
        <v/>
      </c>
      <c r="C95" s="130" t="str">
        <f>IF(NAMES!C53="","",NAMES!C53)</f>
        <v/>
      </c>
      <c r="D95" s="131"/>
      <c r="E95" s="132" t="str">
        <f>IF(NAMES!D53="","",NAMES!D53)</f>
        <v/>
      </c>
      <c r="F95" s="133"/>
      <c r="G95" s="134" t="str">
        <f>IF(NAMES!E53="","",NAMES!E53)</f>
        <v/>
      </c>
      <c r="H95" s="124"/>
      <c r="I95" s="135" t="str">
        <f>IF(CRS!J69="","",CRS!J69)</f>
        <v/>
      </c>
      <c r="J95" s="136"/>
      <c r="K95" s="135" t="str">
        <f>IF(CRS!X69="","",CRS!X69)</f>
        <v/>
      </c>
      <c r="L95" s="137"/>
      <c r="M95" s="135" t="str">
        <f>IF(CRS!X69="","",CRS!X69)</f>
        <v/>
      </c>
      <c r="N95" s="138"/>
      <c r="O95" s="414" t="str">
        <f>IF(CRS!Y69="","",CRS!Y69)</f>
        <v/>
      </c>
      <c r="P95" s="415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</row>
    <row r="96" spans="1:34" s="118" customFormat="1" ht="15.6" customHeight="1">
      <c r="A96" s="129" t="str">
        <f>IF(NAMES!B54="","",NAMES!B54)</f>
        <v/>
      </c>
      <c r="C96" s="130" t="str">
        <f>IF(NAMES!C54="","",NAMES!C54)</f>
        <v/>
      </c>
      <c r="D96" s="131"/>
      <c r="E96" s="132" t="str">
        <f>IF(NAMES!D54="","",NAMES!D54)</f>
        <v/>
      </c>
      <c r="F96" s="133"/>
      <c r="G96" s="134" t="str">
        <f>IF(NAMES!E54="","",NAMES!E54)</f>
        <v/>
      </c>
      <c r="H96" s="124"/>
      <c r="I96" s="135" t="str">
        <f>IF(CRS!J70="","",CRS!J70)</f>
        <v/>
      </c>
      <c r="J96" s="136"/>
      <c r="K96" s="135" t="str">
        <f>IF(CRS!X70="","",CRS!X70)</f>
        <v/>
      </c>
      <c r="L96" s="137"/>
      <c r="M96" s="135" t="str">
        <f>IF(CRS!X70="","",CRS!X70)</f>
        <v/>
      </c>
      <c r="N96" s="138"/>
      <c r="O96" s="414" t="str">
        <f>IF(CRS!Y70="","",CRS!Y70)</f>
        <v/>
      </c>
      <c r="P96" s="415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</row>
    <row r="97" spans="1:34" s="118" customFormat="1" ht="15.6" customHeight="1">
      <c r="A97" s="129" t="str">
        <f>IF(NAMES!B55="","",NAMES!B55)</f>
        <v/>
      </c>
      <c r="C97" s="130" t="str">
        <f>IF(NAMES!C55="","",NAMES!C55)</f>
        <v/>
      </c>
      <c r="D97" s="131"/>
      <c r="E97" s="132" t="str">
        <f>IF(NAMES!D55="","",NAMES!D55)</f>
        <v/>
      </c>
      <c r="F97" s="133"/>
      <c r="G97" s="134" t="str">
        <f>IF(NAMES!E55="","",NAMES!E55)</f>
        <v/>
      </c>
      <c r="H97" s="124"/>
      <c r="I97" s="135" t="str">
        <f>IF(CRS!J71="","",CRS!J71)</f>
        <v/>
      </c>
      <c r="J97" s="136"/>
      <c r="K97" s="135" t="str">
        <f>IF(CRS!X71="","",CRS!X71)</f>
        <v/>
      </c>
      <c r="L97" s="137"/>
      <c r="M97" s="135" t="str">
        <f>IF(CRS!X71="","",CRS!X71)</f>
        <v/>
      </c>
      <c r="N97" s="138"/>
      <c r="O97" s="414" t="str">
        <f>IF(CRS!Y71="","",CRS!Y71)</f>
        <v/>
      </c>
      <c r="P97" s="415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</row>
    <row r="98" spans="1:34" s="118" customFormat="1" ht="15.6" customHeight="1">
      <c r="A98" s="129" t="str">
        <f>IF(NAMES!B56="","",NAMES!B56)</f>
        <v/>
      </c>
      <c r="C98" s="130" t="str">
        <f>IF(NAMES!C56="","",NAMES!C56)</f>
        <v/>
      </c>
      <c r="D98" s="131"/>
      <c r="E98" s="132" t="str">
        <f>IF(NAMES!D56="","",NAMES!D56)</f>
        <v/>
      </c>
      <c r="F98" s="133"/>
      <c r="G98" s="134" t="str">
        <f>IF(NAMES!E56="","",NAMES!E56)</f>
        <v/>
      </c>
      <c r="H98" s="124"/>
      <c r="I98" s="135" t="str">
        <f>IF(CRS!J72="","",CRS!J72)</f>
        <v/>
      </c>
      <c r="J98" s="136"/>
      <c r="K98" s="135" t="str">
        <f>IF(CRS!X72="","",CRS!X72)</f>
        <v/>
      </c>
      <c r="L98" s="137"/>
      <c r="M98" s="135" t="str">
        <f>IF(CRS!X72="","",CRS!X72)</f>
        <v/>
      </c>
      <c r="N98" s="138"/>
      <c r="O98" s="414" t="str">
        <f>IF(CRS!Y72="","",CRS!Y72)</f>
        <v/>
      </c>
      <c r="P98" s="415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</row>
    <row r="99" spans="1:34" s="118" customFormat="1" ht="15.6" customHeight="1">
      <c r="A99" s="129" t="str">
        <f>IF(NAMES!B57="","",NAMES!B57)</f>
        <v/>
      </c>
      <c r="C99" s="130" t="str">
        <f>IF(NAMES!C57="","",NAMES!C57)</f>
        <v/>
      </c>
      <c r="D99" s="131"/>
      <c r="E99" s="132" t="str">
        <f>IF(NAMES!D57="","",NAMES!D57)</f>
        <v/>
      </c>
      <c r="F99" s="133"/>
      <c r="G99" s="134" t="str">
        <f>IF(NAMES!E57="","",NAMES!E57)</f>
        <v/>
      </c>
      <c r="H99" s="124"/>
      <c r="I99" s="135" t="str">
        <f>IF(CRS!J73="","",CRS!J73)</f>
        <v/>
      </c>
      <c r="J99" s="136"/>
      <c r="K99" s="135" t="str">
        <f>IF(CRS!X73="","",CRS!X73)</f>
        <v/>
      </c>
      <c r="L99" s="137"/>
      <c r="M99" s="135" t="str">
        <f>IF(CRS!X73="","",CRS!X73)</f>
        <v/>
      </c>
      <c r="N99" s="138"/>
      <c r="O99" s="414" t="str">
        <f>IF(CRS!Y73="","",CRS!Y73)</f>
        <v/>
      </c>
      <c r="P99" s="415"/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  <c r="AG99" s="119"/>
      <c r="AH99" s="119"/>
    </row>
    <row r="100" spans="1:34" s="118" customFormat="1" ht="15.6" customHeight="1">
      <c r="A100" s="129" t="str">
        <f>IF(NAMES!B58="","",NAMES!B58)</f>
        <v/>
      </c>
      <c r="C100" s="130" t="str">
        <f>IF(NAMES!C58="","",NAMES!C58)</f>
        <v/>
      </c>
      <c r="D100" s="131"/>
      <c r="E100" s="132" t="str">
        <f>IF(NAMES!D58="","",NAMES!D58)</f>
        <v/>
      </c>
      <c r="F100" s="133"/>
      <c r="G100" s="134" t="str">
        <f>IF(NAMES!E58="","",NAMES!E58)</f>
        <v/>
      </c>
      <c r="H100" s="124"/>
      <c r="I100" s="135" t="str">
        <f>IF(CRS!J74="","",CRS!J74)</f>
        <v/>
      </c>
      <c r="J100" s="136"/>
      <c r="K100" s="135" t="str">
        <f>IF(CRS!X74="","",CRS!X74)</f>
        <v/>
      </c>
      <c r="L100" s="137"/>
      <c r="M100" s="135" t="str">
        <f>IF(CRS!X74="","",CRS!X74)</f>
        <v/>
      </c>
      <c r="N100" s="138"/>
      <c r="O100" s="414" t="str">
        <f>IF(CRS!Y74="","",CRS!Y74)</f>
        <v/>
      </c>
      <c r="P100" s="415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</row>
    <row r="101" spans="1:34" s="118" customFormat="1" ht="15.6" customHeight="1">
      <c r="A101" s="129" t="str">
        <f>IF(NAMES!B59="","",NAMES!B59)</f>
        <v/>
      </c>
      <c r="C101" s="130" t="str">
        <f>IF(NAMES!C59="","",NAMES!C59)</f>
        <v/>
      </c>
      <c r="D101" s="131"/>
      <c r="E101" s="132" t="str">
        <f>IF(NAMES!D59="","",NAMES!D59)</f>
        <v/>
      </c>
      <c r="F101" s="133"/>
      <c r="G101" s="134" t="str">
        <f>IF(NAMES!E59="","",NAMES!E59)</f>
        <v/>
      </c>
      <c r="H101" s="124"/>
      <c r="I101" s="135" t="str">
        <f>IF(CRS!J75="","",CRS!J75)</f>
        <v/>
      </c>
      <c r="J101" s="136"/>
      <c r="K101" s="135" t="str">
        <f>IF(CRS!X75="","",CRS!X75)</f>
        <v/>
      </c>
      <c r="L101" s="137"/>
      <c r="M101" s="135" t="str">
        <f>IF(CRS!X75="","",CRS!X75)</f>
        <v/>
      </c>
      <c r="N101" s="138"/>
      <c r="O101" s="414" t="str">
        <f>IF(CRS!Y75="","",CRS!Y75)</f>
        <v/>
      </c>
      <c r="P101" s="415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</row>
    <row r="102" spans="1:34" s="118" customFormat="1" ht="15.6" customHeight="1">
      <c r="A102" s="129" t="str">
        <f>IF(NAMES!B60="","",NAMES!B60)</f>
        <v/>
      </c>
      <c r="C102" s="130" t="str">
        <f>IF(NAMES!C60="","",NAMES!C60)</f>
        <v/>
      </c>
      <c r="D102" s="131"/>
      <c r="E102" s="132" t="str">
        <f>IF(NAMES!D60="","",NAMES!D60)</f>
        <v/>
      </c>
      <c r="F102" s="133"/>
      <c r="G102" s="134" t="str">
        <f>IF(NAMES!E60="","",NAMES!E60)</f>
        <v/>
      </c>
      <c r="H102" s="124"/>
      <c r="I102" s="135" t="str">
        <f>IF(CRS!J76="","",CRS!J76)</f>
        <v/>
      </c>
      <c r="J102" s="136"/>
      <c r="K102" s="135" t="str">
        <f>IF(CRS!X76="","",CRS!X76)</f>
        <v/>
      </c>
      <c r="L102" s="137"/>
      <c r="M102" s="135" t="str">
        <f>IF(CRS!X76="","",CRS!X76)</f>
        <v/>
      </c>
      <c r="N102" s="138"/>
      <c r="O102" s="414" t="str">
        <f>IF(CRS!Y76="","",CRS!Y76)</f>
        <v/>
      </c>
      <c r="P102" s="415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</row>
    <row r="103" spans="1:34" s="118" customFormat="1" ht="15.6" customHeight="1">
      <c r="A103" s="129" t="str">
        <f>IF(NAMES!B61="","",NAMES!B61)</f>
        <v/>
      </c>
      <c r="C103" s="130" t="str">
        <f>IF(NAMES!C61="","",NAMES!C61)</f>
        <v/>
      </c>
      <c r="D103" s="131"/>
      <c r="E103" s="132" t="str">
        <f>IF(NAMES!D61="","",NAMES!D61)</f>
        <v/>
      </c>
      <c r="F103" s="133"/>
      <c r="G103" s="134" t="str">
        <f>IF(NAMES!E61="","",NAMES!E61)</f>
        <v/>
      </c>
      <c r="H103" s="124"/>
      <c r="I103" s="135" t="str">
        <f>IF(CRS!J77="","",CRS!J77)</f>
        <v/>
      </c>
      <c r="J103" s="136"/>
      <c r="K103" s="135" t="str">
        <f>IF(CRS!X77="","",CRS!X77)</f>
        <v/>
      </c>
      <c r="L103" s="137"/>
      <c r="M103" s="135" t="str">
        <f>IF(CRS!X77="","",CRS!X77)</f>
        <v/>
      </c>
      <c r="N103" s="138"/>
      <c r="O103" s="414" t="str">
        <f>IF(CRS!Y77="","",CRS!Y77)</f>
        <v/>
      </c>
      <c r="P103" s="415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</row>
    <row r="104" spans="1:34" s="118" customFormat="1" ht="15.6" customHeight="1">
      <c r="A104" s="129" t="str">
        <f>IF(NAMES!B62="","",NAMES!B62)</f>
        <v/>
      </c>
      <c r="C104" s="130" t="str">
        <f>IF(NAMES!C62="","",NAMES!C62)</f>
        <v/>
      </c>
      <c r="D104" s="131"/>
      <c r="E104" s="132" t="str">
        <f>IF(NAMES!D62="","",NAMES!D62)</f>
        <v/>
      </c>
      <c r="F104" s="133"/>
      <c r="G104" s="134" t="str">
        <f>IF(NAMES!E62="","",NAMES!E62)</f>
        <v/>
      </c>
      <c r="H104" s="124"/>
      <c r="I104" s="135" t="str">
        <f>IF(CRS!J78="","",CRS!J78)</f>
        <v/>
      </c>
      <c r="J104" s="136"/>
      <c r="K104" s="135" t="str">
        <f>IF(CRS!X78="","",CRS!X78)</f>
        <v/>
      </c>
      <c r="L104" s="137"/>
      <c r="M104" s="135" t="str">
        <f>IF(CRS!X78="","",CRS!X78)</f>
        <v/>
      </c>
      <c r="N104" s="138"/>
      <c r="O104" s="414" t="str">
        <f>IF(CRS!Y78="","",CRS!Y78)</f>
        <v/>
      </c>
      <c r="P104" s="415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119"/>
      <c r="AG104" s="119"/>
      <c r="AH104" s="119"/>
    </row>
    <row r="105" spans="1:34" s="118" customFormat="1" ht="15.6" customHeight="1">
      <c r="A105" s="129" t="str">
        <f>IF(NAMES!B63="","",NAMES!B63)</f>
        <v/>
      </c>
      <c r="C105" s="130" t="str">
        <f>IF(NAMES!C63="","",NAMES!C63)</f>
        <v/>
      </c>
      <c r="D105" s="131"/>
      <c r="E105" s="132" t="str">
        <f>IF(NAMES!D63="","",NAMES!D63)</f>
        <v/>
      </c>
      <c r="F105" s="133"/>
      <c r="G105" s="134" t="str">
        <f>IF(NAMES!E63="","",NAMES!E63)</f>
        <v/>
      </c>
      <c r="H105" s="124"/>
      <c r="I105" s="135" t="str">
        <f>IF(CRS!J79="","",CRS!J79)</f>
        <v/>
      </c>
      <c r="J105" s="136"/>
      <c r="K105" s="135" t="str">
        <f>IF(CRS!X79="","",CRS!X79)</f>
        <v/>
      </c>
      <c r="L105" s="137"/>
      <c r="M105" s="135" t="str">
        <f>IF(CRS!X79="","",CRS!X79)</f>
        <v/>
      </c>
      <c r="N105" s="138"/>
      <c r="O105" s="414" t="str">
        <f>IF(CRS!Y79="","",CRS!Y79)</f>
        <v/>
      </c>
      <c r="P105" s="415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</row>
    <row r="106" spans="1:34" s="118" customFormat="1" ht="15.6" customHeight="1">
      <c r="A106" s="129" t="str">
        <f>IF(NAMES!B64="","",NAMES!B64)</f>
        <v/>
      </c>
      <c r="C106" s="130" t="str">
        <f>IF(NAMES!C64="","",NAMES!C64)</f>
        <v/>
      </c>
      <c r="D106" s="131"/>
      <c r="E106" s="132" t="str">
        <f>IF(NAMES!D64="","",NAMES!D64)</f>
        <v/>
      </c>
      <c r="F106" s="133"/>
      <c r="G106" s="134" t="str">
        <f>IF(NAMES!E64="","",NAMES!E64)</f>
        <v/>
      </c>
      <c r="H106" s="124"/>
      <c r="I106" s="135" t="str">
        <f>IF(CRS!J80="","",CRS!J80)</f>
        <v/>
      </c>
      <c r="J106" s="136"/>
      <c r="K106" s="135" t="str">
        <f>IF(CRS!X80="","",CRS!X80)</f>
        <v/>
      </c>
      <c r="L106" s="137"/>
      <c r="M106" s="135" t="str">
        <f>IF(CRS!X80="","",CRS!X80)</f>
        <v/>
      </c>
      <c r="N106" s="138"/>
      <c r="O106" s="414" t="str">
        <f>IF(CRS!Y80="","",CRS!Y80)</f>
        <v/>
      </c>
      <c r="P106" s="415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</row>
    <row r="107" spans="1:34" s="118" customFormat="1" ht="15.6" customHeight="1">
      <c r="A107" s="129" t="str">
        <f>IF(NAMES!B65="","",NAMES!B65)</f>
        <v/>
      </c>
      <c r="C107" s="130" t="str">
        <f>IF(NAMES!C65="","",NAMES!C65)</f>
        <v/>
      </c>
      <c r="D107" s="131"/>
      <c r="E107" s="132" t="str">
        <f>IF(NAMES!D65="","",NAMES!D65)</f>
        <v/>
      </c>
      <c r="F107" s="133"/>
      <c r="G107" s="134" t="str">
        <f>IF(NAMES!E65="","",NAMES!E65)</f>
        <v/>
      </c>
      <c r="H107" s="124"/>
      <c r="I107" s="135" t="s">
        <v>22</v>
      </c>
      <c r="J107" s="136"/>
      <c r="K107" s="135" t="str">
        <f>IF(CRS!X81="","",CRS!X81)</f>
        <v/>
      </c>
      <c r="L107" s="137"/>
      <c r="M107" s="135" t="s">
        <v>22</v>
      </c>
      <c r="N107" s="138"/>
      <c r="O107" s="414" t="s">
        <v>22</v>
      </c>
      <c r="P107" s="415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</row>
    <row r="108" spans="1:34" s="118" customFormat="1" ht="15.6" customHeight="1">
      <c r="A108" s="140" t="s">
        <v>141</v>
      </c>
      <c r="D108" s="141" t="str">
        <f>D47</f>
        <v>INTRODUCTION TO PLATFORM TECHNOLOGIES</v>
      </c>
      <c r="E108" s="105"/>
      <c r="F108" s="142"/>
      <c r="G108" s="143"/>
      <c r="H108" s="119"/>
      <c r="I108" s="144"/>
      <c r="J108" s="119"/>
      <c r="K108" s="120"/>
      <c r="L108" s="119"/>
      <c r="M108" s="120"/>
      <c r="N108" s="120"/>
      <c r="O108" s="119"/>
      <c r="P108" s="145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  <c r="AG108" s="119"/>
      <c r="AH108" s="119"/>
    </row>
    <row r="109" spans="1:34" s="118" customFormat="1" ht="15.6" customHeight="1">
      <c r="D109" s="119"/>
      <c r="E109" s="105"/>
      <c r="F109" s="119"/>
      <c r="H109" s="119"/>
      <c r="I109" s="120"/>
      <c r="J109" s="119"/>
      <c r="K109" s="120"/>
      <c r="L109" s="119"/>
      <c r="M109" s="120"/>
      <c r="N109" s="120"/>
      <c r="O109" s="119"/>
      <c r="P109" s="121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</row>
    <row r="110" spans="1:34" s="118" customFormat="1" ht="15.6" customHeight="1">
      <c r="A110" s="146"/>
      <c r="D110" s="142"/>
      <c r="E110" s="105"/>
      <c r="F110" s="142"/>
      <c r="H110" s="119"/>
      <c r="I110" s="120"/>
      <c r="J110" s="119"/>
      <c r="K110" s="120"/>
      <c r="L110" s="119"/>
      <c r="M110" s="120"/>
      <c r="N110" s="120"/>
      <c r="O110" s="119"/>
      <c r="P110" s="121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  <c r="AE110" s="119"/>
      <c r="AF110" s="119"/>
      <c r="AG110" s="119"/>
      <c r="AH110" s="119"/>
    </row>
    <row r="111" spans="1:34" s="118" customFormat="1" ht="15.6" customHeight="1">
      <c r="A111" s="146"/>
      <c r="D111" s="119"/>
      <c r="E111" s="105"/>
      <c r="F111" s="119"/>
      <c r="H111" s="119"/>
      <c r="I111" s="120"/>
      <c r="J111" s="119"/>
      <c r="K111" s="120"/>
      <c r="L111" s="119"/>
      <c r="M111" s="120"/>
      <c r="N111" s="120"/>
      <c r="O111" s="119"/>
      <c r="P111" s="121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  <c r="AE111" s="119"/>
      <c r="AF111" s="119"/>
      <c r="AG111" s="119"/>
      <c r="AH111" s="119"/>
    </row>
    <row r="112" spans="1:34" s="118" customFormat="1" ht="15.6" customHeight="1">
      <c r="A112" s="146" t="s">
        <v>133</v>
      </c>
      <c r="B112" s="142"/>
      <c r="C112" s="105"/>
      <c r="D112" s="119"/>
      <c r="H112" s="119"/>
      <c r="I112" s="147"/>
      <c r="J112" s="148"/>
      <c r="K112" s="120"/>
      <c r="L112" s="119"/>
      <c r="M112" s="120"/>
      <c r="N112" s="159"/>
      <c r="O112" s="159"/>
      <c r="P112" s="160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</row>
    <row r="113" spans="2:34" s="118" customFormat="1" ht="15.6" customHeight="1">
      <c r="B113" s="119"/>
      <c r="C113" s="105"/>
      <c r="D113" s="119"/>
      <c r="H113" s="119"/>
      <c r="I113" s="120"/>
      <c r="J113" s="119"/>
      <c r="K113" s="149" t="s">
        <v>134</v>
      </c>
      <c r="L113" s="148"/>
      <c r="O113" s="150"/>
      <c r="P113" s="121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</row>
    <row r="114" spans="2:34" s="118" customFormat="1" ht="15.6" customHeight="1">
      <c r="B114" s="119"/>
      <c r="C114" s="105"/>
      <c r="D114" s="119"/>
      <c r="H114" s="119"/>
      <c r="I114" s="120"/>
      <c r="J114" s="148" t="str">
        <f>J53</f>
        <v>Leonard Prim Francis G. Reyes</v>
      </c>
      <c r="K114" s="161"/>
      <c r="L114" s="162"/>
      <c r="M114" s="162"/>
      <c r="N114" s="163"/>
      <c r="O114" s="162"/>
      <c r="P114" s="160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19"/>
      <c r="AG114" s="119"/>
      <c r="AH114" s="119"/>
    </row>
    <row r="115" spans="2:34" s="118" customFormat="1" ht="11.25" customHeight="1">
      <c r="B115" s="119"/>
      <c r="C115" s="105"/>
      <c r="D115" s="119"/>
      <c r="H115" s="119"/>
      <c r="I115" s="120"/>
      <c r="J115" s="119"/>
      <c r="K115" s="149" t="s">
        <v>135</v>
      </c>
      <c r="L115" s="119"/>
      <c r="O115" s="150"/>
      <c r="P115" s="121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</row>
    <row r="116" spans="2:34" s="118" customFormat="1" ht="11.25" customHeight="1">
      <c r="D116" s="119"/>
      <c r="E116" s="105"/>
      <c r="F116" s="119"/>
      <c r="H116" s="119"/>
      <c r="I116" s="120"/>
      <c r="J116" s="119"/>
      <c r="K116" s="149" t="s">
        <v>137</v>
      </c>
      <c r="L116" s="119"/>
      <c r="O116" s="150"/>
      <c r="P116" s="121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</row>
    <row r="117" spans="2:34" s="104" customFormat="1">
      <c r="E117" s="125"/>
      <c r="I117" s="152"/>
      <c r="K117" s="152"/>
      <c r="M117" s="152"/>
      <c r="N117" s="152"/>
      <c r="P117" s="96"/>
    </row>
    <row r="118" spans="2:34" s="104" customFormat="1">
      <c r="E118" s="125"/>
      <c r="I118" s="152"/>
      <c r="K118" s="152"/>
      <c r="M118" s="152"/>
      <c r="N118" s="152"/>
      <c r="P118" s="96"/>
    </row>
    <row r="119" spans="2:34" s="104" customFormat="1">
      <c r="E119" s="125"/>
      <c r="I119" s="152"/>
      <c r="K119" s="152"/>
      <c r="M119" s="152"/>
      <c r="N119" s="152"/>
      <c r="P119" s="96"/>
    </row>
    <row r="120" spans="2:34" s="104" customFormat="1">
      <c r="E120" s="125"/>
      <c r="I120" s="152"/>
      <c r="K120" s="152"/>
      <c r="M120" s="152"/>
      <c r="N120" s="152"/>
      <c r="P120" s="96"/>
    </row>
    <row r="121" spans="2:34" s="104" customFormat="1">
      <c r="E121" s="125"/>
      <c r="I121" s="152"/>
      <c r="K121" s="152"/>
      <c r="M121" s="152"/>
      <c r="N121" s="152"/>
      <c r="P121" s="96"/>
    </row>
    <row r="122" spans="2:34" s="104" customFormat="1">
      <c r="E122" s="125"/>
      <c r="I122" s="152"/>
      <c r="K122" s="152"/>
      <c r="M122" s="152"/>
      <c r="N122" s="152"/>
      <c r="P122" s="96"/>
    </row>
    <row r="123" spans="2:34" s="104" customFormat="1">
      <c r="E123" s="125"/>
      <c r="I123" s="152"/>
      <c r="K123" s="152"/>
      <c r="M123" s="152"/>
      <c r="N123" s="152"/>
      <c r="P123" s="96"/>
    </row>
    <row r="124" spans="2:34" s="104" customFormat="1">
      <c r="E124" s="125"/>
      <c r="I124" s="152"/>
      <c r="K124" s="152"/>
      <c r="M124" s="152"/>
      <c r="N124" s="152"/>
      <c r="P124" s="96"/>
    </row>
    <row r="125" spans="2:34" s="104" customFormat="1">
      <c r="E125" s="125"/>
      <c r="I125" s="152"/>
      <c r="K125" s="152"/>
      <c r="M125" s="152"/>
      <c r="N125" s="152"/>
      <c r="P125" s="96"/>
    </row>
    <row r="126" spans="2:34" s="104" customFormat="1">
      <c r="E126" s="125"/>
      <c r="I126" s="152"/>
      <c r="K126" s="152"/>
      <c r="M126" s="152"/>
      <c r="N126" s="152"/>
      <c r="P126" s="96"/>
    </row>
    <row r="127" spans="2:34" s="104" customFormat="1">
      <c r="E127" s="125"/>
      <c r="I127" s="152"/>
      <c r="K127" s="152"/>
      <c r="M127" s="152"/>
      <c r="N127" s="152"/>
      <c r="P127" s="96"/>
    </row>
    <row r="128" spans="2:34" s="104" customFormat="1">
      <c r="E128" s="125"/>
      <c r="I128" s="152"/>
      <c r="K128" s="152"/>
      <c r="M128" s="152"/>
      <c r="N128" s="152"/>
      <c r="P128" s="96"/>
    </row>
    <row r="129" spans="5:16" s="104" customFormat="1">
      <c r="E129" s="125"/>
      <c r="I129" s="152"/>
      <c r="K129" s="152"/>
      <c r="M129" s="152"/>
      <c r="N129" s="152"/>
      <c r="P129" s="96"/>
    </row>
    <row r="130" spans="5:16" s="104" customFormat="1">
      <c r="E130" s="125"/>
      <c r="I130" s="152"/>
      <c r="K130" s="152"/>
      <c r="M130" s="152"/>
      <c r="N130" s="152"/>
      <c r="P130" s="96"/>
    </row>
    <row r="131" spans="5:16" s="104" customFormat="1">
      <c r="E131" s="125"/>
      <c r="I131" s="152"/>
      <c r="K131" s="152"/>
      <c r="M131" s="152"/>
      <c r="N131" s="152"/>
      <c r="P131" s="96"/>
    </row>
    <row r="132" spans="5:16" s="104" customFormat="1">
      <c r="E132" s="125"/>
      <c r="I132" s="152"/>
      <c r="K132" s="152"/>
      <c r="M132" s="152"/>
      <c r="N132" s="152"/>
      <c r="P132" s="96"/>
    </row>
    <row r="133" spans="5:16" s="104" customFormat="1">
      <c r="E133" s="125"/>
      <c r="I133" s="152"/>
      <c r="K133" s="152"/>
      <c r="M133" s="152"/>
      <c r="N133" s="152"/>
      <c r="P133" s="96"/>
    </row>
    <row r="134" spans="5:16" s="104" customFormat="1">
      <c r="E134" s="125"/>
      <c r="I134" s="152"/>
      <c r="K134" s="152"/>
      <c r="M134" s="152"/>
      <c r="N134" s="152"/>
      <c r="P134" s="96"/>
    </row>
    <row r="135" spans="5:16" s="104" customFormat="1">
      <c r="E135" s="125"/>
      <c r="I135" s="152"/>
      <c r="K135" s="152"/>
      <c r="M135" s="152"/>
      <c r="N135" s="152"/>
      <c r="P135" s="96"/>
    </row>
  </sheetData>
  <sheetProtection algorithmName="SHA-512" hashValue="f/490l3M8pj4tivwyjBdV2n9O+LZSGKQIuUpYVV2+z9MEvKpf9g3SGacEAOYfDSjDuwzjdapYdKf2rztAQ9mRw==" saltValue="xS6+tFvGq9Gs8uXhcj11Uw==" spinCount="100000" sheet="1" objects="1" scenarios="1" select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19:P19"/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5" orientation="portrait" horizontalDpi="300" verticalDpi="300" r:id="rId1"/>
  <headerFooter alignWithMargins="0">
    <oddFooter>&amp;L&amp;"Century Gothic,Regular"&amp;8UC-VPAA-HE-RGR
JAN.2015 Rev.00&amp;R&amp;"Century Gothic,Regular"&amp;8Page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5"/>
  <sheetViews>
    <sheetView zoomScaleNormal="100" workbookViewId="0">
      <selection activeCell="B4" sqref="B4"/>
    </sheetView>
  </sheetViews>
  <sheetFormatPr defaultColWidth="9.1328125" defaultRowHeight="14.25"/>
  <cols>
    <col min="1" max="1" width="2.86328125" style="176" customWidth="1"/>
    <col min="2" max="2" width="86.86328125" style="176" customWidth="1"/>
    <col min="3" max="16384" width="9.1328125" style="176"/>
  </cols>
  <sheetData>
    <row r="1" spans="2:2" ht="16.899999999999999">
      <c r="B1" s="181" t="s">
        <v>143</v>
      </c>
    </row>
    <row r="2" spans="2:2" ht="44.25" customHeight="1">
      <c r="B2" s="182" t="s">
        <v>144</v>
      </c>
    </row>
    <row r="3" spans="2:2" ht="16.149999999999999">
      <c r="B3" s="183" t="str">
        <f>IF('GRADING SHEET'!A15="","",'GRADING SHEET'!A15&amp;","&amp;IF(OR('GRADING SHEET'!I15="INC",'GRADING SHEET'!I15="UD",'GRADING SHEET'!I15="OD"),"",'GRADING SHEET'!I15)&amp;","&amp;CRS!K9&amp;IF(B4="","",","))</f>
        <v>18-6875-665,86,PASSED,</v>
      </c>
    </row>
    <row r="4" spans="2:2" ht="16.149999999999999">
      <c r="B4" s="183" t="str">
        <f>IF('GRADING SHEET'!A16="","",'GRADING SHEET'!A16&amp;","&amp;IF(OR('GRADING SHEET'!I16="INC",'GRADING SHEET'!I16="UD",'GRADING SHEET'!I16="OD"),"",'GRADING SHEET'!I16)&amp;","&amp;CRS!K10&amp;IF(B5="","",","))</f>
        <v>18-6511-876,89,PASSED,</v>
      </c>
    </row>
    <row r="5" spans="2:2" ht="16.149999999999999">
      <c r="B5" s="183" t="str">
        <f>IF('GRADING SHEET'!A17="","",'GRADING SHEET'!A17&amp;","&amp;IF(OR('GRADING SHEET'!I17="INC",'GRADING SHEET'!I17="UD",'GRADING SHEET'!I17="OD"),"",'GRADING SHEET'!I17)&amp;","&amp;CRS!K11&amp;IF(B6="","",","))</f>
        <v>18-6882-770,86,PASSED,</v>
      </c>
    </row>
    <row r="6" spans="2:2" ht="16.149999999999999">
      <c r="B6" s="183" t="str">
        <f>IF('GRADING SHEET'!A18="","",'GRADING SHEET'!A18&amp;","&amp;IF(OR('GRADING SHEET'!I18="INC",'GRADING SHEET'!I18="UD",'GRADING SHEET'!I18="OD"),"",'GRADING SHEET'!I18)&amp;","&amp;CRS!K12&amp;IF(B7="","",","))</f>
        <v>18-6855-173,74,FAILED,</v>
      </c>
    </row>
    <row r="7" spans="2:2" ht="16.149999999999999">
      <c r="B7" s="183" t="str">
        <f>IF('GRADING SHEET'!A19="","",'GRADING SHEET'!A19&amp;","&amp;IF(OR('GRADING SHEET'!I19="INC",'GRADING SHEET'!I19="UD",'GRADING SHEET'!I19="OD"),"",'GRADING SHEET'!I19)&amp;","&amp;CRS!K13&amp;IF(B8="","",","))</f>
        <v>18-7848-312,74,FAILED,</v>
      </c>
    </row>
    <row r="8" spans="2:2" ht="16.149999999999999">
      <c r="B8" s="183" t="str">
        <f>IF('GRADING SHEET'!A20="","",'GRADING SHEET'!A20&amp;","&amp;IF(OR('GRADING SHEET'!I20="INC",'GRADING SHEET'!I20="UD",'GRADING SHEET'!I20="OD"),"",'GRADING SHEET'!I20)&amp;","&amp;CRS!K14&amp;IF(B9="","",","))</f>
        <v>18-6794-129,88,PASSED,</v>
      </c>
    </row>
    <row r="9" spans="2:2" ht="16.149999999999999">
      <c r="B9" s="183" t="str">
        <f>IF('GRADING SHEET'!A21="","",'GRADING SHEET'!A21&amp;","&amp;IF(OR('GRADING SHEET'!I21="INC",'GRADING SHEET'!I21="UD",'GRADING SHEET'!I21="OD"),"",'GRADING SHEET'!I21)&amp;","&amp;CRS!K15&amp;IF(B10="","",","))</f>
        <v>18-6571-476,90,PASSED,</v>
      </c>
    </row>
    <row r="10" spans="2:2" ht="16.149999999999999">
      <c r="B10" s="183" t="str">
        <f>IF('GRADING SHEET'!A22="","",'GRADING SHEET'!A22&amp;","&amp;IF(OR('GRADING SHEET'!I22="INC",'GRADING SHEET'!I22="UD",'GRADING SHEET'!I22="OD"),"",'GRADING SHEET'!I22)&amp;","&amp;CRS!K16&amp;IF(B11="","",","))</f>
        <v>18-1045-557,74,FAILED,</v>
      </c>
    </row>
    <row r="11" spans="2:2" ht="16.149999999999999">
      <c r="B11" s="183" t="str">
        <f>IF('GRADING SHEET'!A23="","",'GRADING SHEET'!A23&amp;","&amp;IF(OR('GRADING SHEET'!I23="INC",'GRADING SHEET'!I23="UD",'GRADING SHEET'!I23="OD"),"",'GRADING SHEET'!I23)&amp;","&amp;CRS!K17&amp;IF(B12="","",","))</f>
        <v>18-6809-539,87,PASSED,</v>
      </c>
    </row>
    <row r="12" spans="2:2" ht="16.149999999999999">
      <c r="B12" s="183" t="str">
        <f>IF('GRADING SHEET'!A24="","",'GRADING SHEET'!A24&amp;","&amp;IF(OR('GRADING SHEET'!I24="INC",'GRADING SHEET'!I24="UD",'GRADING SHEET'!I24="OD"),"",'GRADING SHEET'!I24)&amp;","&amp;CRS!K18&amp;IF(B13="","",","))</f>
        <v>18-5222-564,93,PASSED,</v>
      </c>
    </row>
    <row r="13" spans="2:2" ht="16.149999999999999">
      <c r="B13" s="183" t="str">
        <f>IF('GRADING SHEET'!A25="","",'GRADING SHEET'!A25&amp;","&amp;IF(OR('GRADING SHEET'!I25="INC",'GRADING SHEET'!I25="UD",'GRADING SHEET'!I25="OD"),"",'GRADING SHEET'!I25)&amp;","&amp;CRS!K19&amp;IF(B14="","",","))</f>
        <v>18-6902-942,87,PASSED,</v>
      </c>
    </row>
    <row r="14" spans="2:2" ht="16.149999999999999">
      <c r="B14" s="183" t="str">
        <f>IF('GRADING SHEET'!A26="","",'GRADING SHEET'!A26&amp;","&amp;IF(OR('GRADING SHEET'!I26="INC",'GRADING SHEET'!I26="UD",'GRADING SHEET'!I26="OD"),"",'GRADING SHEET'!I26)&amp;","&amp;CRS!K20&amp;IF(B15="","",","))</f>
        <v>18-4583-712,78,PASSED,</v>
      </c>
    </row>
    <row r="15" spans="2:2" ht="16.149999999999999">
      <c r="B15" s="183" t="str">
        <f>IF('GRADING SHEET'!A27="","",'GRADING SHEET'!A27&amp;","&amp;IF(OR('GRADING SHEET'!I27="INC",'GRADING SHEET'!I27="UD",'GRADING SHEET'!I27="OD"),"",'GRADING SHEET'!I27)&amp;","&amp;CRS!K21&amp;IF(B16="","",","))</f>
        <v>18-6836-326,88,PASSED,</v>
      </c>
    </row>
    <row r="16" spans="2:2" ht="16.149999999999999">
      <c r="B16" s="183" t="str">
        <f>IF('GRADING SHEET'!A28="","",'GRADING SHEET'!A28&amp;","&amp;IF(OR('GRADING SHEET'!I28="INC",'GRADING SHEET'!I28="UD",'GRADING SHEET'!I28="OD"),"",'GRADING SHEET'!I28)&amp;","&amp;CRS!K22&amp;IF(B17="","",","))</f>
        <v>16-3981-281,87,PASSED,</v>
      </c>
    </row>
    <row r="17" spans="2:2" ht="16.149999999999999">
      <c r="B17" s="183" t="str">
        <f>IF('GRADING SHEET'!A29="","",'GRADING SHEET'!A29&amp;","&amp;IF(OR('GRADING SHEET'!I29="INC",'GRADING SHEET'!I29="UD",'GRADING SHEET'!I29="OD"),"",'GRADING SHEET'!I29)&amp;","&amp;CRS!K23&amp;IF(B18="","",","))</f>
        <v>18-7897-308,82,PASSED,</v>
      </c>
    </row>
    <row r="18" spans="2:2" ht="16.149999999999999">
      <c r="B18" s="183" t="str">
        <f>IF('GRADING SHEET'!A30="","",'GRADING SHEET'!A30&amp;","&amp;IF(OR('GRADING SHEET'!I30="INC",'GRADING SHEET'!I30="UD",'GRADING SHEET'!I30="OD"),"",'GRADING SHEET'!I30)&amp;","&amp;CRS!K24&amp;IF(B19="","",","))</f>
        <v>18-6881-132,84,PASSED,</v>
      </c>
    </row>
    <row r="19" spans="2:2" ht="16.149999999999999">
      <c r="B19" s="183" t="str">
        <f>IF('GRADING SHEET'!A31="","",'GRADING SHEET'!A31&amp;","&amp;IF(OR('GRADING SHEET'!I31="INC",'GRADING SHEET'!I31="UD",'GRADING SHEET'!I31="OD"),"",'GRADING SHEET'!I31)&amp;","&amp;CRS!K25&amp;IF(B20="","",","))</f>
        <v>18-5724-792,81,PASSED,</v>
      </c>
    </row>
    <row r="20" spans="2:2" ht="16.149999999999999">
      <c r="B20" s="183" t="str">
        <f>IF('GRADING SHEET'!A32="","",'GRADING SHEET'!A32&amp;","&amp;IF(OR('GRADING SHEET'!I32="INC",'GRADING SHEET'!I32="UD",'GRADING SHEET'!I32="OD"),"",'GRADING SHEET'!I32)&amp;","&amp;CRS!K26&amp;IF(B21="","",","))</f>
        <v>18-6848-502,86,PASSED,</v>
      </c>
    </row>
    <row r="21" spans="2:2" ht="16.149999999999999">
      <c r="B21" s="183" t="str">
        <f>IF('GRADING SHEET'!A33="","",'GRADING SHEET'!A33&amp;","&amp;IF(OR('GRADING SHEET'!I33="INC",'GRADING SHEET'!I33="UD",'GRADING SHEET'!I33="OD"),"",'GRADING SHEET'!I33)&amp;","&amp;CRS!K27&amp;IF(B22="","",","))</f>
        <v>18-6947-781,87,PASSED,</v>
      </c>
    </row>
    <row r="22" spans="2:2" ht="16.149999999999999">
      <c r="B22" s="183" t="str">
        <f>IF('GRADING SHEET'!A34="","",'GRADING SHEET'!A34&amp;","&amp;IF(OR('GRADING SHEET'!I34="INC",'GRADING SHEET'!I34="UD",'GRADING SHEET'!I34="OD"),"",'GRADING SHEET'!I34)&amp;","&amp;CRS!K28&amp;IF(B23="","",","))</f>
        <v>18-6968-851,73,FAILED,</v>
      </c>
    </row>
    <row r="23" spans="2:2" ht="16.149999999999999">
      <c r="B23" s="183" t="str">
        <f>IF('GRADING SHEET'!A35="","",'GRADING SHEET'!A35&amp;","&amp;IF(OR('GRADING SHEET'!I35="INC",'GRADING SHEET'!I35="UD",'GRADING SHEET'!I35="OD"),"",'GRADING SHEET'!I35)&amp;","&amp;CRS!K29&amp;IF(B24="","",","))</f>
        <v>18-7016-106,90,PASSED,</v>
      </c>
    </row>
    <row r="24" spans="2:2" ht="16.149999999999999">
      <c r="B24" s="183" t="str">
        <f>IF('GRADING SHEET'!A36="","",'GRADING SHEET'!A36&amp;","&amp;IF(OR('GRADING SHEET'!I36="INC",'GRADING SHEET'!I36="UD",'GRADING SHEET'!I36="OD"),"",'GRADING SHEET'!I36)&amp;","&amp;CRS!K30&amp;IF(B25="","",","))</f>
        <v>18-6542-504,88,PASSED,</v>
      </c>
    </row>
    <row r="25" spans="2:2" ht="16.149999999999999">
      <c r="B25" s="183" t="str">
        <f>IF('GRADING SHEET'!A37="","",'GRADING SHEET'!A37&amp;","&amp;IF(OR('GRADING SHEET'!I37="INC",'GRADING SHEET'!I37="UD",'GRADING SHEET'!I37="OD"),"",'GRADING SHEET'!I37)&amp;","&amp;CRS!K31&amp;IF(B26="","",","))</f>
        <v>18-6790-112,86,PASSED,</v>
      </c>
    </row>
    <row r="26" spans="2:2" ht="16.149999999999999">
      <c r="B26" s="183" t="str">
        <f>IF('GRADING SHEET'!A38="","",'GRADING SHEET'!A38&amp;","&amp;IF(OR('GRADING SHEET'!I38="INC",'GRADING SHEET'!I38="UD",'GRADING SHEET'!I38="OD"),"",'GRADING SHEET'!I38)&amp;","&amp;CRS!K32&amp;IF(B27="","",","))</f>
        <v>18-7178-450,74,FAILED,</v>
      </c>
    </row>
    <row r="27" spans="2:2" ht="16.149999999999999">
      <c r="B27" s="183" t="str">
        <f>IF('GRADING SHEET'!A39="","",'GRADING SHEET'!A39&amp;","&amp;IF(OR('GRADING SHEET'!I39="INC",'GRADING SHEET'!I39="UD",'GRADING SHEET'!I39="OD"),"",'GRADING SHEET'!I39)&amp;","&amp;CRS!K33&amp;IF(B28="","",","))</f>
        <v>18-6812-964,79,PASSED,</v>
      </c>
    </row>
    <row r="28" spans="2:2" ht="16.149999999999999">
      <c r="B28" s="183" t="str">
        <f>IF('GRADING SHEET'!A40="","",'GRADING SHEET'!A40&amp;","&amp;IF(OR('GRADING SHEET'!I40="INC",'GRADING SHEET'!I40="UD",'GRADING SHEET'!I40="OD"),"",'GRADING SHEET'!I40)&amp;","&amp;CRS!K34&amp;IF(B29="","",","))</f>
        <v>18-6236-149,79,PASSED,</v>
      </c>
    </row>
    <row r="29" spans="2:2" ht="16.149999999999999">
      <c r="B29" s="183" t="str">
        <f>IF('GRADING SHEET'!A41="","",'GRADING SHEET'!A41&amp;","&amp;IF(OR('GRADING SHEET'!I41="INC",'GRADING SHEET'!I41="UD",'GRADING SHEET'!I41="OD"),"",'GRADING SHEET'!I41)&amp;","&amp;CRS!K35&amp;IF(B30="","",","))</f>
        <v>18-6834-504,87,PASSED,</v>
      </c>
    </row>
    <row r="30" spans="2:2" ht="16.149999999999999">
      <c r="B30" s="183" t="str">
        <f>IF('GRADING SHEET'!A42="","",'GRADING SHEET'!A42&amp;","&amp;IF(OR('GRADING SHEET'!I42="INC",'GRADING SHEET'!I42="UD",'GRADING SHEET'!I42="OD"),"",'GRADING SHEET'!I42)&amp;","&amp;CRS!K36&amp;IF(B31="","",","))</f>
        <v>17-5997-821,76,PASSED,</v>
      </c>
    </row>
    <row r="31" spans="2:2" ht="16.149999999999999">
      <c r="B31" s="183" t="str">
        <f>IF('GRADING SHEET'!A43="","",'GRADING SHEET'!A43&amp;","&amp;IF(OR('GRADING SHEET'!I43="INC",'GRADING SHEET'!I43="UD",'GRADING SHEET'!I43="OD"),"",'GRADING SHEET'!I43)&amp;","&amp;CRS!K37&amp;IF(B32="","",","))</f>
        <v>15-2671-753,84,PASSED,</v>
      </c>
    </row>
    <row r="32" spans="2:2" ht="16.149999999999999">
      <c r="B32" s="183" t="str">
        <f>IF('GRADING SHEET'!A44="","",'GRADING SHEET'!A44&amp;","&amp;IF(OR('GRADING SHEET'!I44="INC",'GRADING SHEET'!I44="UD",'GRADING SHEET'!I44="OD"),"",'GRADING SHEET'!I44)&amp;","&amp;CRS!K38&amp;IF(B33="","",","))</f>
        <v>18-7104-721,75,PASSED,</v>
      </c>
    </row>
    <row r="33" spans="1:2" ht="16.149999999999999">
      <c r="B33" s="183" t="str">
        <f>IF('GRADING SHEET'!A45="","",'GRADING SHEET'!A45&amp;","&amp;IF(OR('GRADING SHEET'!I45="INC",'GRADING SHEET'!I45="UD",'GRADING SHEET'!I45="OD"),"",'GRADING SHEET'!I45)&amp;","&amp;CRS!K39&amp;IF(B34="","",","))</f>
        <v>18-6508-276,86,PASSED,</v>
      </c>
    </row>
    <row r="34" spans="1:2" ht="16.149999999999999">
      <c r="B34" s="183" t="str">
        <f>IF('GRADING SHEET'!A46="","",'GRADING SHEET'!A46&amp;","&amp;IF(OR('GRADING SHEET'!I46="INC",'GRADING SHEET'!I46="UD",'GRADING SHEET'!I46="OD"),"",'GRADING SHEET'!I46)&amp;","&amp;CRS!K40&amp;IF(B35="","",","))</f>
        <v>18-7119-888,88,PASSED,</v>
      </c>
    </row>
    <row r="35" spans="1:2" ht="16.149999999999999">
      <c r="A35" s="180"/>
      <c r="B35" s="183" t="str">
        <f>IF('GRADING SHEET'!A76="","",'GRADING SHEET'!A76&amp;","&amp;IF(OR('GRADING SHEET'!I76="INC",'GRADING SHEET'!I76="UD",'GRADING SHEET'!I76="OD"),"",'GRADING SHEET'!I76)&amp;","&amp;CRS!K50&amp;IF(B36="","",","))</f>
        <v>18-6793-311,86,PASSED,</v>
      </c>
    </row>
    <row r="36" spans="1:2" ht="16.149999999999999">
      <c r="B36" s="183" t="str">
        <f>IF('GRADING SHEET'!A77="","",'GRADING SHEET'!A77&amp;","&amp;IF(OR('GRADING SHEET'!I77="INC",'GRADING SHEET'!I77="UD",'GRADING SHEET'!I77="OD"),"",'GRADING SHEET'!I77)&amp;","&amp;CRS!K51&amp;IF(B37="","",","))</f>
        <v>18-6901-559,86,PASSED,</v>
      </c>
    </row>
    <row r="37" spans="1:2" ht="16.149999999999999">
      <c r="B37" s="183" t="str">
        <f>IF('GRADING SHEET'!A78="","",'GRADING SHEET'!A78&amp;","&amp;IF(OR('GRADING SHEET'!I78="INC",'GRADING SHEET'!I78="UD",'GRADING SHEET'!I78="OD"),"",'GRADING SHEET'!I78)&amp;","&amp;CRS!K52&amp;IF(B38="","",","))</f>
        <v>18-6623-558,87,PASSED,</v>
      </c>
    </row>
    <row r="38" spans="1:2" ht="16.149999999999999">
      <c r="B38" s="183" t="str">
        <f>IF('GRADING SHEET'!A79="","",'GRADING SHEET'!A79&amp;","&amp;IF(OR('GRADING SHEET'!I79="INC",'GRADING SHEET'!I79="UD",'GRADING SHEET'!I79="OD"),"",'GRADING SHEET'!I79)&amp;","&amp;CRS!K53&amp;IF(B39="","",","))</f>
        <v>18-6714-635,87,PASSED,</v>
      </c>
    </row>
    <row r="39" spans="1:2" ht="16.149999999999999">
      <c r="B39" s="183" t="str">
        <f>IF('GRADING SHEET'!A80="","",'GRADING SHEET'!A80&amp;","&amp;IF(OR('GRADING SHEET'!I80="INC",'GRADING SHEET'!I80="UD",'GRADING SHEET'!I80="OD"),"",'GRADING SHEET'!I80)&amp;","&amp;CRS!K54&amp;IF(B40="","",","))</f>
        <v>18-6856-320,84,PASSED,</v>
      </c>
    </row>
    <row r="40" spans="1:2" ht="16.149999999999999">
      <c r="B40" s="183" t="str">
        <f>IF('GRADING SHEET'!A81="","",'GRADING SHEET'!A81&amp;","&amp;IF(OR('GRADING SHEET'!I81="INC",'GRADING SHEET'!I81="UD",'GRADING SHEET'!I81="OD"),"",'GRADING SHEET'!I81)&amp;","&amp;CRS!K55&amp;IF(B41="","",","))</f>
        <v>18-8234-691,82,PASSED,</v>
      </c>
    </row>
    <row r="41" spans="1:2" ht="16.149999999999999">
      <c r="B41" s="183" t="str">
        <f>IF('GRADING SHEET'!A82="","",'GRADING SHEET'!A82&amp;","&amp;IF(OR('GRADING SHEET'!I82="INC",'GRADING SHEET'!I82="UD",'GRADING SHEET'!I82="OD"),"",'GRADING SHEET'!I82)&amp;","&amp;CRS!K56&amp;IF(B42="","",","))</f>
        <v>18-6613-150,91,PASSED,</v>
      </c>
    </row>
    <row r="42" spans="1:2" ht="16.149999999999999">
      <c r="B42" s="183" t="str">
        <f>IF('GRADING SHEET'!A83="","",'GRADING SHEET'!A83&amp;","&amp;IF(OR('GRADING SHEET'!I83="INC",'GRADING SHEET'!I83="UD",'GRADING SHEET'!I83="OD"),"",'GRADING SHEET'!I83)&amp;","&amp;CRS!K57&amp;IF(B43="","",","))</f>
        <v>18-6556-920,89,PASSED</v>
      </c>
    </row>
    <row r="43" spans="1:2" ht="16.149999999999999">
      <c r="B43" s="183" t="str">
        <f>IF('GRADING SHEET'!A84="","",'GRADING SHEET'!A84&amp;","&amp;IF(OR('GRADING SHEET'!I84="INC",'GRADING SHEET'!I84="UD",'GRADING SHEET'!I84="OD"),"",'GRADING SHEET'!I84)&amp;","&amp;CRS!K58&amp;IF(B44="","",","))</f>
        <v/>
      </c>
    </row>
    <row r="44" spans="1:2" ht="16.149999999999999">
      <c r="B44" s="183" t="str">
        <f>IF('GRADING SHEET'!A85="","",'GRADING SHEET'!A85&amp;","&amp;IF(OR('GRADING SHEET'!I85="INC",'GRADING SHEET'!I85="UD",'GRADING SHEET'!I85="OD"),"",'GRADING SHEET'!I85)&amp;","&amp;CRS!K59&amp;IF(B45="","",","))</f>
        <v/>
      </c>
    </row>
    <row r="45" spans="1:2" ht="16.149999999999999">
      <c r="B45" s="183" t="str">
        <f>IF('GRADING SHEET'!A86="","",'GRADING SHEET'!A86&amp;","&amp;IF(OR('GRADING SHEET'!I86="INC",'GRADING SHEET'!I86="UD",'GRADING SHEET'!I86="OD"),"",'GRADING SHEET'!I86)&amp;","&amp;CRS!K60&amp;IF(B46="","",","))</f>
        <v/>
      </c>
    </row>
    <row r="46" spans="1:2" ht="16.149999999999999">
      <c r="B46" s="183" t="str">
        <f>IF('GRADING SHEET'!A87="","",'GRADING SHEET'!A87&amp;","&amp;IF(OR('GRADING SHEET'!I87="INC",'GRADING SHEET'!I87="UD",'GRADING SHEET'!I87="OD"),"",'GRADING SHEET'!I87)&amp;","&amp;CRS!K61&amp;IF(B47="","",","))</f>
        <v/>
      </c>
    </row>
    <row r="47" spans="1:2" ht="16.149999999999999">
      <c r="B47" s="183" t="str">
        <f>IF('GRADING SHEET'!A88="","",'GRADING SHEET'!A88&amp;","&amp;IF(OR('GRADING SHEET'!I88="INC",'GRADING SHEET'!I88="UD",'GRADING SHEET'!I88="OD"),"",'GRADING SHEET'!I88)&amp;","&amp;CRS!K62&amp;IF(B48="","",","))</f>
        <v/>
      </c>
    </row>
    <row r="48" spans="1:2" ht="16.149999999999999">
      <c r="B48" s="183" t="str">
        <f>IF('GRADING SHEET'!A89="","",'GRADING SHEET'!A89&amp;","&amp;IF(OR('GRADING SHEET'!I89="INC",'GRADING SHEET'!I89="UD",'GRADING SHEET'!I89="OD"),"",'GRADING SHEET'!I89)&amp;","&amp;CRS!K63&amp;IF(B49="","",","))</f>
        <v/>
      </c>
    </row>
    <row r="49" spans="2:2" ht="16.149999999999999">
      <c r="B49" s="183" t="str">
        <f>IF('GRADING SHEET'!A90="","",'GRADING SHEET'!A90&amp;","&amp;IF(OR('GRADING SHEET'!I90="INC",'GRADING SHEET'!I90="UD",'GRADING SHEET'!I90="OD"),"",'GRADING SHEET'!I90)&amp;","&amp;CRS!K64&amp;IF(B50="","",","))</f>
        <v/>
      </c>
    </row>
    <row r="50" spans="2:2" ht="16.149999999999999">
      <c r="B50" s="183" t="str">
        <f>IF('GRADING SHEET'!A91="","",'GRADING SHEET'!A91&amp;","&amp;IF(OR('GRADING SHEET'!I91="INC",'GRADING SHEET'!I91="UD",'GRADING SHEET'!I91="OD"),"",'GRADING SHEET'!I91)&amp;","&amp;CRS!K65&amp;IF(B51="","",","))</f>
        <v/>
      </c>
    </row>
    <row r="51" spans="2:2" ht="16.149999999999999">
      <c r="B51" s="183" t="str">
        <f>IF('GRADING SHEET'!A92="","",'GRADING SHEET'!A92&amp;","&amp;IF(OR('GRADING SHEET'!I92="INC",'GRADING SHEET'!I92="UD",'GRADING SHEET'!I92="OD"),"",'GRADING SHEET'!I92)&amp;","&amp;CRS!K66&amp;IF(B52="","",","))</f>
        <v/>
      </c>
    </row>
    <row r="52" spans="2:2" ht="16.149999999999999">
      <c r="B52" s="183" t="str">
        <f>IF('GRADING SHEET'!A93="","",'GRADING SHEET'!A93&amp;","&amp;IF(OR('GRADING SHEET'!I93="INC",'GRADING SHEET'!I93="UD",'GRADING SHEET'!I93="OD"),"",'GRADING SHEET'!I93)&amp;","&amp;CRS!K67&amp;IF(B53="","",","))</f>
        <v/>
      </c>
    </row>
    <row r="53" spans="2:2" ht="16.149999999999999">
      <c r="B53" s="183" t="str">
        <f>IF('GRADING SHEET'!A94="","",'GRADING SHEET'!A94&amp;","&amp;IF(OR('GRADING SHEET'!I94="INC",'GRADING SHEET'!I94="UD",'GRADING SHEET'!I94="OD"),"",'GRADING SHEET'!I94)&amp;","&amp;CRS!K68&amp;IF(B54="","",","))</f>
        <v/>
      </c>
    </row>
    <row r="54" spans="2:2" ht="16.149999999999999">
      <c r="B54" s="183" t="str">
        <f>IF('GRADING SHEET'!A95="","",'GRADING SHEET'!A95&amp;","&amp;IF(OR('GRADING SHEET'!I95="INC",'GRADING SHEET'!I95="UD",'GRADING SHEET'!I95="OD"),"",'GRADING SHEET'!I95)&amp;","&amp;CRS!K69&amp;IF(B55="","",","))</f>
        <v/>
      </c>
    </row>
    <row r="55" spans="2:2" ht="16.149999999999999">
      <c r="B55" s="183" t="str">
        <f>IF('GRADING SHEET'!A96="","",'GRADING SHEET'!A96&amp;","&amp;IF(OR('GRADING SHEET'!I96="INC",'GRADING SHEET'!I96="UD",'GRADING SHEET'!I96="OD"),"",'GRADING SHEET'!I96)&amp;","&amp;CRS!K70&amp;IF(B56="","",","))</f>
        <v/>
      </c>
    </row>
    <row r="56" spans="2:2" ht="16.149999999999999">
      <c r="B56" s="183" t="str">
        <f>IF('GRADING SHEET'!A97="","",'GRADING SHEET'!A97&amp;","&amp;IF(OR('GRADING SHEET'!I97="INC",'GRADING SHEET'!I97="UD",'GRADING SHEET'!I97="OD"),"",'GRADING SHEET'!I97)&amp;","&amp;CRS!K71&amp;IF(B57="","",","))</f>
        <v/>
      </c>
    </row>
    <row r="57" spans="2:2" ht="16.149999999999999">
      <c r="B57" s="183" t="str">
        <f>IF('GRADING SHEET'!A98="","",'GRADING SHEET'!A98&amp;","&amp;IF(OR('GRADING SHEET'!I98="INC",'GRADING SHEET'!I98="UD",'GRADING SHEET'!I98="OD"),"",'GRADING SHEET'!I98)&amp;","&amp;CRS!K72&amp;IF(B58="","",","))</f>
        <v/>
      </c>
    </row>
    <row r="58" spans="2:2" ht="16.149999999999999">
      <c r="B58" s="183" t="str">
        <f>IF('GRADING SHEET'!A99="","",'GRADING SHEET'!A99&amp;","&amp;IF(OR('GRADING SHEET'!I99="INC",'GRADING SHEET'!I99="UD",'GRADING SHEET'!I99="OD"),"",'GRADING SHEET'!I99)&amp;","&amp;CRS!K73&amp;IF(B59="","",","))</f>
        <v/>
      </c>
    </row>
    <row r="59" spans="2:2" ht="16.149999999999999">
      <c r="B59" s="183" t="str">
        <f>IF('GRADING SHEET'!A100="","",'GRADING SHEET'!A100&amp;","&amp;IF(OR('GRADING SHEET'!I100="INC",'GRADING SHEET'!I100="UD",'GRADING SHEET'!I100="OD"),"",'GRADING SHEET'!I100)&amp;","&amp;CRS!K74&amp;IF(B60="","",","))</f>
        <v/>
      </c>
    </row>
    <row r="60" spans="2:2" ht="16.149999999999999">
      <c r="B60" s="183" t="str">
        <f>IF('GRADING SHEET'!A101="","",'GRADING SHEET'!A101&amp;","&amp;IF(OR('GRADING SHEET'!I101="INC",'GRADING SHEET'!I101="UD",'GRADING SHEET'!I101="OD"),"",'GRADING SHEET'!I101)&amp;","&amp;CRS!K75&amp;IF(B61="","",","))</f>
        <v/>
      </c>
    </row>
    <row r="61" spans="2:2" ht="16.149999999999999">
      <c r="B61" s="183" t="str">
        <f>IF('GRADING SHEET'!A102="","",'GRADING SHEET'!A102&amp;","&amp;IF(OR('GRADING SHEET'!I102="INC",'GRADING SHEET'!I102="UD",'GRADING SHEET'!I102="OD"),"",'GRADING SHEET'!I102)&amp;","&amp;CRS!K76&amp;IF(B62="","",","))</f>
        <v/>
      </c>
    </row>
    <row r="62" spans="2:2" ht="16.149999999999999">
      <c r="B62" s="183" t="str">
        <f>IF('GRADING SHEET'!A103="","",'GRADING SHEET'!A103&amp;","&amp;IF(OR('GRADING SHEET'!I103="INC",'GRADING SHEET'!I103="UD",'GRADING SHEET'!I103="OD"),"",'GRADING SHEET'!I103)&amp;","&amp;CRS!K77&amp;IF(B63="","",","))</f>
        <v/>
      </c>
    </row>
    <row r="63" spans="2:2" ht="16.149999999999999">
      <c r="B63" s="183" t="str">
        <f>IF('GRADING SHEET'!A104="","",'GRADING SHEET'!A104&amp;","&amp;IF(OR('GRADING SHEET'!I104="INC",'GRADING SHEET'!I104="UD",'GRADING SHEET'!I104="OD"),"",'GRADING SHEET'!I104)&amp;","&amp;CRS!K78&amp;IF(B64="","",","))</f>
        <v/>
      </c>
    </row>
    <row r="64" spans="2:2" ht="16.149999999999999">
      <c r="B64" s="183" t="str">
        <f>IF('GRADING SHEET'!A105="","",'GRADING SHEET'!A105&amp;","&amp;IF(OR('GRADING SHEET'!I105="INC",'GRADING SHEET'!I105="UD",'GRADING SHEET'!I105="OD"),"",'GRADING SHEET'!I105)&amp;","&amp;CRS!K79&amp;IF(B65="","",","))</f>
        <v/>
      </c>
    </row>
    <row r="65" spans="2:2" ht="16.149999999999999">
      <c r="B65" s="183" t="str">
        <f>IF('GRADING SHEET'!A106="","",'GRADING SHEET'!A106&amp;","&amp;IF(OR('GRADING SHEET'!I106="INC",'GRADING SHEET'!I106="UD",'GRADING SHEET'!I106="OD"),"",'GRADING SHEET'!I106)&amp;","&amp;CRS!K80&amp;IF(B66="","",","))</f>
        <v/>
      </c>
    </row>
  </sheetData>
  <sheetProtection algorithmName="SHA-512" hashValue="fL+FB6rbf/3Ryg+RJDDkwhfXWDTJT2w4hWBL4ScLDKtNNhsIBqTs2buT3/GmxlzhVvBprCKP9mBWyDbpsQUtrA==" saltValue="vArATlsuW29m2BvkPDddTQ==" spinCount="100000" sheet="1" objects="1" scenarios="1"/>
  <pageMargins left="0.7" right="0.7" top="0.75" bottom="0.75" header="0.3" footer="0.3"/>
  <pageSetup paperSize="1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B3" sqref="B3"/>
    </sheetView>
  </sheetViews>
  <sheetFormatPr defaultColWidth="9.1328125" defaultRowHeight="14.25"/>
  <cols>
    <col min="1" max="1" width="2.86328125" style="176" customWidth="1"/>
    <col min="2" max="2" width="86.86328125" style="176" customWidth="1"/>
    <col min="3" max="16384" width="9.1328125" style="176"/>
  </cols>
  <sheetData>
    <row r="1" spans="2:2" ht="16.899999999999999">
      <c r="B1" s="181" t="s">
        <v>145</v>
      </c>
    </row>
    <row r="2" spans="2:2" ht="44.25" customHeight="1">
      <c r="B2" s="182" t="s">
        <v>144</v>
      </c>
    </row>
    <row r="3" spans="2:2" ht="16.149999999999999">
      <c r="B3" s="184" t="str">
        <f>IF('GRADING SHEET'!A15="","",'GRADING SHEET'!A15&amp;","&amp;IF(OR('GRADING SHEET'!K15="INC",'GRADING SHEET'!K15="UD",'GRADING SHEET'!K15="OD"),"",'GRADING SHEET'!K15)&amp;","&amp;'GRADING SHEET'!O15&amp;IF(B4="","",","))</f>
        <v>18-6875-665,85,PASSED,</v>
      </c>
    </row>
    <row r="4" spans="2:2" ht="16.149999999999999">
      <c r="B4" s="184" t="str">
        <f>IF('GRADING SHEET'!A16="","",'GRADING SHEET'!A16&amp;","&amp;IF(OR('GRADING SHEET'!K16="INC",'GRADING SHEET'!K16="UD",'GRADING SHEET'!K16="OD"),"",'GRADING SHEET'!K16)&amp;","&amp;'GRADING SHEET'!O16&amp;IF(B5="","",","))</f>
        <v>18-6511-876,91,PASSED,</v>
      </c>
    </row>
    <row r="5" spans="2:2" ht="16.149999999999999">
      <c r="B5" s="184" t="str">
        <f>IF('GRADING SHEET'!A17="","",'GRADING SHEET'!A17&amp;","&amp;IF(OR('GRADING SHEET'!K17="INC",'GRADING SHEET'!K17="UD",'GRADING SHEET'!K17="OD"),"",'GRADING SHEET'!K17)&amp;","&amp;'GRADING SHEET'!O17&amp;IF(B6="","",","))</f>
        <v>18-6882-770,85,PASSED,</v>
      </c>
    </row>
    <row r="6" spans="2:2" ht="16.149999999999999">
      <c r="B6" s="184" t="str">
        <f>IF('GRADING SHEET'!A18="","",'GRADING SHEET'!A18&amp;","&amp;IF(OR('GRADING SHEET'!K18="INC",'GRADING SHEET'!K18="UD",'GRADING SHEET'!K18="OD"),"",'GRADING SHEET'!K18)&amp;","&amp;'GRADING SHEET'!O18&amp;IF(B7="","",","))</f>
        <v>18-6855-173,86,PASSED,</v>
      </c>
    </row>
    <row r="7" spans="2:2" ht="16.149999999999999">
      <c r="B7" s="184" t="str">
        <f>IF('GRADING SHEET'!A19="","",'GRADING SHEET'!A19&amp;","&amp;IF(OR('GRADING SHEET'!K19="INC",'GRADING SHEET'!K19="UD",'GRADING SHEET'!K19="OD"),"",'GRADING SHEET'!K19)&amp;","&amp;'GRADING SHEET'!O19&amp;IF(B8="","",","))</f>
        <v>18-7848-312,77,PASSED,</v>
      </c>
    </row>
    <row r="8" spans="2:2" ht="16.149999999999999">
      <c r="B8" s="184" t="str">
        <f>IF('GRADING SHEET'!A20="","",'GRADING SHEET'!A20&amp;","&amp;IF(OR('GRADING SHEET'!K20="INC",'GRADING SHEET'!K20="UD",'GRADING SHEET'!K20="OD"),"",'GRADING SHEET'!K20)&amp;","&amp;'GRADING SHEET'!O20&amp;IF(B9="","",","))</f>
        <v>18-6794-129,93,PASSED,</v>
      </c>
    </row>
    <row r="9" spans="2:2" ht="16.149999999999999">
      <c r="B9" s="184" t="str">
        <f>IF('GRADING SHEET'!A21="","",'GRADING SHEET'!A21&amp;","&amp;IF(OR('GRADING SHEET'!K21="INC",'GRADING SHEET'!K21="UD",'GRADING SHEET'!K21="OD"),"",'GRADING SHEET'!K21)&amp;","&amp;'GRADING SHEET'!O21&amp;IF(B10="","",","))</f>
        <v>18-6571-476,93,PASSED,</v>
      </c>
    </row>
    <row r="10" spans="2:2" ht="16.149999999999999">
      <c r="B10" s="184" t="str">
        <f>IF('GRADING SHEET'!A22="","",'GRADING SHEET'!A22&amp;","&amp;IF(OR('GRADING SHEET'!K22="INC",'GRADING SHEET'!K22="UD",'GRADING SHEET'!K22="OD"),"",'GRADING SHEET'!K22)&amp;","&amp;'GRADING SHEET'!O22&amp;IF(B11="","",","))</f>
        <v>18-1045-557,75,PASSED,</v>
      </c>
    </row>
    <row r="11" spans="2:2" ht="16.149999999999999">
      <c r="B11" s="184" t="str">
        <f>IF('GRADING SHEET'!A23="","",'GRADING SHEET'!A23&amp;","&amp;IF(OR('GRADING SHEET'!K23="INC",'GRADING SHEET'!K23="UD",'GRADING SHEET'!K23="OD"),"",'GRADING SHEET'!K23)&amp;","&amp;'GRADING SHEET'!O23&amp;IF(B12="","",","))</f>
        <v>18-6809-539,87,PASSED,</v>
      </c>
    </row>
    <row r="12" spans="2:2" ht="16.149999999999999">
      <c r="B12" s="184" t="str">
        <f>IF('GRADING SHEET'!A24="","",'GRADING SHEET'!A24&amp;","&amp;IF(OR('GRADING SHEET'!K24="INC",'GRADING SHEET'!K24="UD",'GRADING SHEET'!K24="OD"),"",'GRADING SHEET'!K24)&amp;","&amp;'GRADING SHEET'!O24&amp;IF(B13="","",","))</f>
        <v>18-5222-564,96,PASSED,</v>
      </c>
    </row>
    <row r="13" spans="2:2" ht="16.149999999999999">
      <c r="B13" s="184" t="str">
        <f>IF('GRADING SHEET'!A25="","",'GRADING SHEET'!A25&amp;","&amp;IF(OR('GRADING SHEET'!K25="INC",'GRADING SHEET'!K25="UD",'GRADING SHEET'!K25="OD"),"",'GRADING SHEET'!K25)&amp;","&amp;'GRADING SHEET'!O25&amp;IF(B14="","",","))</f>
        <v>18-6902-942,88,PASSED,</v>
      </c>
    </row>
    <row r="14" spans="2:2" ht="16.149999999999999">
      <c r="B14" s="184" t="str">
        <f>IF('GRADING SHEET'!A26="","",'GRADING SHEET'!A26&amp;","&amp;IF(OR('GRADING SHEET'!K26="INC",'GRADING SHEET'!K26="UD",'GRADING SHEET'!K26="OD"),"",'GRADING SHEET'!K26)&amp;","&amp;'GRADING SHEET'!O26&amp;IF(B15="","",","))</f>
        <v>18-4583-712,80,PASSED,</v>
      </c>
    </row>
    <row r="15" spans="2:2" ht="16.149999999999999">
      <c r="B15" s="184" t="str">
        <f>IF('GRADING SHEET'!A27="","",'GRADING SHEET'!A27&amp;","&amp;IF(OR('GRADING SHEET'!K27="INC",'GRADING SHEET'!K27="UD",'GRADING SHEET'!K27="OD"),"",'GRADING SHEET'!K27)&amp;","&amp;'GRADING SHEET'!O27&amp;IF(B16="","",","))</f>
        <v>18-6836-326,90,PASSED,</v>
      </c>
    </row>
    <row r="16" spans="2:2" ht="16.149999999999999">
      <c r="B16" s="184" t="str">
        <f>IF('GRADING SHEET'!A28="","",'GRADING SHEET'!A28&amp;","&amp;IF(OR('GRADING SHEET'!K28="INC",'GRADING SHEET'!K28="UD",'GRADING SHEET'!K28="OD"),"",'GRADING SHEET'!K28)&amp;","&amp;'GRADING SHEET'!O28&amp;IF(B17="","",","))</f>
        <v>16-3981-281,91,PASSED,</v>
      </c>
    </row>
    <row r="17" spans="2:2" ht="16.149999999999999">
      <c r="B17" s="184" t="str">
        <f>IF('GRADING SHEET'!A29="","",'GRADING SHEET'!A29&amp;","&amp;IF(OR('GRADING SHEET'!K29="INC",'GRADING SHEET'!K29="UD",'GRADING SHEET'!K29="OD"),"",'GRADING SHEET'!K29)&amp;","&amp;'GRADING SHEET'!O29&amp;IF(B18="","",","))</f>
        <v>18-7897-308,82,PASSED,</v>
      </c>
    </row>
    <row r="18" spans="2:2" ht="16.149999999999999">
      <c r="B18" s="184" t="str">
        <f>IF('GRADING SHEET'!A30="","",'GRADING SHEET'!A30&amp;","&amp;IF(OR('GRADING SHEET'!K30="INC",'GRADING SHEET'!K30="UD",'GRADING SHEET'!K30="OD"),"",'GRADING SHEET'!K30)&amp;","&amp;'GRADING SHEET'!O30&amp;IF(B19="","",","))</f>
        <v>18-6881-132,89,PASSED,</v>
      </c>
    </row>
    <row r="19" spans="2:2" ht="16.149999999999999">
      <c r="B19" s="184" t="str">
        <f>IF('GRADING SHEET'!A31="","",'GRADING SHEET'!A31&amp;","&amp;IF(OR('GRADING SHEET'!K31="INC",'GRADING SHEET'!K31="UD",'GRADING SHEET'!K31="OD"),"",'GRADING SHEET'!K31)&amp;","&amp;'GRADING SHEET'!O31&amp;IF(B20="","",","))</f>
        <v>18-5724-792,88,PASSED,</v>
      </c>
    </row>
    <row r="20" spans="2:2" ht="16.149999999999999">
      <c r="B20" s="184" t="str">
        <f>IF('GRADING SHEET'!A32="","",'GRADING SHEET'!A32&amp;","&amp;IF(OR('GRADING SHEET'!K32="INC",'GRADING SHEET'!K32="UD",'GRADING SHEET'!K32="OD"),"",'GRADING SHEET'!K32)&amp;","&amp;'GRADING SHEET'!O32&amp;IF(B21="","",","))</f>
        <v>18-6848-502,86,PASSED,</v>
      </c>
    </row>
    <row r="21" spans="2:2" ht="16.149999999999999">
      <c r="B21" s="184" t="str">
        <f>IF('GRADING SHEET'!A33="","",'GRADING SHEET'!A33&amp;","&amp;IF(OR('GRADING SHEET'!K33="INC",'GRADING SHEET'!K33="UD",'GRADING SHEET'!K33="OD"),"",'GRADING SHEET'!K33)&amp;","&amp;'GRADING SHEET'!O33&amp;IF(B22="","",","))</f>
        <v>18-6947-781,92,PASSED,</v>
      </c>
    </row>
    <row r="22" spans="2:2" ht="16.149999999999999">
      <c r="B22" s="184" t="str">
        <f>IF('GRADING SHEET'!A34="","",'GRADING SHEET'!A34&amp;","&amp;IF(OR('GRADING SHEET'!K34="INC",'GRADING SHEET'!K34="UD",'GRADING SHEET'!K34="OD"),"",'GRADING SHEET'!K34)&amp;","&amp;'GRADING SHEET'!O34&amp;IF(B23="","",","))</f>
        <v>18-6968-851,,NFE,</v>
      </c>
    </row>
    <row r="23" spans="2:2" ht="16.149999999999999">
      <c r="B23" s="184" t="str">
        <f>IF('GRADING SHEET'!A35="","",'GRADING SHEET'!A35&amp;","&amp;IF(OR('GRADING SHEET'!K35="INC",'GRADING SHEET'!K35="UD",'GRADING SHEET'!K35="OD"),"",'GRADING SHEET'!K35)&amp;","&amp;'GRADING SHEET'!O35&amp;IF(B24="","",","))</f>
        <v>18-7016-106,91,PASSED,</v>
      </c>
    </row>
    <row r="24" spans="2:2" ht="16.149999999999999">
      <c r="B24" s="184" t="str">
        <f>IF('GRADING SHEET'!A36="","",'GRADING SHEET'!A36&amp;","&amp;IF(OR('GRADING SHEET'!K36="INC",'GRADING SHEET'!K36="UD",'GRADING SHEET'!K36="OD"),"",'GRADING SHEET'!K36)&amp;","&amp;'GRADING SHEET'!O36&amp;IF(B25="","",","))</f>
        <v>18-6542-504,86,PASSED,</v>
      </c>
    </row>
    <row r="25" spans="2:2" ht="16.149999999999999">
      <c r="B25" s="184" t="str">
        <f>IF('GRADING SHEET'!A37="","",'GRADING SHEET'!A37&amp;","&amp;IF(OR('GRADING SHEET'!K37="INC",'GRADING SHEET'!K37="UD",'GRADING SHEET'!K37="OD"),"",'GRADING SHEET'!K37)&amp;","&amp;'GRADING SHEET'!O37&amp;IF(B26="","",","))</f>
        <v>18-6790-112,84,PASSED,</v>
      </c>
    </row>
    <row r="26" spans="2:2" ht="16.149999999999999">
      <c r="B26" s="184" t="str">
        <f>IF('GRADING SHEET'!A38="","",'GRADING SHEET'!A38&amp;","&amp;IF(OR('GRADING SHEET'!K38="INC",'GRADING SHEET'!K38="UD",'GRADING SHEET'!K38="OD"),"",'GRADING SHEET'!K38)&amp;","&amp;'GRADING SHEET'!O38&amp;IF(B27="","",","))</f>
        <v>18-7178-450,78,PASSED,</v>
      </c>
    </row>
    <row r="27" spans="2:2" ht="16.149999999999999">
      <c r="B27" s="184" t="str">
        <f>IF('GRADING SHEET'!A39="","",'GRADING SHEET'!A39&amp;","&amp;IF(OR('GRADING SHEET'!K39="INC",'GRADING SHEET'!K39="UD",'GRADING SHEET'!K39="OD"),"",'GRADING SHEET'!K39)&amp;","&amp;'GRADING SHEET'!O39&amp;IF(B28="","",","))</f>
        <v>18-6812-964,82,PASSED,</v>
      </c>
    </row>
    <row r="28" spans="2:2" ht="16.149999999999999">
      <c r="B28" s="184" t="str">
        <f>IF('GRADING SHEET'!A40="","",'GRADING SHEET'!A40&amp;","&amp;IF(OR('GRADING SHEET'!K40="INC",'GRADING SHEET'!K40="UD",'GRADING SHEET'!K40="OD"),"",'GRADING SHEET'!K40)&amp;","&amp;'GRADING SHEET'!O40&amp;IF(B29="","",","))</f>
        <v>18-6236-149,87,PASSED,</v>
      </c>
    </row>
    <row r="29" spans="2:2" ht="16.149999999999999">
      <c r="B29" s="184" t="str">
        <f>IF('GRADING SHEET'!A41="","",'GRADING SHEET'!A41&amp;","&amp;IF(OR('GRADING SHEET'!K41="INC",'GRADING SHEET'!K41="UD",'GRADING SHEET'!K41="OD"),"",'GRADING SHEET'!K41)&amp;","&amp;'GRADING SHEET'!O41&amp;IF(B30="","",","))</f>
        <v>18-6834-504,91,PASSED,</v>
      </c>
    </row>
    <row r="30" spans="2:2" ht="16.149999999999999">
      <c r="B30" s="184" t="str">
        <f>IF('GRADING SHEET'!A42="","",'GRADING SHEET'!A42&amp;","&amp;IF(OR('GRADING SHEET'!K42="INC",'GRADING SHEET'!K42="UD",'GRADING SHEET'!K42="OD"),"",'GRADING SHEET'!K42)&amp;","&amp;'GRADING SHEET'!O42&amp;IF(B31="","",","))</f>
        <v>17-5997-821,82,PASSED,</v>
      </c>
    </row>
    <row r="31" spans="2:2" ht="16.149999999999999">
      <c r="B31" s="184" t="str">
        <f>IF('GRADING SHEET'!A43="","",'GRADING SHEET'!A43&amp;","&amp;IF(OR('GRADING SHEET'!K43="INC",'GRADING SHEET'!K43="UD",'GRADING SHEET'!K43="OD"),"",'GRADING SHEET'!K43)&amp;","&amp;'GRADING SHEET'!O43&amp;IF(B32="","",","))</f>
        <v>15-2671-753,84,PASSED,</v>
      </c>
    </row>
    <row r="32" spans="2:2" ht="16.149999999999999">
      <c r="B32" s="184" t="str">
        <f>IF('GRADING SHEET'!A44="","",'GRADING SHEET'!A44&amp;","&amp;IF(OR('GRADING SHEET'!K44="INC",'GRADING SHEET'!K44="UD",'GRADING SHEET'!K44="OD"),"",'GRADING SHEET'!K44)&amp;","&amp;'GRADING SHEET'!O44&amp;IF(B33="","",","))</f>
        <v>18-7104-721,,NFE,</v>
      </c>
    </row>
    <row r="33" spans="1:2" ht="16.149999999999999">
      <c r="B33" s="184" t="str">
        <f>IF('GRADING SHEET'!A45="","",'GRADING SHEET'!A45&amp;","&amp;IF(OR('GRADING SHEET'!K45="INC",'GRADING SHEET'!K45="UD",'GRADING SHEET'!K45="OD"),"",'GRADING SHEET'!K45)&amp;","&amp;'GRADING SHEET'!O45&amp;IF(B34="","",","))</f>
        <v>18-6508-276,87,PASSED,</v>
      </c>
    </row>
    <row r="34" spans="1:2" ht="16.149999999999999">
      <c r="B34" s="184" t="str">
        <f>IF('GRADING SHEET'!A46="","",'GRADING SHEET'!A46&amp;","&amp;IF(OR('GRADING SHEET'!K46="INC",'GRADING SHEET'!K46="UD",'GRADING SHEET'!K46="OD"),"",'GRADING SHEET'!K46)&amp;","&amp;'GRADING SHEET'!O46&amp;IF(B35="","",","))</f>
        <v>18-7119-888,93,PASSED,</v>
      </c>
    </row>
    <row r="35" spans="1:2" ht="16.149999999999999">
      <c r="A35" s="180"/>
      <c r="B35" s="184" t="str">
        <f>IF('GRADING SHEET'!A76="","",'GRADING SHEET'!A76&amp;","&amp;IF(OR('GRADING SHEET'!K76="INC",'GRADING SHEET'!K76="UD",'GRADING SHEET'!K76="OD"),"",'GRADING SHEET'!K76)&amp;","&amp;'GRADING SHEET'!O76&amp;IF(B36="","",","))</f>
        <v>18-6793-311,91,PASSED,</v>
      </c>
    </row>
    <row r="36" spans="1:2" ht="16.149999999999999">
      <c r="B36" s="184" t="str">
        <f>IF('GRADING SHEET'!A77="","",'GRADING SHEET'!A77&amp;","&amp;IF(OR('GRADING SHEET'!K77="INC",'GRADING SHEET'!K77="UD",'GRADING SHEET'!K77="OD"),"",'GRADING SHEET'!K77)&amp;","&amp;'GRADING SHEET'!O77&amp;IF(B37="","",","))</f>
        <v>18-6901-559,90,PASSED,</v>
      </c>
    </row>
    <row r="37" spans="1:2" ht="16.149999999999999">
      <c r="B37" s="184" t="str">
        <f>IF('GRADING SHEET'!A78="","",'GRADING SHEET'!A78&amp;","&amp;IF(OR('GRADING SHEET'!K78="INC",'GRADING SHEET'!K78="UD",'GRADING SHEET'!K78="OD"),"",'GRADING SHEET'!K78)&amp;","&amp;'GRADING SHEET'!O78&amp;IF(B38="","",","))</f>
        <v>18-6623-558,90,PASSED,</v>
      </c>
    </row>
    <row r="38" spans="1:2" ht="16.149999999999999">
      <c r="B38" s="184" t="str">
        <f>IF('GRADING SHEET'!A79="","",'GRADING SHEET'!A79&amp;","&amp;IF(OR('GRADING SHEET'!K79="INC",'GRADING SHEET'!K79="UD",'GRADING SHEET'!K79="OD"),"",'GRADING SHEET'!K79)&amp;","&amp;'GRADING SHEET'!O79&amp;IF(B39="","",","))</f>
        <v>18-6714-635,92,PASSED,</v>
      </c>
    </row>
    <row r="39" spans="1:2" ht="16.149999999999999">
      <c r="B39" s="184" t="str">
        <f>IF('GRADING SHEET'!A80="","",'GRADING SHEET'!A80&amp;","&amp;IF(OR('GRADING SHEET'!K80="INC",'GRADING SHEET'!K80="UD",'GRADING SHEET'!K80="OD"),"",'GRADING SHEET'!K80)&amp;","&amp;'GRADING SHEET'!O80&amp;IF(B40="","",","))</f>
        <v>18-6856-320,87,PASSED,</v>
      </c>
    </row>
    <row r="40" spans="1:2" ht="16.149999999999999">
      <c r="B40" s="184" t="str">
        <f>IF('GRADING SHEET'!A81="","",'GRADING SHEET'!A81&amp;","&amp;IF(OR('GRADING SHEET'!K81="INC",'GRADING SHEET'!K81="UD",'GRADING SHEET'!K81="OD"),"",'GRADING SHEET'!K81)&amp;","&amp;'GRADING SHEET'!O81&amp;IF(B41="","",","))</f>
        <v>18-8234-691,82,PASSED,</v>
      </c>
    </row>
    <row r="41" spans="1:2" ht="16.149999999999999">
      <c r="B41" s="184" t="str">
        <f>IF('GRADING SHEET'!A82="","",'GRADING SHEET'!A82&amp;","&amp;IF(OR('GRADING SHEET'!K82="INC",'GRADING SHEET'!K82="UD",'GRADING SHEET'!K82="OD"),"",'GRADING SHEET'!K82)&amp;","&amp;'GRADING SHEET'!O82&amp;IF(B42="","",","))</f>
        <v>18-6613-150,91,PASSED,</v>
      </c>
    </row>
    <row r="42" spans="1:2" ht="16.149999999999999">
      <c r="B42" s="184" t="str">
        <f>IF('GRADING SHEET'!A83="","",'GRADING SHEET'!A83&amp;","&amp;IF(OR('GRADING SHEET'!K83="INC",'GRADING SHEET'!K83="UD",'GRADING SHEET'!K83="OD"),"",'GRADING SHEET'!K83)&amp;","&amp;'GRADING SHEET'!O83&amp;IF(B43="","",","))</f>
        <v>18-6556-920,91,PASSED</v>
      </c>
    </row>
    <row r="43" spans="1:2" ht="16.149999999999999">
      <c r="B43" s="184" t="str">
        <f>IF('GRADING SHEET'!A84="","",'GRADING SHEET'!A84&amp;","&amp;IF(OR('GRADING SHEET'!K84="INC",'GRADING SHEET'!K84="UD",'GRADING SHEET'!K84="OD"),"",'GRADING SHEET'!K84)&amp;","&amp;'GRADING SHEET'!O84&amp;IF(B44="","",","))</f>
        <v/>
      </c>
    </row>
    <row r="44" spans="1:2" ht="16.149999999999999">
      <c r="B44" s="184" t="str">
        <f>IF('GRADING SHEET'!A85="","",'GRADING SHEET'!A85&amp;","&amp;IF(OR('GRADING SHEET'!K85="INC",'GRADING SHEET'!K85="UD",'GRADING SHEET'!K85="OD"),"",'GRADING SHEET'!K85)&amp;","&amp;'GRADING SHEET'!O85&amp;IF(B45="","",","))</f>
        <v/>
      </c>
    </row>
    <row r="45" spans="1:2" ht="16.149999999999999">
      <c r="B45" s="184" t="str">
        <f>IF('GRADING SHEET'!A86="","",'GRADING SHEET'!A86&amp;","&amp;IF(OR('GRADING SHEET'!K86="INC",'GRADING SHEET'!K86="UD",'GRADING SHEET'!K86="OD"),"",'GRADING SHEET'!K86)&amp;","&amp;'GRADING SHEET'!O86&amp;IF(B46="","",","))</f>
        <v/>
      </c>
    </row>
    <row r="46" spans="1:2" ht="16.149999999999999">
      <c r="B46" s="184" t="str">
        <f>IF('GRADING SHEET'!A87="","",'GRADING SHEET'!A87&amp;","&amp;IF(OR('GRADING SHEET'!K87="INC",'GRADING SHEET'!K87="UD",'GRADING SHEET'!K87="OD"),"",'GRADING SHEET'!K87)&amp;","&amp;'GRADING SHEET'!O87&amp;IF(B47="","",","))</f>
        <v/>
      </c>
    </row>
    <row r="47" spans="1:2" ht="16.149999999999999">
      <c r="B47" s="184" t="str">
        <f>IF('GRADING SHEET'!A88="","",'GRADING SHEET'!A88&amp;","&amp;IF(OR('GRADING SHEET'!K88="INC",'GRADING SHEET'!K88="UD",'GRADING SHEET'!K88="OD"),"",'GRADING SHEET'!K88)&amp;","&amp;'GRADING SHEET'!O88&amp;IF(B48="","",","))</f>
        <v/>
      </c>
    </row>
    <row r="48" spans="1:2" ht="16.149999999999999">
      <c r="B48" s="184" t="str">
        <f>IF('GRADING SHEET'!A89="","",'GRADING SHEET'!A89&amp;","&amp;IF(OR('GRADING SHEET'!K89="INC",'GRADING SHEET'!K89="UD",'GRADING SHEET'!K89="OD"),"",'GRADING SHEET'!K89)&amp;","&amp;'GRADING SHEET'!O89&amp;IF(B49="","",","))</f>
        <v/>
      </c>
    </row>
    <row r="49" spans="2:2" ht="16.149999999999999">
      <c r="B49" s="184" t="str">
        <f>IF('GRADING SHEET'!A90="","",'GRADING SHEET'!A90&amp;","&amp;IF(OR('GRADING SHEET'!K90="INC",'GRADING SHEET'!K90="UD",'GRADING SHEET'!K90="OD"),"",'GRADING SHEET'!K90)&amp;","&amp;'GRADING SHEET'!O90&amp;IF(B50="","",","))</f>
        <v/>
      </c>
    </row>
    <row r="50" spans="2:2" ht="16.149999999999999">
      <c r="B50" s="184" t="str">
        <f>IF('GRADING SHEET'!A91="","",'GRADING SHEET'!A91&amp;","&amp;IF(OR('GRADING SHEET'!K91="INC",'GRADING SHEET'!K91="UD",'GRADING SHEET'!K91="OD"),"",'GRADING SHEET'!K91)&amp;","&amp;'GRADING SHEET'!O91&amp;IF(B51="","",","))</f>
        <v/>
      </c>
    </row>
    <row r="51" spans="2:2" ht="16.149999999999999">
      <c r="B51" s="184" t="str">
        <f>IF('GRADING SHEET'!A92="","",'GRADING SHEET'!A92&amp;","&amp;IF(OR('GRADING SHEET'!K92="INC",'GRADING SHEET'!K92="UD",'GRADING SHEET'!K92="OD"),"",'GRADING SHEET'!K92)&amp;","&amp;'GRADING SHEET'!O92&amp;IF(B52="","",","))</f>
        <v/>
      </c>
    </row>
    <row r="52" spans="2:2" ht="16.149999999999999">
      <c r="B52" s="184" t="str">
        <f>IF('GRADING SHEET'!A93="","",'GRADING SHEET'!A93&amp;","&amp;IF(OR('GRADING SHEET'!K93="INC",'GRADING SHEET'!K93="UD",'GRADING SHEET'!K93="OD"),"",'GRADING SHEET'!K93)&amp;","&amp;'GRADING SHEET'!O93&amp;IF(B53="","",","))</f>
        <v/>
      </c>
    </row>
    <row r="53" spans="2:2" ht="16.149999999999999">
      <c r="B53" s="184" t="str">
        <f>IF('GRADING SHEET'!A94="","",'GRADING SHEET'!A94&amp;","&amp;IF(OR('GRADING SHEET'!K94="INC",'GRADING SHEET'!K94="UD",'GRADING SHEET'!K94="OD"),"",'GRADING SHEET'!K94)&amp;","&amp;'GRADING SHEET'!O94&amp;IF(B54="","",","))</f>
        <v/>
      </c>
    </row>
    <row r="54" spans="2:2" ht="16.149999999999999">
      <c r="B54" s="184" t="str">
        <f>IF('GRADING SHEET'!A95="","",'GRADING SHEET'!A95&amp;","&amp;IF(OR('GRADING SHEET'!K95="INC",'GRADING SHEET'!K95="UD",'GRADING SHEET'!K95="OD"),"",'GRADING SHEET'!K95)&amp;","&amp;'GRADING SHEET'!O95&amp;IF(B55="","",","))</f>
        <v/>
      </c>
    </row>
    <row r="55" spans="2:2" ht="16.149999999999999">
      <c r="B55" s="184" t="str">
        <f>IF('GRADING SHEET'!A96="","",'GRADING SHEET'!A96&amp;","&amp;IF(OR('GRADING SHEET'!K96="INC",'GRADING SHEET'!K96="UD",'GRADING SHEET'!K96="OD"),"",'GRADING SHEET'!K96)&amp;","&amp;'GRADING SHEET'!O96&amp;IF(B56="","",","))</f>
        <v/>
      </c>
    </row>
    <row r="56" spans="2:2" ht="16.149999999999999">
      <c r="B56" s="184" t="str">
        <f>IF('GRADING SHEET'!A97="","",'GRADING SHEET'!A97&amp;","&amp;IF(OR('GRADING SHEET'!K97="INC",'GRADING SHEET'!K97="UD",'GRADING SHEET'!K97="OD"),"",'GRADING SHEET'!K97)&amp;","&amp;'GRADING SHEET'!O97&amp;IF(B57="","",","))</f>
        <v/>
      </c>
    </row>
    <row r="57" spans="2:2" ht="16.149999999999999">
      <c r="B57" s="184" t="str">
        <f>IF('GRADING SHEET'!A98="","",'GRADING SHEET'!A98&amp;","&amp;IF(OR('GRADING SHEET'!K98="INC",'GRADING SHEET'!K98="UD",'GRADING SHEET'!K98="OD"),"",'GRADING SHEET'!K98)&amp;","&amp;'GRADING SHEET'!O98&amp;IF(B58="","",","))</f>
        <v/>
      </c>
    </row>
    <row r="58" spans="2:2" ht="16.149999999999999">
      <c r="B58" s="184" t="str">
        <f>IF('GRADING SHEET'!A99="","",'GRADING SHEET'!A99&amp;","&amp;IF(OR('GRADING SHEET'!K99="INC",'GRADING SHEET'!K99="UD",'GRADING SHEET'!K99="OD"),"",'GRADING SHEET'!K99)&amp;","&amp;'GRADING SHEET'!O99&amp;IF(B59="","",","))</f>
        <v/>
      </c>
    </row>
    <row r="59" spans="2:2" ht="16.149999999999999">
      <c r="B59" s="184" t="str">
        <f>IF('GRADING SHEET'!A100="","",'GRADING SHEET'!A100&amp;","&amp;IF(OR('GRADING SHEET'!K100="INC",'GRADING SHEET'!K100="UD",'GRADING SHEET'!K100="OD"),"",'GRADING SHEET'!K100)&amp;","&amp;'GRADING SHEET'!O100&amp;IF(B60="","",","))</f>
        <v/>
      </c>
    </row>
    <row r="60" spans="2:2" ht="16.149999999999999">
      <c r="B60" s="184" t="str">
        <f>IF('GRADING SHEET'!A101="","",'GRADING SHEET'!A101&amp;","&amp;IF(OR('GRADING SHEET'!K101="INC",'GRADING SHEET'!K101="UD",'GRADING SHEET'!K101="OD"),"",'GRADING SHEET'!K101)&amp;","&amp;'GRADING SHEET'!O101&amp;IF(B61="","",","))</f>
        <v/>
      </c>
    </row>
    <row r="61" spans="2:2" ht="16.149999999999999">
      <c r="B61" s="184" t="str">
        <f>IF('GRADING SHEET'!A102="","",'GRADING SHEET'!A102&amp;","&amp;IF(OR('GRADING SHEET'!K102="INC",'GRADING SHEET'!K102="UD",'GRADING SHEET'!K102="OD"),"",'GRADING SHEET'!K102)&amp;","&amp;'GRADING SHEET'!O102&amp;IF(B62="","",","))</f>
        <v/>
      </c>
    </row>
    <row r="62" spans="2:2" ht="16.149999999999999">
      <c r="B62" s="184" t="str">
        <f>IF('GRADING SHEET'!A103="","",'GRADING SHEET'!A103&amp;","&amp;IF(OR('GRADING SHEET'!K103="INC",'GRADING SHEET'!K103="UD",'GRADING SHEET'!K103="OD"),"",'GRADING SHEET'!K103)&amp;","&amp;'GRADING SHEET'!O103&amp;IF(B63="","",","))</f>
        <v/>
      </c>
    </row>
    <row r="63" spans="2:2" ht="16.149999999999999">
      <c r="B63" s="184" t="str">
        <f>IF('GRADING SHEET'!A104="","",'GRADING SHEET'!A104&amp;","&amp;IF(OR('GRADING SHEET'!K104="INC",'GRADING SHEET'!K104="UD",'GRADING SHEET'!K104="OD"),"",'GRADING SHEET'!K104)&amp;","&amp;'GRADING SHEET'!O104&amp;IF(B64="","",","))</f>
        <v/>
      </c>
    </row>
    <row r="64" spans="2:2" ht="16.149999999999999">
      <c r="B64" s="184" t="str">
        <f>IF('GRADING SHEET'!A105="","",'GRADING SHEET'!A105&amp;","&amp;IF(OR('GRADING SHEET'!K105="INC",'GRADING SHEET'!K105="UD",'GRADING SHEET'!K105="OD"),"",'GRADING SHEET'!K105)&amp;","&amp;'GRADING SHEET'!O105&amp;IF(B65="","",","))</f>
        <v/>
      </c>
    </row>
    <row r="65" spans="2:2" ht="16.149999999999999">
      <c r="B65" s="184" t="str">
        <f>IF('GRADING SHEET'!A106="","",'GRADING SHEET'!A106&amp;","&amp;IF(OR('GRADING SHEET'!K106="INC",'GRADING SHEET'!K106="UD",'GRADING SHEET'!K106="OD"),"",'GRADING SHEET'!K106)&amp;","&amp;'GRADING SHEET'!O106&amp;IF(B66="","",","))</f>
        <v/>
      </c>
    </row>
  </sheetData>
  <sheetProtection algorithmName="SHA-512" hashValue="88ZXy8CUACpmNQTjN9ZfKgzT1nuvqsnNFzfxClJZy8U1QzopUk9xeqB7GigUZ1vq2bHzPXb+KQVHmKNP78gMww==" saltValue="7kIv1mnOX6E28EDgOqr7bg==" spinCount="100000" sheet="1" objects="1" scenarios="1"/>
  <pageMargins left="0.7" right="0.7" top="0.75" bottom="0.75" header="0.3" footer="0.3"/>
  <pageSetup paperSize="17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7C1A34B751D543B0A1C01EC904D629" ma:contentTypeVersion="14" ma:contentTypeDescription="Create a new document." ma:contentTypeScope="" ma:versionID="7ee22205fddcaadfa950bf0bd67df57f">
  <xsd:schema xmlns:xsd="http://www.w3.org/2001/XMLSchema" xmlns:xs="http://www.w3.org/2001/XMLSchema" xmlns:p="http://schemas.microsoft.com/office/2006/metadata/properties" xmlns:ns2="06b7f5a4-dd8f-440a-a25f-f55878e6d63a" xmlns:ns3="c2b0fb7d-08e3-4c16-85bc-ace31e3f553c" targetNamespace="http://schemas.microsoft.com/office/2006/metadata/properties" ma:root="true" ma:fieldsID="e05f5826288a5ce5ca53f66d423004de" ns2:_="" ns3:_="">
    <xsd:import namespace="06b7f5a4-dd8f-440a-a25f-f55878e6d63a"/>
    <xsd:import namespace="c2b0fb7d-08e3-4c16-85bc-ace31e3f55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b7f5a4-dd8f-440a-a25f-f55878e6d6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b0fb7d-08e3-4c16-85bc-ace31e3f553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21A55F-1082-4855-95DD-063D9B726C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138427-C2C8-40D3-8232-671B7ACE56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b7f5a4-dd8f-440a-a25f-f55878e6d63a"/>
    <ds:schemaRef ds:uri="c2b0fb7d-08e3-4c16-85bc-ace31e3f55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16BFF9-C6D1-4378-AF47-CA5B748B0CF6}">
  <ds:schemaRefs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c2b0fb7d-08e3-4c16-85bc-ace31e3f553c"/>
    <ds:schemaRef ds:uri="06b7f5a4-dd8f-440a-a25f-f55878e6d63a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INITIAL INPUT</vt:lpstr>
      <vt:lpstr>NAMES</vt:lpstr>
      <vt:lpstr>CRS</vt:lpstr>
      <vt:lpstr>MIDTERM</vt:lpstr>
      <vt:lpstr>FINAL</vt:lpstr>
      <vt:lpstr>GRADING SHEET</vt:lpstr>
      <vt:lpstr>FOR UPLOAD - MIDTERMS</vt:lpstr>
      <vt:lpstr>FOR UPLOAD - FINALS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2015-01-27T02:08:41Z</cp:lastPrinted>
  <dcterms:created xsi:type="dcterms:W3CDTF">2012-02-22T03:18:44Z</dcterms:created>
  <dcterms:modified xsi:type="dcterms:W3CDTF">2019-08-05T00:24:14Z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0x010100787C1A34B751D543B0A1C01EC904D629</vt:lpwstr>
  </property>
</Properties>
</file>