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862C755C-68F9-4E27-B202-046894F469F0}" xr6:coauthVersionLast="43" xr6:coauthVersionMax="43" xr10:uidLastSave="{00000000-0000-0000-0000-000000000000}"/>
  <bookViews>
    <workbookView xWindow="-98" yWindow="-98" windowWidth="20715" windowHeight="13276" tabRatio="748" activeTab="1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AB54" i="6" s="1"/>
  <c r="M54" i="4" s="1"/>
  <c r="O54" i="6"/>
  <c r="AD53" i="6"/>
  <c r="N53" i="4" s="1"/>
  <c r="AA53" i="6"/>
  <c r="AB53" i="6" s="1"/>
  <c r="M53" i="4" s="1"/>
  <c r="O53" i="6"/>
  <c r="P53" i="6" s="1"/>
  <c r="L53" i="4" s="1"/>
  <c r="AD52" i="6"/>
  <c r="N52" i="4" s="1"/>
  <c r="AA52" i="6"/>
  <c r="AB52" i="6" s="1"/>
  <c r="M52" i="4" s="1"/>
  <c r="O52" i="6"/>
  <c r="P52" i="6" s="1"/>
  <c r="L52" i="4" s="1"/>
  <c r="AD51" i="6"/>
  <c r="N51" i="4" s="1"/>
  <c r="AA51" i="6"/>
  <c r="AB51" i="6" s="1"/>
  <c r="M51" i="4" s="1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P39" i="6" s="1"/>
  <c r="L39" i="4" s="1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AB36" i="6" s="1"/>
  <c r="M36" i="4" s="1"/>
  <c r="O36" i="6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AB32" i="6" s="1"/>
  <c r="M32" i="4" s="1"/>
  <c r="O32" i="6"/>
  <c r="AD31" i="6"/>
  <c r="N31" i="4" s="1"/>
  <c r="AA31" i="6"/>
  <c r="AB31" i="6" s="1"/>
  <c r="M31" i="4" s="1"/>
  <c r="O31" i="6"/>
  <c r="P31" i="6" s="1"/>
  <c r="L31" i="4" s="1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AB27" i="6" s="1"/>
  <c r="M27" i="4" s="1"/>
  <c r="O27" i="6"/>
  <c r="P27" i="6" s="1"/>
  <c r="L27" i="4" s="1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AB20" i="6" s="1"/>
  <c r="M20" i="4" s="1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AB16" i="6" s="1"/>
  <c r="M16" i="4" s="1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44" i="4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A58" i="3"/>
  <c r="AB58" i="3" s="1"/>
  <c r="G58" i="4" s="1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B32" i="3" s="1"/>
  <c r="G32" i="4" s="1"/>
  <c r="AA31" i="3"/>
  <c r="AA30" i="3"/>
  <c r="AA29" i="3"/>
  <c r="AA28" i="3"/>
  <c r="AB28" i="3" s="1"/>
  <c r="G28" i="4" s="1"/>
  <c r="AA27" i="3"/>
  <c r="AA26" i="3"/>
  <c r="AA25" i="3"/>
  <c r="AA24" i="3"/>
  <c r="AB24" i="3" s="1"/>
  <c r="G24" i="4" s="1"/>
  <c r="AA23" i="3"/>
  <c r="AA22" i="3"/>
  <c r="AA21" i="3"/>
  <c r="AA20" i="3"/>
  <c r="AA19" i="3"/>
  <c r="AA18" i="3"/>
  <c r="AA17" i="3"/>
  <c r="AA16" i="3"/>
  <c r="AB16" i="3" s="1"/>
  <c r="G16" i="4" s="1"/>
  <c r="AA15" i="3"/>
  <c r="AA14" i="3"/>
  <c r="AA13" i="3"/>
  <c r="AA10" i="3"/>
  <c r="AB10" i="3" s="1"/>
  <c r="G10" i="4" s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P54" i="3" s="1"/>
  <c r="F54" i="4" s="1"/>
  <c r="O53" i="3"/>
  <c r="O52" i="3"/>
  <c r="O51" i="3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P16" i="3" s="1"/>
  <c r="F16" i="4" s="1"/>
  <c r="O15" i="3"/>
  <c r="O10" i="3"/>
  <c r="AD9" i="3"/>
  <c r="H9" i="4" s="1"/>
  <c r="AA9" i="3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8" i="6"/>
  <c r="M18" i="4" s="1"/>
  <c r="AB19" i="6"/>
  <c r="M19" i="4" s="1"/>
  <c r="AB22" i="6"/>
  <c r="M22" i="4" s="1"/>
  <c r="AB23" i="6"/>
  <c r="M23" i="4" s="1"/>
  <c r="AB24" i="6"/>
  <c r="M24" i="4" s="1"/>
  <c r="AB26" i="6"/>
  <c r="M26" i="4" s="1"/>
  <c r="AB30" i="6"/>
  <c r="M30" i="4" s="1"/>
  <c r="AB34" i="6"/>
  <c r="M34" i="4" s="1"/>
  <c r="AB35" i="6"/>
  <c r="M35" i="4" s="1"/>
  <c r="AB38" i="6"/>
  <c r="M38" i="4" s="1"/>
  <c r="AB39" i="6"/>
  <c r="M39" i="4" s="1"/>
  <c r="AB40" i="6"/>
  <c r="M40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18" i="6"/>
  <c r="L18" i="4" s="1"/>
  <c r="P19" i="6"/>
  <c r="L19" i="4" s="1"/>
  <c r="P20" i="6"/>
  <c r="L20" i="4" s="1"/>
  <c r="P21" i="6"/>
  <c r="L21" i="4" s="1"/>
  <c r="P22" i="6"/>
  <c r="L22" i="4" s="1"/>
  <c r="P23" i="6"/>
  <c r="L23" i="4" s="1"/>
  <c r="P25" i="6"/>
  <c r="L25" i="4" s="1"/>
  <c r="P26" i="6"/>
  <c r="L26" i="4" s="1"/>
  <c r="P29" i="6"/>
  <c r="L29" i="4" s="1"/>
  <c r="P30" i="6"/>
  <c r="L30" i="4" s="1"/>
  <c r="P32" i="6"/>
  <c r="L32" i="4" s="1"/>
  <c r="P33" i="6"/>
  <c r="L33" i="4" s="1"/>
  <c r="P34" i="6"/>
  <c r="L34" i="4" s="1"/>
  <c r="P36" i="6"/>
  <c r="L36" i="4" s="1"/>
  <c r="P37" i="6"/>
  <c r="L37" i="4" s="1"/>
  <c r="P38" i="6"/>
  <c r="L38" i="4" s="1"/>
  <c r="AB19" i="3"/>
  <c r="G19" i="4" s="1"/>
  <c r="AB23" i="3"/>
  <c r="G23" i="4" s="1"/>
  <c r="AB35" i="3"/>
  <c r="G35" i="4" s="1"/>
  <c r="AB39" i="3"/>
  <c r="G39" i="4" s="1"/>
  <c r="AB54" i="3"/>
  <c r="G54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20" i="3"/>
  <c r="G20" i="4" s="1"/>
  <c r="AB36" i="3"/>
  <c r="G36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10" i="3"/>
  <c r="F10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39" i="3"/>
  <c r="F39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12" i="3" l="1"/>
  <c r="F12" i="4" s="1"/>
  <c r="P9" i="3"/>
  <c r="F9" i="4" s="1"/>
  <c r="P11" i="3"/>
  <c r="F11" i="4" s="1"/>
  <c r="P13" i="3"/>
  <c r="F13" i="4" s="1"/>
  <c r="P18" i="3"/>
  <c r="F18" i="4" s="1"/>
  <c r="P55" i="3"/>
  <c r="F55" i="4" s="1"/>
  <c r="I55" i="4" s="1"/>
  <c r="J55" i="4" s="1"/>
  <c r="P29" i="3"/>
  <c r="F29" i="4" s="1"/>
  <c r="P38" i="3"/>
  <c r="F38" i="4" s="1"/>
  <c r="P21" i="3"/>
  <c r="F21" i="4" s="1"/>
  <c r="P34" i="3"/>
  <c r="F34" i="4" s="1"/>
  <c r="I34" i="4" s="1"/>
  <c r="P52" i="3"/>
  <c r="F52" i="4" s="1"/>
  <c r="P19" i="3"/>
  <c r="F19" i="4" s="1"/>
  <c r="I19" i="4" s="1"/>
  <c r="P59" i="3"/>
  <c r="F59" i="4" s="1"/>
  <c r="P30" i="3"/>
  <c r="F30" i="4" s="1"/>
  <c r="I30" i="4" s="1"/>
  <c r="P37" i="3"/>
  <c r="F37" i="4" s="1"/>
  <c r="I37" i="4" s="1"/>
  <c r="J37" i="4" s="1"/>
  <c r="P27" i="3"/>
  <c r="F27" i="4" s="1"/>
  <c r="I27" i="4" s="1"/>
  <c r="J27" i="4" s="1"/>
  <c r="P17" i="3"/>
  <c r="F17" i="4" s="1"/>
  <c r="P51" i="3"/>
  <c r="F51" i="4" s="1"/>
  <c r="P22" i="3"/>
  <c r="F22" i="4" s="1"/>
  <c r="I22" i="4" s="1"/>
  <c r="P33" i="3"/>
  <c r="F33" i="4" s="1"/>
  <c r="I33" i="4" s="1"/>
  <c r="P14" i="3"/>
  <c r="F14" i="4" s="1"/>
  <c r="I14" i="4" s="1"/>
  <c r="AE14" i="3" s="1"/>
  <c r="P56" i="3"/>
  <c r="F56" i="4" s="1"/>
  <c r="P31" i="3"/>
  <c r="F31" i="4" s="1"/>
  <c r="I31" i="4" s="1"/>
  <c r="AE31" i="3" s="1"/>
  <c r="P25" i="3"/>
  <c r="F25" i="4" s="1"/>
  <c r="P26" i="3"/>
  <c r="F26" i="4" s="1"/>
  <c r="I26" i="4" s="1"/>
  <c r="AE26" i="3" s="1"/>
  <c r="P15" i="3"/>
  <c r="F15" i="4" s="1"/>
  <c r="I15" i="4" s="1"/>
  <c r="AE15" i="3" s="1"/>
  <c r="P23" i="3"/>
  <c r="F23" i="4" s="1"/>
  <c r="I23" i="4" s="1"/>
  <c r="AE23" i="3" s="1"/>
  <c r="P35" i="3"/>
  <c r="F35" i="4" s="1"/>
  <c r="I35" i="4" s="1"/>
  <c r="J35" i="4" s="1"/>
  <c r="P53" i="3"/>
  <c r="F53" i="4" s="1"/>
  <c r="P57" i="3"/>
  <c r="F57" i="4" s="1"/>
  <c r="AB33" i="3"/>
  <c r="G33" i="4" s="1"/>
  <c r="AB27" i="3"/>
  <c r="G27" i="4" s="1"/>
  <c r="AB14" i="3"/>
  <c r="G14" i="4" s="1"/>
  <c r="AB22" i="3"/>
  <c r="G22" i="4" s="1"/>
  <c r="AB26" i="3"/>
  <c r="G26" i="4" s="1"/>
  <c r="AB34" i="3"/>
  <c r="G34" i="4" s="1"/>
  <c r="AB56" i="3"/>
  <c r="G56" i="4" s="1"/>
  <c r="AB15" i="3"/>
  <c r="G15" i="4" s="1"/>
  <c r="AB31" i="3"/>
  <c r="G31" i="4" s="1"/>
  <c r="AB57" i="3"/>
  <c r="G57" i="4" s="1"/>
  <c r="AB40" i="3"/>
  <c r="G40" i="4" s="1"/>
  <c r="AB9" i="3"/>
  <c r="G9" i="4" s="1"/>
  <c r="I9" i="4" s="1"/>
  <c r="J9" i="4" s="1"/>
  <c r="AB13" i="3"/>
  <c r="G13" i="4" s="1"/>
  <c r="AB17" i="3"/>
  <c r="G17" i="4" s="1"/>
  <c r="AB21" i="3"/>
  <c r="G21" i="4" s="1"/>
  <c r="AB25" i="3"/>
  <c r="G25" i="4" s="1"/>
  <c r="AB29" i="3"/>
  <c r="G29" i="4" s="1"/>
  <c r="AB37" i="3"/>
  <c r="G37" i="4" s="1"/>
  <c r="AB51" i="3"/>
  <c r="G51" i="4" s="1"/>
  <c r="AB55" i="3"/>
  <c r="G55" i="4" s="1"/>
  <c r="AB59" i="3"/>
  <c r="G59" i="4" s="1"/>
  <c r="AB18" i="3"/>
  <c r="G18" i="4" s="1"/>
  <c r="AB30" i="3"/>
  <c r="G30" i="4" s="1"/>
  <c r="AB38" i="3"/>
  <c r="G38" i="4" s="1"/>
  <c r="AB52" i="3"/>
  <c r="G52" i="4" s="1"/>
  <c r="I52" i="4" s="1"/>
  <c r="AE52" i="3" s="1"/>
  <c r="AB53" i="3"/>
  <c r="G53" i="4" s="1"/>
  <c r="AB11" i="3"/>
  <c r="G11" i="4" s="1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AE50" i="3" s="1"/>
  <c r="O47" i="3"/>
  <c r="I21" i="4"/>
  <c r="AE21" i="3" s="1"/>
  <c r="G11" i="8"/>
  <c r="G72" i="8" s="1"/>
  <c r="A4" i="3"/>
  <c r="A45" i="3" s="1"/>
  <c r="A45" i="4"/>
  <c r="A46" i="4"/>
  <c r="I76" i="4"/>
  <c r="AE76" i="3" s="1"/>
  <c r="A5" i="6"/>
  <c r="A46" i="6" s="1"/>
  <c r="I61" i="4"/>
  <c r="J61" i="4" s="1"/>
  <c r="I54" i="4"/>
  <c r="AE54" i="3" s="1"/>
  <c r="I78" i="4"/>
  <c r="J78" i="4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6" i="4"/>
  <c r="AE36" i="6" s="1"/>
  <c r="O30" i="4"/>
  <c r="AE30" i="6" s="1"/>
  <c r="O35" i="4"/>
  <c r="AE35" i="6" s="1"/>
  <c r="O59" i="4"/>
  <c r="O38" i="4"/>
  <c r="AE38" i="6" s="1"/>
  <c r="O22" i="4"/>
  <c r="O27" i="4"/>
  <c r="AE27" i="6" s="1"/>
  <c r="O19" i="4"/>
  <c r="O71" i="4"/>
  <c r="P71" i="4" s="1"/>
  <c r="Q71" i="4" s="1"/>
  <c r="AG71" i="6" s="1"/>
  <c r="AE19" i="6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O24" i="4"/>
  <c r="O21" i="4"/>
  <c r="O16" i="4"/>
  <c r="O73" i="4"/>
  <c r="AE73" i="6" s="1"/>
  <c r="O65" i="4"/>
  <c r="O57" i="4"/>
  <c r="O33" i="4"/>
  <c r="O39" i="4"/>
  <c r="AE39" i="6" s="1"/>
  <c r="O34" i="4"/>
  <c r="O31" i="4"/>
  <c r="O26" i="4"/>
  <c r="AE26" i="6" s="1"/>
  <c r="O23" i="4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63" i="6"/>
  <c r="P73" i="4"/>
  <c r="P72" i="4"/>
  <c r="Q72" i="4" s="1"/>
  <c r="X72" i="4" s="1"/>
  <c r="K98" i="8" s="1"/>
  <c r="AE56" i="6"/>
  <c r="I16" i="4"/>
  <c r="J16" i="4" s="1"/>
  <c r="I65" i="4"/>
  <c r="J65" i="4" s="1"/>
  <c r="I24" i="4"/>
  <c r="AE24" i="3" s="1"/>
  <c r="I69" i="4"/>
  <c r="J69" i="4" s="1"/>
  <c r="K69" i="4" s="1"/>
  <c r="I36" i="4"/>
  <c r="AE36" i="3" s="1"/>
  <c r="I20" i="4"/>
  <c r="AE20" i="3" s="1"/>
  <c r="I40" i="4"/>
  <c r="AE40" i="3" s="1"/>
  <c r="I77" i="4"/>
  <c r="AE77" i="3" s="1"/>
  <c r="I67" i="4"/>
  <c r="I66" i="4"/>
  <c r="J66" i="4" s="1"/>
  <c r="I74" i="4"/>
  <c r="I70" i="4"/>
  <c r="AE70" i="3" s="1"/>
  <c r="I62" i="4"/>
  <c r="I58" i="4"/>
  <c r="J58" i="4" s="1"/>
  <c r="I39" i="4"/>
  <c r="AE39" i="3" s="1"/>
  <c r="I75" i="4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79" i="4"/>
  <c r="I71" i="4"/>
  <c r="I32" i="4"/>
  <c r="AE32" i="3" s="1"/>
  <c r="D14" i="6"/>
  <c r="D12" i="6"/>
  <c r="D10" i="6"/>
  <c r="C14" i="6"/>
  <c r="C10" i="6"/>
  <c r="I13" i="4" l="1"/>
  <c r="AE13" i="3" s="1"/>
  <c r="I18" i="4"/>
  <c r="P18" i="4" s="1"/>
  <c r="Q18" i="4" s="1"/>
  <c r="AG18" i="6" s="1"/>
  <c r="I38" i="4"/>
  <c r="AE38" i="3" s="1"/>
  <c r="I29" i="4"/>
  <c r="AE29" i="3" s="1"/>
  <c r="I53" i="4"/>
  <c r="AE53" i="3" s="1"/>
  <c r="I17" i="4"/>
  <c r="J17" i="4" s="1"/>
  <c r="AF17" i="3" s="1"/>
  <c r="I59" i="4"/>
  <c r="J59" i="4" s="1"/>
  <c r="I25" i="4"/>
  <c r="P25" i="4" s="1"/>
  <c r="I51" i="4"/>
  <c r="J51" i="4" s="1"/>
  <c r="I77" i="8" s="1"/>
  <c r="I56" i="4"/>
  <c r="AE56" i="3" s="1"/>
  <c r="I57" i="4"/>
  <c r="J57" i="4" s="1"/>
  <c r="I83" i="8" s="1"/>
  <c r="AE55" i="3"/>
  <c r="J54" i="4"/>
  <c r="AF54" i="3" s="1"/>
  <c r="P16" i="4"/>
  <c r="AF16" i="6" s="1"/>
  <c r="P14" i="4"/>
  <c r="AF14" i="6" s="1"/>
  <c r="P31" i="4"/>
  <c r="Q31" i="4" s="1"/>
  <c r="AG31" i="6" s="1"/>
  <c r="P10" i="4"/>
  <c r="Q10" i="4" s="1"/>
  <c r="AG10" i="6" s="1"/>
  <c r="P19" i="4"/>
  <c r="AF19" i="6" s="1"/>
  <c r="P59" i="4"/>
  <c r="Q59" i="4" s="1"/>
  <c r="AG59" i="6" s="1"/>
  <c r="P34" i="4"/>
  <c r="Q34" i="4" s="1"/>
  <c r="AG34" i="6" s="1"/>
  <c r="P28" i="4"/>
  <c r="Q28" i="4" s="1"/>
  <c r="P20" i="4"/>
  <c r="Q20" i="4" s="1"/>
  <c r="AG20" i="6" s="1"/>
  <c r="P23" i="4"/>
  <c r="Q23" i="4" s="1"/>
  <c r="X23" i="4" s="1"/>
  <c r="Y23" i="4" s="1"/>
  <c r="O29" i="8" s="1"/>
  <c r="P29" i="4"/>
  <c r="Q29" i="4" s="1"/>
  <c r="X29" i="4" s="1"/>
  <c r="Y29" i="4" s="1"/>
  <c r="O35" i="8" s="1"/>
  <c r="P55" i="4"/>
  <c r="Q55" i="4" s="1"/>
  <c r="AE34" i="6"/>
  <c r="AE16" i="6"/>
  <c r="AE71" i="6"/>
  <c r="P80" i="4"/>
  <c r="Q80" i="4" s="1"/>
  <c r="AG80" i="6" s="1"/>
  <c r="P36" i="4"/>
  <c r="Q36" i="4" s="1"/>
  <c r="X36" i="4" s="1"/>
  <c r="P66" i="4"/>
  <c r="Q66" i="4" s="1"/>
  <c r="X66" i="4" s="1"/>
  <c r="M92" i="8" s="1"/>
  <c r="AE69" i="6"/>
  <c r="AE29" i="6"/>
  <c r="AE31" i="6"/>
  <c r="AE70" i="6"/>
  <c r="P30" i="4"/>
  <c r="Q30" i="4" s="1"/>
  <c r="AG30" i="6" s="1"/>
  <c r="AE14" i="6"/>
  <c r="AE20" i="6"/>
  <c r="J50" i="4"/>
  <c r="I76" i="8" s="1"/>
  <c r="J24" i="4"/>
  <c r="K24" i="4" s="1"/>
  <c r="AE61" i="3"/>
  <c r="J21" i="4"/>
  <c r="I27" i="8" s="1"/>
  <c r="AE11" i="3"/>
  <c r="J72" i="4"/>
  <c r="I98" i="8" s="1"/>
  <c r="J39" i="4"/>
  <c r="K39" i="4" s="1"/>
  <c r="J23" i="4"/>
  <c r="K23" i="4" s="1"/>
  <c r="AE16" i="3"/>
  <c r="AE58" i="3"/>
  <c r="J76" i="4"/>
  <c r="AF76" i="3" s="1"/>
  <c r="J32" i="4"/>
  <c r="K32" i="4" s="1"/>
  <c r="AE60" i="3"/>
  <c r="AE78" i="3"/>
  <c r="J77" i="4"/>
  <c r="I103" i="8" s="1"/>
  <c r="AE27" i="3"/>
  <c r="J20" i="4"/>
  <c r="AF20" i="3" s="1"/>
  <c r="AF16" i="3"/>
  <c r="I22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X67" i="4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P75" i="4"/>
  <c r="Q75" i="4" s="1"/>
  <c r="AE10" i="6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AE25" i="6"/>
  <c r="AE65" i="6"/>
  <c r="P65" i="4"/>
  <c r="AE40" i="6"/>
  <c r="P40" i="4"/>
  <c r="AE17" i="6"/>
  <c r="P33" i="4"/>
  <c r="AE33" i="6"/>
  <c r="AE32" i="6"/>
  <c r="P32" i="4"/>
  <c r="AE51" i="6"/>
  <c r="AE57" i="6"/>
  <c r="AE21" i="6"/>
  <c r="P21" i="4"/>
  <c r="AE53" i="6"/>
  <c r="P77" i="4"/>
  <c r="AE77" i="6"/>
  <c r="AG72" i="6"/>
  <c r="M98" i="8"/>
  <c r="P50" i="4"/>
  <c r="AF50" i="6" s="1"/>
  <c r="Q70" i="4"/>
  <c r="AF70" i="6"/>
  <c r="Q78" i="4"/>
  <c r="AF78" i="6"/>
  <c r="Q73" i="4"/>
  <c r="AF73" i="6"/>
  <c r="J14" i="4"/>
  <c r="K14" i="4" s="1"/>
  <c r="J63" i="4"/>
  <c r="AF63" i="3" s="1"/>
  <c r="J38" i="4"/>
  <c r="I44" i="8" s="1"/>
  <c r="J36" i="4"/>
  <c r="I42" i="8" s="1"/>
  <c r="AF27" i="3"/>
  <c r="K27" i="4"/>
  <c r="I33" i="8"/>
  <c r="J15" i="4"/>
  <c r="AF15" i="3" s="1"/>
  <c r="J40" i="4"/>
  <c r="K40" i="4" s="1"/>
  <c r="AE69" i="3"/>
  <c r="AE37" i="3"/>
  <c r="AE65" i="3"/>
  <c r="J80" i="4"/>
  <c r="I106" i="8" s="1"/>
  <c r="J10" i="4"/>
  <c r="AF10" i="3" s="1"/>
  <c r="K16" i="4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P9" i="4"/>
  <c r="Q9" i="4" s="1"/>
  <c r="AE12" i="3"/>
  <c r="I34" i="8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AE28" i="3"/>
  <c r="J75" i="4"/>
  <c r="AE75" i="3"/>
  <c r="J62" i="4"/>
  <c r="AE62" i="3"/>
  <c r="I95" i="8"/>
  <c r="AF69" i="3"/>
  <c r="I87" i="8"/>
  <c r="K61" i="4"/>
  <c r="AF61" i="3"/>
  <c r="AF37" i="3"/>
  <c r="I43" i="8"/>
  <c r="K37" i="4"/>
  <c r="K55" i="4"/>
  <c r="I81" i="8"/>
  <c r="AF55" i="3"/>
  <c r="I86" i="8"/>
  <c r="K60" i="4"/>
  <c r="AF60" i="3"/>
  <c r="K66" i="4"/>
  <c r="I92" i="8"/>
  <c r="AF66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K76" i="4"/>
  <c r="AF9" i="3"/>
  <c r="K9" i="4"/>
  <c r="I15" i="8"/>
  <c r="AE17" i="3" l="1"/>
  <c r="P38" i="4"/>
  <c r="Q38" i="4" s="1"/>
  <c r="AE18" i="3"/>
  <c r="J18" i="4"/>
  <c r="K18" i="4" s="1"/>
  <c r="AE25" i="3"/>
  <c r="J25" i="4"/>
  <c r="K25" i="4" s="1"/>
  <c r="AE59" i="3"/>
  <c r="J13" i="4"/>
  <c r="AF13" i="3" s="1"/>
  <c r="K51" i="4"/>
  <c r="AF51" i="3"/>
  <c r="P53" i="4"/>
  <c r="AF53" i="6" s="1"/>
  <c r="AE51" i="3"/>
  <c r="P51" i="4"/>
  <c r="AF51" i="6" s="1"/>
  <c r="P56" i="4"/>
  <c r="AF56" i="6" s="1"/>
  <c r="AF57" i="3"/>
  <c r="K17" i="4"/>
  <c r="I23" i="8"/>
  <c r="P17" i="4"/>
  <c r="Q17" i="4" s="1"/>
  <c r="J53" i="4"/>
  <c r="K53" i="4" s="1"/>
  <c r="J29" i="4"/>
  <c r="K29" i="4" s="1"/>
  <c r="J56" i="4"/>
  <c r="AF56" i="3" s="1"/>
  <c r="K57" i="4"/>
  <c r="B42" i="9" s="1"/>
  <c r="P57" i="4"/>
  <c r="Q57" i="4" s="1"/>
  <c r="AE57" i="3"/>
  <c r="AF29" i="6"/>
  <c r="K92" i="8"/>
  <c r="K35" i="8"/>
  <c r="Y66" i="4"/>
  <c r="O92" i="8" s="1"/>
  <c r="AF24" i="3"/>
  <c r="K29" i="8"/>
  <c r="AF21" i="3"/>
  <c r="Q19" i="4"/>
  <c r="AG19" i="6" s="1"/>
  <c r="Q16" i="4"/>
  <c r="AG16" i="6" s="1"/>
  <c r="AF39" i="3"/>
  <c r="AF23" i="6"/>
  <c r="I102" i="8"/>
  <c r="I30" i="8"/>
  <c r="K63" i="4"/>
  <c r="AF77" i="3"/>
  <c r="K77" i="4"/>
  <c r="AG23" i="6"/>
  <c r="AF55" i="6"/>
  <c r="AF20" i="6"/>
  <c r="I45" i="8"/>
  <c r="K54" i="4"/>
  <c r="X20" i="4"/>
  <c r="K26" i="8" s="1"/>
  <c r="AF30" i="6"/>
  <c r="M85" i="8"/>
  <c r="I80" i="8"/>
  <c r="M35" i="8"/>
  <c r="Q14" i="4"/>
  <c r="X14" i="4" s="1"/>
  <c r="AF34" i="6"/>
  <c r="M29" i="8"/>
  <c r="AF59" i="6"/>
  <c r="AF10" i="6"/>
  <c r="I89" i="8"/>
  <c r="AF28" i="6"/>
  <c r="K21" i="4"/>
  <c r="AF50" i="3"/>
  <c r="K10" i="4"/>
  <c r="X34" i="4"/>
  <c r="Y34" i="4" s="1"/>
  <c r="O40" i="8" s="1"/>
  <c r="AF66" i="6"/>
  <c r="AF31" i="6"/>
  <c r="AG29" i="6"/>
  <c r="X10" i="4"/>
  <c r="M16" i="8" s="1"/>
  <c r="K50" i="4"/>
  <c r="AG66" i="6"/>
  <c r="AF38" i="3"/>
  <c r="K38" i="4"/>
  <c r="AF72" i="3"/>
  <c r="X18" i="4"/>
  <c r="K24" i="8" s="1"/>
  <c r="AF18" i="6"/>
  <c r="X80" i="4"/>
  <c r="Y80" i="4" s="1"/>
  <c r="O106" i="8" s="1"/>
  <c r="AG36" i="6"/>
  <c r="AF80" i="6"/>
  <c r="AF36" i="6"/>
  <c r="AF75" i="6"/>
  <c r="X30" i="4"/>
  <c r="K36" i="8" s="1"/>
  <c r="K97" i="8"/>
  <c r="M97" i="8"/>
  <c r="I38" i="8"/>
  <c r="AF23" i="3"/>
  <c r="I29" i="8"/>
  <c r="AF32" i="3"/>
  <c r="AG67" i="6"/>
  <c r="AF68" i="6"/>
  <c r="K72" i="4"/>
  <c r="K20" i="4"/>
  <c r="I26" i="8"/>
  <c r="K80" i="4"/>
  <c r="AF14" i="3"/>
  <c r="K26" i="4"/>
  <c r="AF36" i="3"/>
  <c r="AF79" i="6"/>
  <c r="K36" i="4"/>
  <c r="I99" i="8"/>
  <c r="I32" i="8"/>
  <c r="I21" i="8"/>
  <c r="K52" i="4"/>
  <c r="AF67" i="6"/>
  <c r="AF60" i="6"/>
  <c r="AF52" i="6"/>
  <c r="I20" i="8"/>
  <c r="AF40" i="3"/>
  <c r="M86" i="8"/>
  <c r="AG60" i="6"/>
  <c r="K12" i="4"/>
  <c r="I46" i="8"/>
  <c r="K70" i="4"/>
  <c r="AF76" i="6"/>
  <c r="Q76" i="4"/>
  <c r="I37" i="8"/>
  <c r="K86" i="8"/>
  <c r="K21" i="8"/>
  <c r="X79" i="4"/>
  <c r="AG79" i="6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AF22" i="6"/>
  <c r="Q22" i="4"/>
  <c r="Q54" i="4"/>
  <c r="AF54" i="6"/>
  <c r="Q21" i="4"/>
  <c r="AF21" i="6"/>
  <c r="Q33" i="4"/>
  <c r="AF33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K74" i="4"/>
  <c r="I100" i="8"/>
  <c r="AF74" i="3"/>
  <c r="AF34" i="3"/>
  <c r="I40" i="8"/>
  <c r="K34" i="4"/>
  <c r="AF71" i="3"/>
  <c r="K71" i="4"/>
  <c r="I97" i="8"/>
  <c r="K59" i="4"/>
  <c r="I85" i="8"/>
  <c r="AF59" i="3"/>
  <c r="K19" i="4"/>
  <c r="AF19" i="3"/>
  <c r="I25" i="8"/>
  <c r="AF79" i="3"/>
  <c r="K79" i="4"/>
  <c r="I105" i="8"/>
  <c r="AG11" i="6"/>
  <c r="AG9" i="6"/>
  <c r="X9" i="4"/>
  <c r="AF18" i="3" l="1"/>
  <c r="I24" i="8"/>
  <c r="AF25" i="3"/>
  <c r="AF38" i="6"/>
  <c r="Q51" i="4"/>
  <c r="X51" i="4" s="1"/>
  <c r="Q53" i="4"/>
  <c r="X53" i="4" s="1"/>
  <c r="I31" i="8"/>
  <c r="K13" i="4"/>
  <c r="I19" i="8"/>
  <c r="AF57" i="6"/>
  <c r="AF17" i="6"/>
  <c r="Q56" i="4"/>
  <c r="AG56" i="6" s="1"/>
  <c r="K56" i="4"/>
  <c r="I82" i="8"/>
  <c r="AF53" i="3"/>
  <c r="I79" i="8"/>
  <c r="I35" i="8"/>
  <c r="AF29" i="3"/>
  <c r="M24" i="8"/>
  <c r="AG14" i="6"/>
  <c r="X16" i="4"/>
  <c r="K22" i="8" s="1"/>
  <c r="X19" i="4"/>
  <c r="M25" i="8" s="1"/>
  <c r="Y59" i="4"/>
  <c r="O85" i="8" s="1"/>
  <c r="M26" i="8"/>
  <c r="K85" i="8"/>
  <c r="Y20" i="4"/>
  <c r="O26" i="8" s="1"/>
  <c r="M40" i="8"/>
  <c r="K40" i="8"/>
  <c r="Y10" i="4"/>
  <c r="O16" i="8" s="1"/>
  <c r="Y18" i="4"/>
  <c r="O24" i="8" s="1"/>
  <c r="K16" i="8"/>
  <c r="M36" i="8"/>
  <c r="Y30" i="4"/>
  <c r="O36" i="8" s="1"/>
  <c r="M37" i="8"/>
  <c r="K37" i="8"/>
  <c r="X76" i="4"/>
  <c r="AG76" i="6"/>
  <c r="K20" i="8"/>
  <c r="Y14" i="4"/>
  <c r="O20" i="8" s="1"/>
  <c r="M20" i="8"/>
  <c r="AG12" i="6"/>
  <c r="X12" i="4"/>
  <c r="AG13" i="6"/>
  <c r="X13" i="4"/>
  <c r="AG50" i="6"/>
  <c r="X50" i="4"/>
  <c r="AG27" i="6"/>
  <c r="X27" i="4"/>
  <c r="M105" i="8"/>
  <c r="K105" i="8"/>
  <c r="Y79" i="4"/>
  <c r="O105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AG38" i="6"/>
  <c r="AG57" i="6"/>
  <c r="X57" i="4"/>
  <c r="AG24" i="6"/>
  <c r="X24" i="4"/>
  <c r="AG32" i="6"/>
  <c r="X32" i="4"/>
  <c r="AG77" i="6"/>
  <c r="X77" i="4"/>
  <c r="X40" i="4"/>
  <c r="AG40" i="6"/>
  <c r="X39" i="4"/>
  <c r="AG39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B41" i="9" l="1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53" i="6"/>
  <c r="AG51" i="6"/>
  <c r="M22" i="8"/>
  <c r="X56" i="4"/>
  <c r="K82" i="8" s="1"/>
  <c r="K25" i="8"/>
  <c r="Y19" i="4"/>
  <c r="O25" i="8" s="1"/>
  <c r="Y16" i="4"/>
  <c r="O22" i="8" s="1"/>
  <c r="M82" i="8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56" i="4" l="1"/>
  <c r="O82" i="8" s="1"/>
  <c r="B42" i="10"/>
  <c r="B41" i="10" l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<sst xmlns="http://schemas.openxmlformats.org/spreadsheetml/2006/main" count="682" uniqueCount="263">
  <si>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</si>
  <si>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</si>
  <si>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</si>
  <si>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</si>
  <si>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</si>
  <si>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</si>
  <si>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</si>
  <si>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</si>
  <si>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</si>
  <si>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</si>
  <si>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</si>
  <si>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</si>
  <si>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</si>
  <si>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</si>
  <si>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</si>
  <si>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</si>
  <si>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</si>
  <si>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</si>
  <si>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</si>
  <si>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</si>
  <si>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</si>
  <si>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</si>
  <si>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</si>
  <si>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</si>
  <si>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</si>
  <si>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</si>
  <si>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</si>
  <si>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</si>
  <si>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</si>
  <si>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</si>
  <si>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</si>
  <si>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</si>
  <si>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</si>
  <si>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</si>
  <si>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</si>
  <si>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</si>
  <si>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</si>
  <si>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</si>
  <si>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</si>
  <si>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</si>
  <si>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</si>
  <si>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</si>
  <si>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</si>
  <si>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</si>
  <si>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</si>
  <si>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</si>
  <si>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</si>
  <si>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</si>
  <si>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</si>
  <si>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</si>
  <si>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</si>
  <si>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</si>
  <si>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</si>
  <si>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</si>
  <si>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</si>
  <si>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</si>
  <si>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</si>
  <si>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</si>
  <si>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</si>
  <si>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</si>
  <si>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</si>
  <si>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</si>
  <si>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</si>
  <si>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</si>
  <si>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</si>
  <si>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</si>
  <si>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</si>
  <si>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</si>
  <si>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</si>
  <si>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</si>
  <si>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</si>
  <si>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</si>
  <si>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</si>
  <si>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</si>
  <si>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</si>
  <si>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</si>
  <si>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</si>
  <si>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</si>
  <si>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</si>
  <si>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</si>
  <si>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</si>
  <si>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</si>
  <si>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</si>
  <si>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</si>
  <si>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</si>
  <si>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</si>
  <si>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</si>
  <si>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</si>
  <si>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</si>
  <si>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</si>
  <si>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</si>
  <si>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</si>
  <si>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</si>
  <si>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</si>
  <si>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</si>
  <si>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</si>
  <si>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</si>
  <si>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</si>
  <si>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</si>
  <si>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</si>
  <si>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</si>
  <si>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</si>
  <si>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</si>
  <si>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</si>
  <si>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</si>
  <si>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</si>
  <si>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</si>
  <si>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</si>
  <si>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</si>
  <si>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</si>
  <si>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</si>
  <si>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</si>
  <si>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</si>
  <si>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</si>
  <si>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</si>
  <si>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</si>
  <si>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</si>
  <si>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</si>
  <si>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</si>
  <si>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</si>
  <si>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</si>
  <si>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</si>
  <si>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</si>
  <si>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</si>
  <si>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</si>
  <si>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</si>
  <si>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</si>
  <si>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</si>
  <si>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</si>
  <si>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</si>
  <si>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</si>
  <si>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</si>
  <si>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</si>
  <si>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</si>
  <si>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</si>
  <si>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</si>
  <si>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</si>
  <si>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</si>
  <si>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</si>
  <si>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</si>
  <si>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</si>
  <si>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</si>
  <si>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</si>
  <si>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</si>
  <si>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</si>
  <si>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</si>
  <si>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</si>
  <si>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</si>
  <si>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</si>
  <si>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</si>
  <si>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</si>
  <si>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</si>
  <si>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</si>
  <si>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</si>
  <si>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</si>
  <si>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CC22</t>
  </si>
  <si>
    <t>INTRODUCTION TO PLATFORM TECHNOLOGIES</t>
  </si>
  <si>
    <t>S312</t>
  </si>
  <si>
    <t>2018-2019</t>
  </si>
  <si>
    <t>3rd</t>
  </si>
  <si>
    <t>BSIT-NET SEC TRACK-1</t>
  </si>
  <si>
    <t>BSIT-WEB TRACK-1</t>
  </si>
  <si>
    <t>BSIT-ERP TRACK-1</t>
  </si>
  <si>
    <t>CITCS 1L</t>
  </si>
  <si>
    <t>W 11:30AM-2:30PM</t>
  </si>
  <si>
    <t>W 3:30PM-7:30PM</t>
  </si>
  <si>
    <t>18-6875-665</t>
  </si>
  <si>
    <t xml:space="preserve">AGONOY, KAEZEE LOU G. </t>
  </si>
  <si>
    <t>18-6511-876</t>
  </si>
  <si>
    <t xml:space="preserve">AGUSTIN, MARY JOY D. </t>
  </si>
  <si>
    <t>18-6882-770</t>
  </si>
  <si>
    <t xml:space="preserve">ALMACEN, RYAN CHRISTIAN M. </t>
  </si>
  <si>
    <t>18-6855-173</t>
  </si>
  <si>
    <t xml:space="preserve">ALONZO, AARON REINIER S. </t>
  </si>
  <si>
    <t>18-7848-312</t>
  </si>
  <si>
    <t xml:space="preserve">AQUINO, GABRIEL ALVIN O. </t>
  </si>
  <si>
    <t>18-6794-129</t>
  </si>
  <si>
    <t xml:space="preserve">ASCUETA, VERGEL G. </t>
  </si>
  <si>
    <t>18-6571-476</t>
  </si>
  <si>
    <t xml:space="preserve">AYAOAN, JOHN PAUL D. </t>
  </si>
  <si>
    <t>18-1045-557</t>
  </si>
  <si>
    <t xml:space="preserve">BAGAY, NOEL SHANE C. </t>
  </si>
  <si>
    <t>18-6809-539</t>
  </si>
  <si>
    <t xml:space="preserve">BARJA, JHON MICHAEL D. </t>
  </si>
  <si>
    <t>18-5222-564</t>
  </si>
  <si>
    <t xml:space="preserve">BAUTISTA, PRINCESS CARMELA JOY B. </t>
  </si>
  <si>
    <t>18-6902-942</t>
  </si>
  <si>
    <t xml:space="preserve">BIDANG, JHUN ROY B. </t>
  </si>
  <si>
    <t>18-4583-712</t>
  </si>
  <si>
    <t xml:space="preserve">BISWELAN, DANN LESTER B. </t>
  </si>
  <si>
    <t>18-6836-326</t>
  </si>
  <si>
    <t xml:space="preserve">CHUA, MARY LYRA O. </t>
  </si>
  <si>
    <t>16-3981-281</t>
  </si>
  <si>
    <t xml:space="preserve">CULBENGAN, JOSH ADRIAN L. </t>
  </si>
  <si>
    <t>18-7897-308</t>
  </si>
  <si>
    <t xml:space="preserve">DE GUZMAN, ARIANNE T. </t>
  </si>
  <si>
    <t>18-6881-132</t>
  </si>
  <si>
    <t xml:space="preserve">EBRADA, ALDWIN MICAEL L. </t>
  </si>
  <si>
    <t>18-5724-792</t>
  </si>
  <si>
    <t xml:space="preserve">ESPELITA, CLAIRE THERESE S. </t>
  </si>
  <si>
    <t>18-6848-502</t>
  </si>
  <si>
    <t xml:space="preserve">FARRO, FREDERICK ANTHONY A. </t>
  </si>
  <si>
    <t>18-6947-781</t>
  </si>
  <si>
    <t xml:space="preserve">FLORES, RENZ JAVIE B. </t>
  </si>
  <si>
    <t>18-6968-851</t>
  </si>
  <si>
    <t xml:space="preserve">FONTANILLA, EMIL U. </t>
  </si>
  <si>
    <t>18-7016-106</t>
  </si>
  <si>
    <t xml:space="preserve">GACILAN, JOHN JAMES </t>
  </si>
  <si>
    <t>18-6542-504</t>
  </si>
  <si>
    <t xml:space="preserve">GACUSAN, JUEL REI S. </t>
  </si>
  <si>
    <t>18-6790-112</t>
  </si>
  <si>
    <t xml:space="preserve">GADONG, KARL V. </t>
  </si>
  <si>
    <t>18-7178-450</t>
  </si>
  <si>
    <t xml:space="preserve">GALIDO, JOHN GLENN C. </t>
  </si>
  <si>
    <t>18-6812-964</t>
  </si>
  <si>
    <t xml:space="preserve">GAMBOA, GARNNETT D. </t>
  </si>
  <si>
    <t>18-6236-149</t>
  </si>
  <si>
    <t xml:space="preserve">JIMENEZ, JADE MAURICE P. </t>
  </si>
  <si>
    <t>18-6834-504</t>
  </si>
  <si>
    <t xml:space="preserve">LACANILAO, ALLYSSA LOUISSE E. </t>
  </si>
  <si>
    <t>17-5997-821</t>
  </si>
  <si>
    <t xml:space="preserve">LI, YIFAN </t>
  </si>
  <si>
    <t>15-2671-753</t>
  </si>
  <si>
    <t xml:space="preserve">MARTINEZ, ERICSON R. </t>
  </si>
  <si>
    <t>18-7104-721</t>
  </si>
  <si>
    <t xml:space="preserve">NAVALTA, JORANNE M. </t>
  </si>
  <si>
    <t>18-6508-276</t>
  </si>
  <si>
    <t xml:space="preserve">PABLO, LESTER W. </t>
  </si>
  <si>
    <t>18-7119-888</t>
  </si>
  <si>
    <t xml:space="preserve">PADRIQUE, GREGGY JIM IVAN A. </t>
  </si>
  <si>
    <t>18-6793-311</t>
  </si>
  <si>
    <t xml:space="preserve">PALAGANAS, JHONNIE E. </t>
  </si>
  <si>
    <t>18-6901-559</t>
  </si>
  <si>
    <t xml:space="preserve">PALAWAG, ALLYSA MAE P. </t>
  </si>
  <si>
    <t>18-6623-558</t>
  </si>
  <si>
    <t xml:space="preserve">QUILALA, JOSHUA C. </t>
  </si>
  <si>
    <t>18-6714-635</t>
  </si>
  <si>
    <t xml:space="preserve">SABINOSA, RECCALYN A. </t>
  </si>
  <si>
    <t>18-6856-320</t>
  </si>
  <si>
    <t xml:space="preserve">SAMSON, JOHN DAVID B. </t>
  </si>
  <si>
    <t>18-8234-691</t>
  </si>
  <si>
    <t xml:space="preserve">SOMINESTRADO, TRISTAN REEVE F. </t>
  </si>
  <si>
    <t>18-6613-150</t>
  </si>
  <si>
    <t xml:space="preserve">TAMAYO, DYNAH M. </t>
  </si>
  <si>
    <t>18-6556-920</t>
  </si>
  <si>
    <t xml:space="preserve">VILLAROMAN, JAYVEE MARK D. 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</si>
  <si>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</si>
  <si>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</si>
  <si>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</si>
  <si>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</si>
  <si>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</si>
  <si>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</si>
  <si>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</si>
  <si>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</si>
  <si>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QZ01</t>
  </si>
  <si>
    <t>QZ02</t>
  </si>
  <si>
    <t>QZ03</t>
  </si>
  <si>
    <t>QZ04</t>
  </si>
  <si>
    <t>QZ05</t>
  </si>
  <si>
    <t>QZ06</t>
  </si>
  <si>
    <t>QZ07</t>
  </si>
  <si>
    <t>LABX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</si>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</sst>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163</v>
      </c>
      <c r="E12" s="219"/>
      <c r="F12" s="1"/>
      <c r="G12" s="214" t="s">
        <v>155</v>
      </c>
      <c r="H12" s="217"/>
      <c r="I12" s="2"/>
      <c r="J12" s="214" t="s">
        <v>156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164</v>
      </c>
      <c r="E14" s="217"/>
      <c r="F14" s="4"/>
      <c r="G14" s="214" t="s">
        <v>165</v>
      </c>
      <c r="H14" s="217"/>
      <c r="I14" s="5"/>
      <c r="J14" s="167" t="s">
        <v>157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158</v>
      </c>
      <c r="E16" s="224"/>
      <c r="F16" s="4"/>
      <c r="G16" s="168" t="s">
        <v>159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C43" sqref="C43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166</v>
      </c>
      <c r="C2" s="171" t="s">
        <v>167</v>
      </c>
      <c r="D2" s="169" t="s">
        <v>96</v>
      </c>
      <c r="E2" s="171" t="s">
        <v>160</v>
      </c>
    </row>
    <row r="3" spans="1:5" ht="12.75" customHeight="1">
      <c r="A3" s="41" t="s">
        <v>26</v>
      </c>
      <c r="B3" s="170" t="s">
        <v>168</v>
      </c>
      <c r="C3" s="171" t="s">
        <v>169</v>
      </c>
      <c r="D3" s="169" t="s">
        <v>96</v>
      </c>
      <c r="E3" s="171" t="s">
        <v>161</v>
      </c>
    </row>
    <row r="4" spans="1:5" ht="12.75" customHeight="1">
      <c r="A4" s="41" t="s">
        <v>27</v>
      </c>
      <c r="B4" s="170" t="s">
        <v>170</v>
      </c>
      <c r="C4" s="171" t="s">
        <v>171</v>
      </c>
      <c r="D4" s="169" t="s">
        <v>104</v>
      </c>
      <c r="E4" s="171" t="s">
        <v>161</v>
      </c>
    </row>
    <row r="5" spans="1:5" ht="12.75" customHeight="1">
      <c r="A5" s="41" t="s">
        <v>28</v>
      </c>
      <c r="B5" s="170" t="s">
        <v>172</v>
      </c>
      <c r="C5" s="171" t="s">
        <v>173</v>
      </c>
      <c r="D5" s="169" t="s">
        <v>104</v>
      </c>
      <c r="E5" s="171" t="s">
        <v>160</v>
      </c>
    </row>
    <row r="6" spans="1:5" ht="12.75" customHeight="1">
      <c r="A6" s="41" t="s">
        <v>29</v>
      </c>
      <c r="B6" s="170" t="s">
        <v>174</v>
      </c>
      <c r="C6" s="171" t="s">
        <v>175</v>
      </c>
      <c r="D6" s="169" t="s">
        <v>104</v>
      </c>
      <c r="E6" s="171" t="s">
        <v>160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104</v>
      </c>
      <c r="E7" s="171" t="s">
        <v>161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162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160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104</v>
      </c>
      <c r="E10" s="42" t="s">
        <v>160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96</v>
      </c>
      <c r="E11" s="42" t="s">
        <v>162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161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162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96</v>
      </c>
      <c r="E14" s="42" t="s">
        <v>160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104</v>
      </c>
      <c r="E15" s="42" t="s">
        <v>161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96</v>
      </c>
      <c r="E16" s="42" t="s">
        <v>160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104</v>
      </c>
      <c r="E17" s="42" t="s">
        <v>161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96</v>
      </c>
      <c r="E18" s="42" t="s">
        <v>161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104</v>
      </c>
      <c r="E19" s="42" t="s">
        <v>161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96</v>
      </c>
      <c r="E20" s="42" t="s">
        <v>162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160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104</v>
      </c>
      <c r="E22" s="42" t="s">
        <v>161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104</v>
      </c>
      <c r="E23" s="42" t="s">
        <v>162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160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104</v>
      </c>
      <c r="E25" s="42" t="s">
        <v>160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160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104</v>
      </c>
      <c r="E27" s="42" t="s">
        <v>161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160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96</v>
      </c>
      <c r="E29" s="42" t="s">
        <v>161</v>
      </c>
    </row>
    <row r="30" spans="1:5" ht="12.75" customHeight="1">
      <c r="A30" s="41" t="s">
        <v>53</v>
      </c>
      <c r="B30" s="38" t="s">
        <v>222</v>
      </c>
      <c r="C30" s="42" t="s">
        <v>223</v>
      </c>
      <c r="D30" s="39" t="s">
        <v>104</v>
      </c>
      <c r="E30" s="42" t="s">
        <v>160</v>
      </c>
    </row>
    <row r="31" spans="1:5" ht="12.75" customHeight="1">
      <c r="A31" s="41" t="s">
        <v>54</v>
      </c>
      <c r="B31" s="38" t="s">
        <v>224</v>
      </c>
      <c r="C31" s="42" t="s">
        <v>225</v>
      </c>
      <c r="D31" s="39" t="s">
        <v>104</v>
      </c>
      <c r="E31" s="42" t="s">
        <v>160</v>
      </c>
    </row>
    <row r="32" spans="1:5" ht="12.75" customHeight="1">
      <c r="A32" s="41" t="s">
        <v>55</v>
      </c>
      <c r="B32" s="38" t="s">
        <v>226</v>
      </c>
      <c r="C32" s="42" t="s">
        <v>227</v>
      </c>
      <c r="D32" s="39" t="s">
        <v>104</v>
      </c>
      <c r="E32" s="42" t="s">
        <v>161</v>
      </c>
    </row>
    <row r="33" spans="1:5" ht="12.75" customHeight="1">
      <c r="A33" s="41" t="s">
        <v>56</v>
      </c>
      <c r="B33" s="38" t="s">
        <v>228</v>
      </c>
      <c r="C33" s="42" t="s">
        <v>229</v>
      </c>
      <c r="D33" s="39" t="s">
        <v>104</v>
      </c>
      <c r="E33" s="42" t="s">
        <v>161</v>
      </c>
    </row>
    <row r="34" spans="1:5" ht="12.75" customHeight="1">
      <c r="A34" s="41" t="s">
        <v>57</v>
      </c>
      <c r="B34" s="170" t="s">
        <v>230</v>
      </c>
      <c r="C34" s="171" t="s">
        <v>231</v>
      </c>
      <c r="D34" s="169" t="s">
        <v>104</v>
      </c>
      <c r="E34" s="171" t="s">
        <v>161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96</v>
      </c>
      <c r="E35" s="42" t="s">
        <v>161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104</v>
      </c>
      <c r="E36" s="42" t="s">
        <v>161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96</v>
      </c>
      <c r="E37" s="42" t="s">
        <v>161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104</v>
      </c>
      <c r="E38" s="42" t="s">
        <v>160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161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96</v>
      </c>
      <c r="E40" s="42" t="s">
        <v>161</v>
      </c>
    </row>
    <row r="41" spans="1:5" ht="12.75" customHeight="1">
      <c r="A41" s="41" t="s">
        <v>64</v>
      </c>
      <c r="B41" s="38" t="s">
        <v>244</v>
      </c>
      <c r="C41" s="42" t="s">
        <v>245</v>
      </c>
      <c r="D41" s="39" t="s">
        <v>104</v>
      </c>
      <c r="E41" s="42" t="s">
        <v>160</v>
      </c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171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97" zoomScale="90" zoomScaleNormal="100" zoomScalePageLayoutView="90" workbookViewId="0">
      <selection activeCell="X79" sqref="X79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1L  CC22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PLATFORM TECHNOLOGIES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W 11:30AM-2:30PM  W 3:30PM-7:30PM</v>
      </c>
      <c r="B4" s="302"/>
      <c r="C4" s="303"/>
      <c r="D4" s="304"/>
      <c r="E4" s="94" t="str">
        <f>'INITIAL INPUT'!J14</f>
        <v>S312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3rd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18-6875-665</v>
      </c>
      <c r="C9" s="70" t="str">
        <f>IF(NAMES!C2="","",NAMES!C2)</f>
        <v xml:space="preserve">AGONOY, KAEZEE LOU G. </v>
      </c>
      <c r="D9" s="95" t="str">
        <f>IF(NAMES!D2="","",NAMES!D2)</f>
        <v>F</v>
      </c>
      <c r="E9" s="72" t="str">
        <f>IF(NAMES!E2="","",NAMES!E2)</f>
        <v>BSIT-NET SEC TRACK-1</v>
      </c>
      <c r="F9" s="73">
        <f>IF(MIDTERM!P9="","",$F$8*MIDTERM!P9)</f>
        <v>25.300000000000004</v>
      </c>
      <c r="G9" s="74">
        <f>IF(MIDTERM!AB9="","",$G$8*MIDTERM!AB9)</f>
        <v>28.875</v>
      </c>
      <c r="H9" s="74">
        <f>IF(MIDTERM!AD9="","",$H$8*MIDTERM!AD9)</f>
        <v>18.511111111111113</v>
      </c>
      <c r="I9" s="75">
        <f t="shared" ref="I9:I40" si="0">IF(SUM(F9:H9)=0,"",SUM(F9:H9))</f>
        <v>72.686111111111117</v>
      </c>
      <c r="J9" s="76">
        <f>IF(I9="","",VLOOKUP(I9,'INITIAL INPUT'!$P$4:$R$34,3))</f>
        <v>86</v>
      </c>
      <c r="K9" s="76" t="str">
        <f>IF(J9="","",IF(J9="OD","OD",IF(J9="UD","UD",IF(J9="INC","NFE",IF(J9&gt;74,"PASSED","FAILED")))))</f>
        <v>PASSED</v>
      </c>
      <c r="L9" s="74">
        <f>IF(FINAL!P9="","",$L$8*FINAL!P9)</f>
        <v>23.488235294117647</v>
      </c>
      <c r="M9" s="74">
        <f>IF(FINAL!AB9="","",$M$8*FINAL!AB9)</f>
        <v>33</v>
      </c>
      <c r="N9" s="74">
        <f>IF(FINAL!AD9="","",$N$8*FINAL!AD9)</f>
        <v>11.05</v>
      </c>
      <c r="O9" s="77">
        <f>IF(SUM(L9:N9)=0,"",SUM(L9:N9))</f>
        <v>67.538235294117641</v>
      </c>
      <c r="P9" s="78">
        <f>IF(O9="","",('INITIAL INPUT'!$J$26*CRS!I9+'INITIAL INPUT'!$K$26*CRS!O9))</f>
        <v>70.112173202614372</v>
      </c>
      <c r="Q9" s="76">
        <f>IF(P9="","",VLOOKUP(P9,'INITIAL INPUT'!$P$4:$R$34,3))</f>
        <v>85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18-6511-876</v>
      </c>
      <c r="C10" s="70" t="str">
        <f>IF(NAMES!C3="","",NAMES!C3)</f>
        <v xml:space="preserve">AGUSTIN, MARY JOY D. </v>
      </c>
      <c r="D10" s="95" t="str">
        <f>IF(NAMES!D3="","",NAMES!D3)</f>
        <v>F</v>
      </c>
      <c r="E10" s="72" t="str">
        <f>IF(NAMES!E3="","",NAMES!E3)</f>
        <v>BSIT-WEB TRACK-1</v>
      </c>
      <c r="F10" s="73">
        <f>IF(MIDTERM!P10="","",$F$8*MIDTERM!P10)</f>
        <v>28.233333333333334</v>
      </c>
      <c r="G10" s="74">
        <f>IF(MIDTERM!AB10="","",$G$8*MIDTERM!AB10)</f>
        <v>28.875</v>
      </c>
      <c r="H10" s="74">
        <f>IF(MIDTERM!AD10="","",$H$8*MIDTERM!AD10)</f>
        <v>20.400000000000002</v>
      </c>
      <c r="I10" s="75">
        <f t="shared" si="0"/>
        <v>77.50833333333334</v>
      </c>
      <c r="J10" s="76">
        <f>IF(I10="","",VLOOKUP(I10,'INITIAL INPUT'!$P$4:$R$34,3))</f>
        <v>89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23.876470588235293</v>
      </c>
      <c r="M10" s="74">
        <f>IF(FINAL!AB10="","",$M$8*FINAL!AB10)</f>
        <v>33</v>
      </c>
      <c r="N10" s="74">
        <f>IF(FINAL!AD10="","",$N$8*FINAL!AD10)</f>
        <v>30.6</v>
      </c>
      <c r="O10" s="77">
        <f t="shared" ref="O10:O40" si="2">IF(SUM(L10:N10)=0,"",SUM(L10:N10))</f>
        <v>87.476470588235287</v>
      </c>
      <c r="P10" s="78">
        <f>IF(O10="","",('INITIAL INPUT'!$J$26*CRS!I10+'INITIAL INPUT'!$K$26*CRS!O10))</f>
        <v>82.492401960784321</v>
      </c>
      <c r="Q10" s="76">
        <f>IF(P10="","",VLOOKUP(P10,'INITIAL INPUT'!$P$4:$R$34,3))</f>
        <v>91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91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18-6882-770</v>
      </c>
      <c r="C11" s="70" t="str">
        <f>IF(NAMES!C4="","",NAMES!C4)</f>
        <v xml:space="preserve">ALMACEN, RYAN CHRISTIAN M.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27.683333333333334</v>
      </c>
      <c r="G11" s="74">
        <f>IF(MIDTERM!AB11="","",$G$8*MIDTERM!AB11)</f>
        <v>28.05</v>
      </c>
      <c r="H11" s="74">
        <f>IF(MIDTERM!AD11="","",$H$8*MIDTERM!AD11)</f>
        <v>16.244444444444447</v>
      </c>
      <c r="I11" s="75">
        <f t="shared" si="0"/>
        <v>71.977777777777789</v>
      </c>
      <c r="J11" s="76">
        <f>IF(I11="","",VLOOKUP(I11,'INITIAL INPUT'!$P$4:$R$34,3))</f>
        <v>86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19.217647058823534</v>
      </c>
      <c r="M11" s="74">
        <f>IF(FINAL!AB11="","",$M$8*FINAL!AB11)</f>
        <v>33</v>
      </c>
      <c r="N11" s="74">
        <f>IF(FINAL!AD11="","",$N$8*FINAL!AD11)</f>
        <v>15.3</v>
      </c>
      <c r="O11" s="77">
        <f t="shared" si="2"/>
        <v>67.517647058823528</v>
      </c>
      <c r="P11" s="78">
        <f>IF(O11="","",('INITIAL INPUT'!$J$26*CRS!I11+'INITIAL INPUT'!$K$26*CRS!O11))</f>
        <v>69.747712418300665</v>
      </c>
      <c r="Q11" s="76">
        <f>IF(P11="","",VLOOKUP(P11,'INITIAL INPUT'!$P$4:$R$34,3))</f>
        <v>85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85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18-6855-173</v>
      </c>
      <c r="C12" s="70" t="str">
        <f>IF(NAMES!C5="","",NAMES!C5)</f>
        <v xml:space="preserve">ALONZO, AARON REINIER S. </v>
      </c>
      <c r="D12" s="95" t="str">
        <f>IF(NAMES!D5="","",NAMES!D5)</f>
        <v>M</v>
      </c>
      <c r="E12" s="72" t="str">
        <f>IF(NAMES!E5="","",NAMES!E5)</f>
        <v>BSIT-NET SEC TRACK-1</v>
      </c>
      <c r="F12" s="73">
        <f>IF(MIDTERM!P12="","",$F$8*MIDTERM!P12)</f>
        <v>9.1666666666666679</v>
      </c>
      <c r="G12" s="74">
        <f>IF(MIDTERM!AB12="","",$G$8*MIDTERM!AB12)</f>
        <v>23.1</v>
      </c>
      <c r="H12" s="74">
        <f>IF(MIDTERM!AD12="","",$H$8*MIDTERM!AD12)</f>
        <v>15.866666666666667</v>
      </c>
      <c r="I12" s="75">
        <f t="shared" si="0"/>
        <v>48.133333333333333</v>
      </c>
      <c r="J12" s="76">
        <f>IF(I12="","",VLOOKUP(I12,'INITIAL INPUT'!$P$4:$R$34,3))</f>
        <v>74</v>
      </c>
      <c r="K12" s="76" t="str">
        <f t="shared" si="5"/>
        <v>FAILED</v>
      </c>
      <c r="L12" s="74">
        <f>IF(FINAL!P12="","",$L$8*FINAL!P12)</f>
        <v>31.44705882352941</v>
      </c>
      <c r="M12" s="74">
        <f>IF(FINAL!AB12="","",$M$8*FINAL!AB12)</f>
        <v>33</v>
      </c>
      <c r="N12" s="74">
        <f>IF(FINAL!AD12="","",$N$8*FINAL!AD12)</f>
        <v>30.6</v>
      </c>
      <c r="O12" s="77">
        <f t="shared" si="2"/>
        <v>95.047058823529397</v>
      </c>
      <c r="P12" s="78">
        <f>IF(O12="","",('INITIAL INPUT'!$J$26*CRS!I12+'INITIAL INPUT'!$K$26*CRS!O12))</f>
        <v>71.590196078431362</v>
      </c>
      <c r="Q12" s="76">
        <f>IF(P12="","",VLOOKUP(P12,'INITIAL INPUT'!$P$4:$R$34,3))</f>
        <v>86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86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18-7848-312</v>
      </c>
      <c r="C13" s="70" t="str">
        <f>IF(NAMES!C6="","",NAMES!C6)</f>
        <v xml:space="preserve">AQUINO, GABRIEL ALVIN O. </v>
      </c>
      <c r="D13" s="95" t="str">
        <f>IF(NAMES!D6="","",NAMES!D6)</f>
        <v>M</v>
      </c>
      <c r="E13" s="72" t="str">
        <f>IF(NAMES!E6="","",NAMES!E6)</f>
        <v>BSIT-NET SEC TRACK-1</v>
      </c>
      <c r="F13" s="73">
        <f>IF(MIDTERM!P13="","",$F$8*MIDTERM!P13)</f>
        <v>12.833333333333336</v>
      </c>
      <c r="G13" s="74">
        <f>IF(MIDTERM!AB13="","",$G$8*MIDTERM!AB13)</f>
        <v>19.8</v>
      </c>
      <c r="H13" s="74">
        <f>IF(MIDTERM!AD13="","",$H$8*MIDTERM!AD13)</f>
        <v>14.733333333333336</v>
      </c>
      <c r="I13" s="75">
        <f t="shared" si="0"/>
        <v>47.366666666666674</v>
      </c>
      <c r="J13" s="76">
        <f>IF(I13="","",VLOOKUP(I13,'INITIAL INPUT'!$P$4:$R$34,3))</f>
        <v>74</v>
      </c>
      <c r="K13" s="76" t="str">
        <f t="shared" si="5"/>
        <v>FAILED</v>
      </c>
      <c r="L13" s="74">
        <f>IF(FINAL!P13="","",$L$8*FINAL!P13)</f>
        <v>17.082352941176474</v>
      </c>
      <c r="M13" s="74">
        <f>IF(FINAL!AB13="","",$M$8*FINAL!AB13)</f>
        <v>33</v>
      </c>
      <c r="N13" s="74">
        <f>IF(FINAL!AD13="","",$N$8*FINAL!AD13)</f>
        <v>11.9</v>
      </c>
      <c r="O13" s="77">
        <f t="shared" si="2"/>
        <v>61.982352941176472</v>
      </c>
      <c r="P13" s="78">
        <f>IF(O13="","",('INITIAL INPUT'!$J$26*CRS!I13+'INITIAL INPUT'!$K$26*CRS!O13))</f>
        <v>54.674509803921573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77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18-6794-129</v>
      </c>
      <c r="C14" s="70" t="str">
        <f>IF(NAMES!C7="","",NAMES!C7)</f>
        <v xml:space="preserve">ASCUETA, VERGEL G. </v>
      </c>
      <c r="D14" s="95" t="str">
        <f>IF(NAMES!D7="","",NAMES!D7)</f>
        <v>M</v>
      </c>
      <c r="E14" s="72" t="str">
        <f>IF(NAMES!E7="","",NAMES!E7)</f>
        <v>BSIT-WEB TRACK-1</v>
      </c>
      <c r="F14" s="73">
        <f>IF(MIDTERM!P14="","",$F$8*MIDTERM!P14)</f>
        <v>29.516666666666669</v>
      </c>
      <c r="G14" s="74">
        <f>IF(MIDTERM!AB14="","",$G$8*MIDTERM!AB14)</f>
        <v>29.700000000000003</v>
      </c>
      <c r="H14" s="74">
        <f>IF(MIDTERM!AD14="","",$H$8*MIDTERM!AD14)</f>
        <v>17.75555555555556</v>
      </c>
      <c r="I14" s="75">
        <f t="shared" si="0"/>
        <v>76.972222222222229</v>
      </c>
      <c r="J14" s="76">
        <f>IF(I14="","",VLOOKUP(I14,'INITIAL INPUT'!$P$4:$R$34,3))</f>
        <v>88</v>
      </c>
      <c r="K14" s="76" t="str">
        <f t="shared" si="5"/>
        <v>PASSED</v>
      </c>
      <c r="L14" s="74">
        <f>IF(FINAL!P14="","",$L$8*FINAL!P14)</f>
        <v>29.894117647058827</v>
      </c>
      <c r="M14" s="74">
        <f>IF(FINAL!AB14="","",$M$8*FINAL!AB14)</f>
        <v>33</v>
      </c>
      <c r="N14" s="74">
        <f>IF(FINAL!AD14="","",$N$8*FINAL!AD14)</f>
        <v>30.6</v>
      </c>
      <c r="O14" s="77">
        <f t="shared" si="2"/>
        <v>93.494117647058829</v>
      </c>
      <c r="P14" s="78">
        <f>IF(O14="","",('INITIAL INPUT'!$J$26*CRS!I14+'INITIAL INPUT'!$K$26*CRS!O14))</f>
        <v>85.233169934640529</v>
      </c>
      <c r="Q14" s="76">
        <f>IF(P14="","",VLOOKUP(P14,'INITIAL INPUT'!$P$4:$R$34,3))</f>
        <v>93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93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18-6571-476</v>
      </c>
      <c r="C15" s="70" t="str">
        <f>IF(NAMES!C8="","",NAMES!C8)</f>
        <v xml:space="preserve">AYAOAN, JOHN PAUL D. </v>
      </c>
      <c r="D15" s="95" t="str">
        <f>IF(NAMES!D8="","",NAMES!D8)</f>
        <v>M</v>
      </c>
      <c r="E15" s="72" t="str">
        <f>IF(NAMES!E8="","",NAMES!E8)</f>
        <v>BSIT-ERP TRACK-1</v>
      </c>
      <c r="F15" s="73">
        <f>IF(MIDTERM!P15="","",$F$8*MIDTERM!P15)</f>
        <v>29.516666666666669</v>
      </c>
      <c r="G15" s="74">
        <f>IF(MIDTERM!AB15="","",$G$8*MIDTERM!AB15)</f>
        <v>28.875</v>
      </c>
      <c r="H15" s="74">
        <f>IF(MIDTERM!AD15="","",$H$8*MIDTERM!AD15)</f>
        <v>21.911111111111111</v>
      </c>
      <c r="I15" s="75">
        <f t="shared" si="0"/>
        <v>80.302777777777777</v>
      </c>
      <c r="J15" s="76">
        <f>IF(I15="","",VLOOKUP(I15,'INITIAL INPUT'!$P$4:$R$34,3))</f>
        <v>90</v>
      </c>
      <c r="K15" s="76" t="str">
        <f t="shared" si="5"/>
        <v>PASSED</v>
      </c>
      <c r="L15" s="74">
        <f>IF(FINAL!P15="","",$L$8*FINAL!P15)</f>
        <v>26.205882352941178</v>
      </c>
      <c r="M15" s="74">
        <f>IF(FINAL!AB15="","",$M$8*FINAL!AB15)</f>
        <v>33</v>
      </c>
      <c r="N15" s="74">
        <f>IF(FINAL!AD15="","",$N$8*FINAL!AD15)</f>
        <v>34</v>
      </c>
      <c r="O15" s="77">
        <f t="shared" si="2"/>
        <v>93.205882352941174</v>
      </c>
      <c r="P15" s="78">
        <f>IF(O15="","",('INITIAL INPUT'!$J$26*CRS!I15+'INITIAL INPUT'!$K$26*CRS!O15))</f>
        <v>86.754330065359483</v>
      </c>
      <c r="Q15" s="76">
        <f>IF(P15="","",VLOOKUP(P15,'INITIAL INPUT'!$P$4:$R$34,3))</f>
        <v>93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93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18-1045-557</v>
      </c>
      <c r="C16" s="70" t="str">
        <f>IF(NAMES!C9="","",NAMES!C9)</f>
        <v xml:space="preserve">BAGAY, NOEL SHANE C. </v>
      </c>
      <c r="D16" s="95" t="str">
        <f>IF(NAMES!D9="","",NAMES!D9)</f>
        <v>M</v>
      </c>
      <c r="E16" s="72" t="str">
        <f>IF(NAMES!E9="","",NAMES!E9)</f>
        <v>BSIT-NET SEC TRACK-1</v>
      </c>
      <c r="F16" s="73">
        <f>IF(MIDTERM!P16="","",$F$8*MIDTERM!P16)</f>
        <v>15.4</v>
      </c>
      <c r="G16" s="74">
        <f>IF(MIDTERM!AB16="","",$G$8*MIDTERM!AB16)</f>
        <v>11.55</v>
      </c>
      <c r="H16" s="74">
        <f>IF(MIDTERM!AD16="","",$H$8*MIDTERM!AD16)</f>
        <v>17.75555555555556</v>
      </c>
      <c r="I16" s="75">
        <f t="shared" si="0"/>
        <v>44.705555555555563</v>
      </c>
      <c r="J16" s="76">
        <f>IF(I16="","",VLOOKUP(I16,'INITIAL INPUT'!$P$4:$R$34,3))</f>
        <v>74</v>
      </c>
      <c r="K16" s="76" t="str">
        <f t="shared" si="5"/>
        <v>FAILED</v>
      </c>
      <c r="L16" s="74">
        <f>IF(FINAL!P16="","",$L$8*FINAL!P16)</f>
        <v>11.452941176470588</v>
      </c>
      <c r="M16" s="74">
        <f>IF(FINAL!AB16="","",$M$8*FINAL!AB16)</f>
        <v>33</v>
      </c>
      <c r="N16" s="74">
        <f>IF(FINAL!AD16="","",$N$8*FINAL!AD16)</f>
        <v>12.325000000000001</v>
      </c>
      <c r="O16" s="77">
        <f t="shared" si="2"/>
        <v>56.777941176470591</v>
      </c>
      <c r="P16" s="78">
        <f>IF(O16="","",('INITIAL INPUT'!$J$26*CRS!I16+'INITIAL INPUT'!$K$26*CRS!O16))</f>
        <v>50.741748366013077</v>
      </c>
      <c r="Q16" s="76">
        <f>IF(P16="","",VLOOKUP(P16,'INITIAL INPUT'!$P$4:$R$34,3))</f>
        <v>75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75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18-6809-539</v>
      </c>
      <c r="C17" s="70" t="str">
        <f>IF(NAMES!C10="","",NAMES!C10)</f>
        <v xml:space="preserve">BARJA, JHON MICHAEL D. </v>
      </c>
      <c r="D17" s="95" t="str">
        <f>IF(NAMES!D10="","",NAMES!D10)</f>
        <v>M</v>
      </c>
      <c r="E17" s="72" t="str">
        <f>IF(NAMES!E10="","",NAMES!E10)</f>
        <v>BSIT-NET SEC TRACK-1</v>
      </c>
      <c r="F17" s="73">
        <f>IF(MIDTERM!P17="","",$F$8*MIDTERM!P17)</f>
        <v>26.033333333333335</v>
      </c>
      <c r="G17" s="74">
        <f>IF(MIDTERM!AB17="","",$G$8*MIDTERM!AB17)</f>
        <v>24.75</v>
      </c>
      <c r="H17" s="74">
        <f>IF(MIDTERM!AD17="","",$H$8*MIDTERM!AD17)</f>
        <v>22.288888888888891</v>
      </c>
      <c r="I17" s="75">
        <f t="shared" si="0"/>
        <v>73.072222222222223</v>
      </c>
      <c r="J17" s="76">
        <f>IF(I17="","",VLOOKUP(I17,'INITIAL INPUT'!$P$4:$R$34,3))</f>
        <v>87</v>
      </c>
      <c r="K17" s="76" t="str">
        <f t="shared" si="5"/>
        <v>PASSED</v>
      </c>
      <c r="L17" s="74">
        <f>IF(FINAL!P17="","",$L$8*FINAL!P17)</f>
        <v>27.758823529411767</v>
      </c>
      <c r="M17" s="74">
        <f>IF(FINAL!AB17="","",$M$8*FINAL!AB17)</f>
        <v>33</v>
      </c>
      <c r="N17" s="74">
        <f>IF(FINAL!AD17="","",$N$8*FINAL!AD17)</f>
        <v>13.175000000000001</v>
      </c>
      <c r="O17" s="77">
        <f t="shared" si="2"/>
        <v>73.933823529411768</v>
      </c>
      <c r="P17" s="78">
        <f>IF(O17="","",('INITIAL INPUT'!$J$26*CRS!I17+'INITIAL INPUT'!$K$26*CRS!O17))</f>
        <v>73.503022875816995</v>
      </c>
      <c r="Q17" s="76">
        <f>IF(P17="","",VLOOKUP(P17,'INITIAL INPUT'!$P$4:$R$34,3))</f>
        <v>87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87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18-5222-564</v>
      </c>
      <c r="C18" s="70" t="str">
        <f>IF(NAMES!C11="","",NAMES!C11)</f>
        <v xml:space="preserve">BAUTISTA, PRINCESS CARMELA JOY B. </v>
      </c>
      <c r="D18" s="95" t="str">
        <f>IF(NAMES!D11="","",NAMES!D11)</f>
        <v>F</v>
      </c>
      <c r="E18" s="72" t="str">
        <f>IF(NAMES!E11="","",NAMES!E11)</f>
        <v>BSIT-ERP TRACK-1</v>
      </c>
      <c r="F18" s="73">
        <f>IF(MIDTERM!P18="","",$F$8*MIDTERM!P18)</f>
        <v>30.433333333333337</v>
      </c>
      <c r="G18" s="74">
        <f>IF(MIDTERM!AB18="","",$G$8*MIDTERM!AB18)</f>
        <v>32.175000000000004</v>
      </c>
      <c r="H18" s="74">
        <f>IF(MIDTERM!AD18="","",$H$8*MIDTERM!AD18)</f>
        <v>22.666666666666664</v>
      </c>
      <c r="I18" s="75">
        <f t="shared" si="0"/>
        <v>85.275000000000006</v>
      </c>
      <c r="J18" s="76">
        <f>IF(I18="","",VLOOKUP(I18,'INITIAL INPUT'!$P$4:$R$34,3))</f>
        <v>93</v>
      </c>
      <c r="K18" s="76" t="str">
        <f t="shared" si="5"/>
        <v>PASSED</v>
      </c>
      <c r="L18" s="74">
        <f>IF(FINAL!P18="","",$L$8*FINAL!P18)</f>
        <v>30.282352941176473</v>
      </c>
      <c r="M18" s="74">
        <f>IF(FINAL!AB18="","",$M$8*FINAL!AB18)</f>
        <v>33</v>
      </c>
      <c r="N18" s="74">
        <f>IF(FINAL!AD18="","",$N$8*FINAL!AD18)</f>
        <v>34</v>
      </c>
      <c r="O18" s="77">
        <f t="shared" si="2"/>
        <v>97.28235294117647</v>
      </c>
      <c r="P18" s="78">
        <f>IF(O18="","",('INITIAL INPUT'!$J$26*CRS!I18+'INITIAL INPUT'!$K$26*CRS!O18))</f>
        <v>91.278676470588238</v>
      </c>
      <c r="Q18" s="76">
        <f>IF(P18="","",VLOOKUP(P18,'INITIAL INPUT'!$P$4:$R$34,3))</f>
        <v>96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96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18-6902-942</v>
      </c>
      <c r="C19" s="70" t="str">
        <f>IF(NAMES!C12="","",NAMES!C12)</f>
        <v xml:space="preserve">BIDANG, JHUN ROY B. </v>
      </c>
      <c r="D19" s="95" t="str">
        <f>IF(NAMES!D12="","",NAMES!D12)</f>
        <v>M</v>
      </c>
      <c r="E19" s="72" t="str">
        <f>IF(NAMES!E12="","",NAMES!E12)</f>
        <v>BSIT-WEB TRACK-1</v>
      </c>
      <c r="F19" s="73">
        <f>IF(MIDTERM!P19="","",$F$8*MIDTERM!P19)</f>
        <v>26.950000000000003</v>
      </c>
      <c r="G19" s="74">
        <f>IF(MIDTERM!AB19="","",$G$8*MIDTERM!AB19)</f>
        <v>28.875</v>
      </c>
      <c r="H19" s="74">
        <f>IF(MIDTERM!AD19="","",$H$8*MIDTERM!AD19)</f>
        <v>18.511111111111113</v>
      </c>
      <c r="I19" s="75">
        <f t="shared" si="0"/>
        <v>74.336111111111109</v>
      </c>
      <c r="J19" s="76">
        <f>IF(I19="","",VLOOKUP(I19,'INITIAL INPUT'!$P$4:$R$34,3))</f>
        <v>87</v>
      </c>
      <c r="K19" s="76" t="str">
        <f t="shared" si="5"/>
        <v>PASSED</v>
      </c>
      <c r="L19" s="74">
        <f>IF(FINAL!P19="","",$L$8*FINAL!P19)</f>
        <v>18.05294117647059</v>
      </c>
      <c r="M19" s="74">
        <f>IF(FINAL!AB19="","",$M$8*FINAL!AB19)</f>
        <v>33</v>
      </c>
      <c r="N19" s="74">
        <f>IF(FINAL!AD19="","",$N$8*FINAL!AD19)</f>
        <v>25.925000000000001</v>
      </c>
      <c r="O19" s="77">
        <f t="shared" si="2"/>
        <v>76.977941176470594</v>
      </c>
      <c r="P19" s="78">
        <f>IF(O19="","",('INITIAL INPUT'!$J$26*CRS!I19+'INITIAL INPUT'!$K$26*CRS!O19))</f>
        <v>75.657026143790858</v>
      </c>
      <c r="Q19" s="76">
        <f>IF(P19="","",VLOOKUP(P19,'INITIAL INPUT'!$P$4:$R$34,3))</f>
        <v>88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88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18-4583-712</v>
      </c>
      <c r="C20" s="70" t="str">
        <f>IF(NAMES!C13="","",NAMES!C13)</f>
        <v xml:space="preserve">BISWELAN, DANN LESTER B. </v>
      </c>
      <c r="D20" s="95" t="str">
        <f>IF(NAMES!D13="","",NAMES!D13)</f>
        <v>M</v>
      </c>
      <c r="E20" s="72" t="str">
        <f>IF(NAMES!E13="","",NAMES!E13)</f>
        <v>BSIT-ERP TRACK-1</v>
      </c>
      <c r="F20" s="73">
        <f>IF(MIDTERM!P20="","",$F$8*MIDTERM!P20)</f>
        <v>23.650000000000002</v>
      </c>
      <c r="G20" s="74">
        <f>IF(MIDTERM!AB20="","",$G$8*MIDTERM!AB20)</f>
        <v>14.850000000000001</v>
      </c>
      <c r="H20" s="74">
        <f>IF(MIDTERM!AD20="","",$H$8*MIDTERM!AD20)</f>
        <v>17.377777777777776</v>
      </c>
      <c r="I20" s="75">
        <f t="shared" si="0"/>
        <v>55.87777777777778</v>
      </c>
      <c r="J20" s="76">
        <f>IF(I20="","",VLOOKUP(I20,'INITIAL INPUT'!$P$4:$R$34,3))</f>
        <v>78</v>
      </c>
      <c r="K20" s="76" t="str">
        <f t="shared" si="5"/>
        <v>PASSED</v>
      </c>
      <c r="L20" s="74">
        <f>IF(FINAL!P20="","",$L$8*FINAL!P20)</f>
        <v>18.829411764705881</v>
      </c>
      <c r="M20" s="74">
        <f>IF(FINAL!AB20="","",$M$8*FINAL!AB20)</f>
        <v>33</v>
      </c>
      <c r="N20" s="74">
        <f>IF(FINAL!AD20="","",$N$8*FINAL!AD20)</f>
        <v>11.9</v>
      </c>
      <c r="O20" s="77">
        <f t="shared" si="2"/>
        <v>63.72941176470588</v>
      </c>
      <c r="P20" s="78">
        <f>IF(O20="","",('INITIAL INPUT'!$J$26*CRS!I20+'INITIAL INPUT'!$K$26*CRS!O20))</f>
        <v>59.803594771241833</v>
      </c>
      <c r="Q20" s="76">
        <f>IF(P20="","",VLOOKUP(P20,'INITIAL INPUT'!$P$4:$R$34,3))</f>
        <v>80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80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18-6836-326</v>
      </c>
      <c r="C21" s="70" t="str">
        <f>IF(NAMES!C14="","",NAMES!C14)</f>
        <v xml:space="preserve">CHUA, MARY LYRA O. </v>
      </c>
      <c r="D21" s="95" t="str">
        <f>IF(NAMES!D14="","",NAMES!D14)</f>
        <v>F</v>
      </c>
      <c r="E21" s="72" t="str">
        <f>IF(NAMES!E14="","",NAMES!E14)</f>
        <v>BSIT-NET SEC TRACK-1</v>
      </c>
      <c r="F21" s="73">
        <f>IF(MIDTERM!P21="","",$F$8*MIDTERM!P21)</f>
        <v>28.233333333333334</v>
      </c>
      <c r="G21" s="74">
        <f>IF(MIDTERM!AB21="","",$G$8*MIDTERM!AB21)</f>
        <v>28.875</v>
      </c>
      <c r="H21" s="74">
        <f>IF(MIDTERM!AD21="","",$H$8*MIDTERM!AD21)</f>
        <v>18.511111111111113</v>
      </c>
      <c r="I21" s="75">
        <f t="shared" si="0"/>
        <v>75.61944444444444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28.147058823529413</v>
      </c>
      <c r="M21" s="74">
        <f>IF(FINAL!AB21="","",$M$8*FINAL!AB21)</f>
        <v>33</v>
      </c>
      <c r="N21" s="74">
        <f>IF(FINAL!AD21="","",$N$8*FINAL!AD21)</f>
        <v>23.375</v>
      </c>
      <c r="O21" s="77">
        <f t="shared" si="2"/>
        <v>84.52205882352942</v>
      </c>
      <c r="P21" s="78">
        <f>IF(O21="","",('INITIAL INPUT'!$J$26*CRS!I21+'INITIAL INPUT'!$K$26*CRS!O21))</f>
        <v>80.07075163398693</v>
      </c>
      <c r="Q21" s="76">
        <f>IF(P21="","",VLOOKUP(P21,'INITIAL INPUT'!$P$4:$R$34,3))</f>
        <v>90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90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16-3981-281</v>
      </c>
      <c r="C22" s="70" t="str">
        <f>IF(NAMES!C15="","",NAMES!C15)</f>
        <v xml:space="preserve">CULBENGAN, JOSH ADRIAN L.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29.883333333333336</v>
      </c>
      <c r="G22" s="74">
        <f>IF(MIDTERM!AB22="","",$G$8*MIDTERM!AB22)</f>
        <v>28.05</v>
      </c>
      <c r="H22" s="74">
        <f>IF(MIDTERM!AD22="","",$H$8*MIDTERM!AD22)</f>
        <v>17</v>
      </c>
      <c r="I22" s="75">
        <f t="shared" si="0"/>
        <v>74.933333333333337</v>
      </c>
      <c r="J22" s="76">
        <f>IF(I22="","",VLOOKUP(I22,'INITIAL INPUT'!$P$4:$R$34,3))</f>
        <v>87</v>
      </c>
      <c r="K22" s="76" t="str">
        <f t="shared" si="5"/>
        <v>PASSED</v>
      </c>
      <c r="L22" s="74">
        <f>IF(FINAL!P22="","",$L$8*FINAL!P22)</f>
        <v>30.476470588235298</v>
      </c>
      <c r="M22" s="74">
        <f>IF(FINAL!AB22="","",$M$8*FINAL!AB22)</f>
        <v>33</v>
      </c>
      <c r="N22" s="74">
        <f>IF(FINAL!AD22="","",$N$8*FINAL!AD22)</f>
        <v>27.200000000000003</v>
      </c>
      <c r="O22" s="77">
        <f t="shared" si="2"/>
        <v>90.676470588235304</v>
      </c>
      <c r="P22" s="78">
        <f>IF(O22="","",('INITIAL INPUT'!$J$26*CRS!I22+'INITIAL INPUT'!$K$26*CRS!O22))</f>
        <v>82.804901960784321</v>
      </c>
      <c r="Q22" s="76">
        <f>IF(P22="","",VLOOKUP(P22,'INITIAL INPUT'!$P$4:$R$34,3))</f>
        <v>91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91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18-7897-308</v>
      </c>
      <c r="C23" s="70" t="str">
        <f>IF(NAMES!C16="","",NAMES!C16)</f>
        <v xml:space="preserve">DE GUZMAN, ARIANNE T. </v>
      </c>
      <c r="D23" s="95" t="str">
        <f>IF(NAMES!D16="","",NAMES!D16)</f>
        <v>F</v>
      </c>
      <c r="E23" s="72" t="str">
        <f>IF(NAMES!E16="","",NAMES!E16)</f>
        <v>BSIT-NET SEC TRACK-1</v>
      </c>
      <c r="F23" s="73">
        <f>IF(MIDTERM!P23="","",$F$8*MIDTERM!P23)</f>
        <v>22.916666666666668</v>
      </c>
      <c r="G23" s="74">
        <f>IF(MIDTERM!AB23="","",$G$8*MIDTERM!AB23)</f>
        <v>23.1</v>
      </c>
      <c r="H23" s="74">
        <f>IF(MIDTERM!AD23="","",$H$8*MIDTERM!AD23)</f>
        <v>18.133333333333336</v>
      </c>
      <c r="I23" s="75">
        <f t="shared" si="0"/>
        <v>64.150000000000006</v>
      </c>
      <c r="J23" s="76">
        <f>IF(I23="","",VLOOKUP(I23,'INITIAL INPUT'!$P$4:$R$34,3))</f>
        <v>82</v>
      </c>
      <c r="K23" s="76" t="str">
        <f t="shared" si="5"/>
        <v>PASSED</v>
      </c>
      <c r="L23" s="74">
        <f>IF(FINAL!P23="","",$L$8*FINAL!P23)</f>
        <v>13.588235294117647</v>
      </c>
      <c r="M23" s="74">
        <f>IF(FINAL!AB23="","",$M$8*FINAL!AB23)</f>
        <v>33</v>
      </c>
      <c r="N23" s="74">
        <f>IF(FINAL!AD23="","",$N$8*FINAL!AD23)</f>
        <v>17</v>
      </c>
      <c r="O23" s="77">
        <f t="shared" si="2"/>
        <v>63.588235294117645</v>
      </c>
      <c r="P23" s="78">
        <f>IF(O23="","",('INITIAL INPUT'!$J$26*CRS!I23+'INITIAL INPUT'!$K$26*CRS!O23))</f>
        <v>63.869117647058829</v>
      </c>
      <c r="Q23" s="76">
        <f>IF(P23="","",VLOOKUP(P23,'INITIAL INPUT'!$P$4:$R$34,3))</f>
        <v>82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6"/>
        <v>82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18-6881-132</v>
      </c>
      <c r="C24" s="70" t="str">
        <f>IF(NAMES!C17="","",NAMES!C17)</f>
        <v xml:space="preserve">EBRADA, ALDWIN MICAEL L. </v>
      </c>
      <c r="D24" s="95" t="str">
        <f>IF(NAMES!D17="","",NAMES!D17)</f>
        <v>M</v>
      </c>
      <c r="E24" s="72" t="str">
        <f>IF(NAMES!E17="","",NAMES!E17)</f>
        <v>BSIT-WEB TRACK-1</v>
      </c>
      <c r="F24" s="73">
        <f>IF(MIDTERM!P24="","",$F$8*MIDTERM!P24)</f>
        <v>23.466666666666669</v>
      </c>
      <c r="G24" s="74">
        <f>IF(MIDTERM!AB24="","",$G$8*MIDTERM!AB24)</f>
        <v>28.05</v>
      </c>
      <c r="H24" s="74">
        <f>IF(MIDTERM!AD24="","",$H$8*MIDTERM!AD24)</f>
        <v>17</v>
      </c>
      <c r="I24" s="75">
        <f t="shared" si="0"/>
        <v>68.516666666666666</v>
      </c>
      <c r="J24" s="76">
        <f>IF(I24="","",VLOOKUP(I24,'INITIAL INPUT'!$P$4:$R$34,3))</f>
        <v>84</v>
      </c>
      <c r="K24" s="76" t="str">
        <f t="shared" si="5"/>
        <v>PASSED</v>
      </c>
      <c r="L24" s="74">
        <f>IF(FINAL!P24="","",$L$8*FINAL!P24)</f>
        <v>25.817647058823532</v>
      </c>
      <c r="M24" s="74">
        <f>IF(FINAL!AB24="","",$M$8*FINAL!AB24)</f>
        <v>33</v>
      </c>
      <c r="N24" s="74">
        <f>IF(FINAL!AD24="","",$N$8*FINAL!AD24)</f>
        <v>28.05</v>
      </c>
      <c r="O24" s="77">
        <f t="shared" si="2"/>
        <v>86.867647058823536</v>
      </c>
      <c r="P24" s="78">
        <f>IF(O24="","",('INITIAL INPUT'!$J$26*CRS!I24+'INITIAL INPUT'!$K$26*CRS!O24))</f>
        <v>77.692156862745094</v>
      </c>
      <c r="Q24" s="76">
        <f>IF(P24="","",VLOOKUP(P24,'INITIAL INPUT'!$P$4:$R$34,3))</f>
        <v>89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89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18-5724-792</v>
      </c>
      <c r="C25" s="70" t="str">
        <f>IF(NAMES!C18="","",NAMES!C18)</f>
        <v xml:space="preserve">ESPELITA, CLAIRE THERESE S. </v>
      </c>
      <c r="D25" s="95" t="str">
        <f>IF(NAMES!D18="","",NAMES!D18)</f>
        <v>F</v>
      </c>
      <c r="E25" s="72" t="str">
        <f>IF(NAMES!E18="","",NAMES!E18)</f>
        <v>BSIT-WEB TRACK-1</v>
      </c>
      <c r="F25" s="73">
        <f>IF(MIDTERM!P25="","",$F$8*MIDTERM!P25)</f>
        <v>21.633333333333336</v>
      </c>
      <c r="G25" s="74">
        <f>IF(MIDTERM!AB25="","",$G$8*MIDTERM!AB25)</f>
        <v>17.324999999999999</v>
      </c>
      <c r="H25" s="74">
        <f>IF(MIDTERM!AD25="","",$H$8*MIDTERM!AD25)</f>
        <v>22.288888888888891</v>
      </c>
      <c r="I25" s="75">
        <f t="shared" si="0"/>
        <v>61.247222222222227</v>
      </c>
      <c r="J25" s="76">
        <f>IF(I25="","",VLOOKUP(I25,'INITIAL INPUT'!$P$4:$R$34,3))</f>
        <v>81</v>
      </c>
      <c r="K25" s="76" t="str">
        <f t="shared" si="5"/>
        <v>PASSED</v>
      </c>
      <c r="L25" s="74">
        <f>IF(FINAL!P25="","",$L$8*FINAL!P25)</f>
        <v>24.264705882352942</v>
      </c>
      <c r="M25" s="74">
        <f>IF(FINAL!AB25="","",$M$8*FINAL!AB25)</f>
        <v>33</v>
      </c>
      <c r="N25" s="74">
        <f>IF(FINAL!AD25="","",$N$8*FINAL!AD25)</f>
        <v>33.150000000000006</v>
      </c>
      <c r="O25" s="77">
        <f t="shared" si="2"/>
        <v>90.414705882352948</v>
      </c>
      <c r="P25" s="78">
        <f>IF(O25="","",('INITIAL INPUT'!$J$26*CRS!I25+'INITIAL INPUT'!$K$26*CRS!O25))</f>
        <v>75.830964052287584</v>
      </c>
      <c r="Q25" s="76">
        <f>IF(P25="","",VLOOKUP(P25,'INITIAL INPUT'!$P$4:$R$34,3))</f>
        <v>88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88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18-6848-502</v>
      </c>
      <c r="C26" s="70" t="str">
        <f>IF(NAMES!C19="","",NAMES!C19)</f>
        <v xml:space="preserve">FARRO, FREDERICK ANTHONY A. </v>
      </c>
      <c r="D26" s="95" t="str">
        <f>IF(NAMES!D19="","",NAMES!D19)</f>
        <v>M</v>
      </c>
      <c r="E26" s="72" t="str">
        <f>IF(NAMES!E19="","",NAMES!E19)</f>
        <v>BSIT-WEB TRACK-1</v>
      </c>
      <c r="F26" s="73">
        <f>IF(MIDTERM!P26="","",$F$8*MIDTERM!P26)</f>
        <v>28.416666666666668</v>
      </c>
      <c r="G26" s="74">
        <f>IF(MIDTERM!AB26="","",$G$8*MIDTERM!AB26)</f>
        <v>24.75</v>
      </c>
      <c r="H26" s="74">
        <f>IF(MIDTERM!AD26="","",$H$8*MIDTERM!AD26)</f>
        <v>18.133333333333336</v>
      </c>
      <c r="I26" s="75">
        <f t="shared" si="0"/>
        <v>71.300000000000011</v>
      </c>
      <c r="J26" s="76">
        <f>IF(I26="","",VLOOKUP(I26,'INITIAL INPUT'!$P$4:$R$34,3))</f>
        <v>86</v>
      </c>
      <c r="K26" s="76" t="str">
        <f t="shared" si="5"/>
        <v>PASSED</v>
      </c>
      <c r="L26" s="74">
        <f>IF(FINAL!P26="","",$L$8*FINAL!P26)</f>
        <v>28.535294117647059</v>
      </c>
      <c r="M26" s="74">
        <f>IF(FINAL!AB26="","",$M$8*FINAL!AB26)</f>
        <v>33</v>
      </c>
      <c r="N26" s="74">
        <f>IF(FINAL!AD26="","",$N$8*FINAL!AD26)</f>
        <v>11.9</v>
      </c>
      <c r="O26" s="77">
        <f t="shared" si="2"/>
        <v>73.435294117647061</v>
      </c>
      <c r="P26" s="78">
        <f>IF(O26="","",('INITIAL INPUT'!$J$26*CRS!I26+'INITIAL INPUT'!$K$26*CRS!O26))</f>
        <v>72.367647058823536</v>
      </c>
      <c r="Q26" s="76">
        <f>IF(P26="","",VLOOKUP(P26,'INITIAL INPUT'!$P$4:$R$34,3))</f>
        <v>86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86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18-6947-781</v>
      </c>
      <c r="C27" s="70" t="str">
        <f>IF(NAMES!C20="","",NAMES!C20)</f>
        <v xml:space="preserve">FLORES, RENZ JAVIE B. </v>
      </c>
      <c r="D27" s="95" t="str">
        <f>IF(NAMES!D20="","",NAMES!D20)</f>
        <v>F</v>
      </c>
      <c r="E27" s="72" t="str">
        <f>IF(NAMES!E20="","",NAMES!E20)</f>
        <v>BSIT-ERP TRACK-1</v>
      </c>
      <c r="F27" s="73">
        <f>IF(MIDTERM!P27="","",$F$8*MIDTERM!P27)</f>
        <v>29.516666666666669</v>
      </c>
      <c r="G27" s="74">
        <f>IF(MIDTERM!AB27="","",$G$8*MIDTERM!AB27)</f>
        <v>28.05</v>
      </c>
      <c r="H27" s="74">
        <f>IF(MIDTERM!AD27="","",$H$8*MIDTERM!AD27)</f>
        <v>16.622222222222224</v>
      </c>
      <c r="I27" s="75">
        <f t="shared" si="0"/>
        <v>74.188888888888897</v>
      </c>
      <c r="J27" s="76">
        <f>IF(I27="","",VLOOKUP(I27,'INITIAL INPUT'!$P$4:$R$34,3))</f>
        <v>87</v>
      </c>
      <c r="K27" s="76" t="str">
        <f t="shared" si="5"/>
        <v>PASSED</v>
      </c>
      <c r="L27" s="74">
        <f>IF(FINAL!P27="","",$L$8*FINAL!P27)</f>
        <v>30.670588235294119</v>
      </c>
      <c r="M27" s="74">
        <f>IF(FINAL!AB27="","",$M$8*FINAL!AB27)</f>
        <v>33</v>
      </c>
      <c r="N27" s="74">
        <f>IF(FINAL!AD27="","",$N$8*FINAL!AD27)</f>
        <v>31.875000000000004</v>
      </c>
      <c r="O27" s="77">
        <f t="shared" si="2"/>
        <v>95.545588235294119</v>
      </c>
      <c r="P27" s="78">
        <f>IF(O27="","",('INITIAL INPUT'!$J$26*CRS!I27+'INITIAL INPUT'!$K$26*CRS!O27))</f>
        <v>84.867238562091501</v>
      </c>
      <c r="Q27" s="76">
        <f>IF(P27="","",VLOOKUP(P27,'INITIAL INPUT'!$P$4:$R$34,3))</f>
        <v>92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92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18-6968-851</v>
      </c>
      <c r="C28" s="70" t="str">
        <f>IF(NAMES!C21="","",NAMES!C21)</f>
        <v xml:space="preserve">FONTANILLA, EMIL U. </v>
      </c>
      <c r="D28" s="95" t="str">
        <f>IF(NAMES!D21="","",NAMES!D21)</f>
        <v>M</v>
      </c>
      <c r="E28" s="72" t="str">
        <f>IF(NAMES!E21="","",NAMES!E21)</f>
        <v>BSIT-NET SEC TRACK-1</v>
      </c>
      <c r="F28" s="73">
        <f>IF(MIDTERM!P28="","",$F$8*MIDTERM!P28)</f>
        <v>4.7666666666666666</v>
      </c>
      <c r="G28" s="74">
        <f>IF(MIDTERM!AB28="","",$G$8*MIDTERM!AB28)</f>
        <v>11.55</v>
      </c>
      <c r="H28" s="74">
        <f>IF(MIDTERM!AD28="","",$H$8*MIDTERM!AD28)</f>
        <v>16.622222222222224</v>
      </c>
      <c r="I28" s="75">
        <f t="shared" si="0"/>
        <v>32.93888888888889</v>
      </c>
      <c r="J28" s="76">
        <f>IF(I28="","",VLOOKUP(I28,'INITIAL INPUT'!$P$4:$R$34,3))</f>
        <v>73</v>
      </c>
      <c r="K28" s="76" t="str">
        <f t="shared" si="5"/>
        <v>FAILED</v>
      </c>
      <c r="L28" s="74">
        <f>IF(FINAL!P28="","",$L$8*FINAL!P28)</f>
        <v>3.6882352941176477</v>
      </c>
      <c r="M28" s="74">
        <f>IF(FINAL!AB28="","",$M$8*FINAL!AB28)</f>
        <v>14.142857142857142</v>
      </c>
      <c r="N28" s="74" t="str">
        <f>IF(FINAL!AD28="","",$N$8*FINAL!AD28)</f>
        <v/>
      </c>
      <c r="O28" s="77">
        <f t="shared" si="2"/>
        <v>17.831092436974789</v>
      </c>
      <c r="P28" s="78">
        <f>IF(O28="","",('INITIAL INPUT'!$J$26*CRS!I28+'INITIAL INPUT'!$K$26*CRS!O28))</f>
        <v>25.384990662931841</v>
      </c>
      <c r="Q28" s="76">
        <f>IF(P28="","",VLOOKUP(P28,'INITIAL INPUT'!$P$4:$R$34,3))</f>
        <v>72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262</v>
      </c>
      <c r="Y28" s="166" t="str">
        <f t="shared" si="4"/>
        <v>NFE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18-7016-106</v>
      </c>
      <c r="C29" s="70" t="str">
        <f>IF(NAMES!C22="","",NAMES!C22)</f>
        <v xml:space="preserve">GACILAN, JOHN JAMES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29.15</v>
      </c>
      <c r="G29" s="74">
        <f>IF(MIDTERM!AB29="","",$G$8*MIDTERM!AB29)</f>
        <v>29.700000000000003</v>
      </c>
      <c r="H29" s="74">
        <f>IF(MIDTERM!AD29="","",$H$8*MIDTERM!AD29)</f>
        <v>20.400000000000002</v>
      </c>
      <c r="I29" s="75">
        <f t="shared" si="0"/>
        <v>79.25</v>
      </c>
      <c r="J29" s="76">
        <f>IF(I29="","",VLOOKUP(I29,'INITIAL INPUT'!$P$4:$R$34,3))</f>
        <v>90</v>
      </c>
      <c r="K29" s="76" t="str">
        <f t="shared" si="5"/>
        <v>PASSED</v>
      </c>
      <c r="L29" s="74">
        <f>IF(FINAL!P29="","",$L$8*FINAL!P29)</f>
        <v>21.935294117647061</v>
      </c>
      <c r="M29" s="74">
        <f>IF(FINAL!AB29="","",$M$8*FINAL!AB29)</f>
        <v>33</v>
      </c>
      <c r="N29" s="74">
        <f>IF(FINAL!AD29="","",$N$8*FINAL!AD29)</f>
        <v>29.325000000000003</v>
      </c>
      <c r="O29" s="77">
        <f t="shared" si="2"/>
        <v>84.260294117647064</v>
      </c>
      <c r="P29" s="78">
        <f>IF(O29="","",('INITIAL INPUT'!$J$26*CRS!I29+'INITIAL INPUT'!$K$26*CRS!O29))</f>
        <v>81.755147058823525</v>
      </c>
      <c r="Q29" s="76">
        <f>IF(P29="","",VLOOKUP(P29,'INITIAL INPUT'!$P$4:$R$34,3))</f>
        <v>91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91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18-6542-504</v>
      </c>
      <c r="C30" s="70" t="str">
        <f>IF(NAMES!C23="","",NAMES!C23)</f>
        <v xml:space="preserve">GACUSAN, JUEL REI S. </v>
      </c>
      <c r="D30" s="95" t="str">
        <f>IF(NAMES!D23="","",NAMES!D23)</f>
        <v>M</v>
      </c>
      <c r="E30" s="72" t="str">
        <f>IF(NAMES!E23="","",NAMES!E23)</f>
        <v>BSIT-ERP TRACK-1</v>
      </c>
      <c r="F30" s="73">
        <f>IF(MIDTERM!P30="","",$F$8*MIDTERM!P30)</f>
        <v>27.133333333333333</v>
      </c>
      <c r="G30" s="74">
        <f>IF(MIDTERM!AB30="","",$G$8*MIDTERM!AB30)</f>
        <v>26.400000000000002</v>
      </c>
      <c r="H30" s="74">
        <f>IF(MIDTERM!AD30="","",$H$8*MIDTERM!AD30)</f>
        <v>21.911111111111111</v>
      </c>
      <c r="I30" s="75">
        <f t="shared" si="0"/>
        <v>75.444444444444443</v>
      </c>
      <c r="J30" s="76">
        <f>IF(I30="","",VLOOKUP(I30,'INITIAL INPUT'!$P$4:$R$34,3))</f>
        <v>88</v>
      </c>
      <c r="K30" s="76" t="str">
        <f t="shared" si="5"/>
        <v>PASSED</v>
      </c>
      <c r="L30" s="74">
        <f>IF(FINAL!P30="","",$L$8*FINAL!P30)</f>
        <v>22.711764705882356</v>
      </c>
      <c r="M30" s="74">
        <f>IF(FINAL!AB30="","",$M$8*FINAL!AB30)</f>
        <v>33</v>
      </c>
      <c r="N30" s="74">
        <f>IF(FINAL!AD30="","",$N$8*FINAL!AD30)</f>
        <v>13.600000000000001</v>
      </c>
      <c r="O30" s="77">
        <f t="shared" si="2"/>
        <v>69.311764705882354</v>
      </c>
      <c r="P30" s="78">
        <f>IF(O30="","",('INITIAL INPUT'!$J$26*CRS!I30+'INITIAL INPUT'!$K$26*CRS!O30))</f>
        <v>72.378104575163405</v>
      </c>
      <c r="Q30" s="76">
        <f>IF(P30="","",VLOOKUP(P30,'INITIAL INPUT'!$P$4:$R$34,3))</f>
        <v>86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86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18-6790-112</v>
      </c>
      <c r="C31" s="70" t="str">
        <f>IF(NAMES!C24="","",NAMES!C24)</f>
        <v xml:space="preserve">GADONG, KARL V. </v>
      </c>
      <c r="D31" s="95" t="str">
        <f>IF(NAMES!D24="","",NAMES!D24)</f>
        <v>M</v>
      </c>
      <c r="E31" s="72" t="str">
        <f>IF(NAMES!E24="","",NAMES!E24)</f>
        <v>BSIT-NET SEC TRACK-1</v>
      </c>
      <c r="F31" s="73">
        <f>IF(MIDTERM!P31="","",$F$8*MIDTERM!P31)</f>
        <v>28.05</v>
      </c>
      <c r="G31" s="74">
        <f>IF(MIDTERM!AB31="","",$G$8*MIDTERM!AB31)</f>
        <v>28.875</v>
      </c>
      <c r="H31" s="74">
        <f>IF(MIDTERM!AD31="","",$H$8*MIDTERM!AD31)</f>
        <v>14.355555555555556</v>
      </c>
      <c r="I31" s="75">
        <f t="shared" si="0"/>
        <v>71.280555555555551</v>
      </c>
      <c r="J31" s="76">
        <f>IF(I31="","",VLOOKUP(I31,'INITIAL INPUT'!$P$4:$R$34,3))</f>
        <v>86</v>
      </c>
      <c r="K31" s="76" t="str">
        <f t="shared" si="5"/>
        <v>PASSED</v>
      </c>
      <c r="L31" s="74">
        <f>IF(FINAL!P31="","",$L$8*FINAL!P31)</f>
        <v>15.723529411764705</v>
      </c>
      <c r="M31" s="74">
        <f>IF(FINAL!AB31="","",$M$8*FINAL!AB31)</f>
        <v>33</v>
      </c>
      <c r="N31" s="74">
        <f>IF(FINAL!AD31="","",$N$8*FINAL!AD31)</f>
        <v>14.875000000000002</v>
      </c>
      <c r="O31" s="77">
        <f t="shared" si="2"/>
        <v>63.598529411764702</v>
      </c>
      <c r="P31" s="78">
        <f>IF(O31="","",('INITIAL INPUT'!$J$26*CRS!I31+'INITIAL INPUT'!$K$26*CRS!O31))</f>
        <v>67.439542483660119</v>
      </c>
      <c r="Q31" s="76">
        <f>IF(P31="","",VLOOKUP(P31,'INITIAL INPUT'!$P$4:$R$34,3))</f>
        <v>84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84</v>
      </c>
      <c r="Y31" s="166" t="str">
        <f t="shared" si="4"/>
        <v>PASSED</v>
      </c>
      <c r="Z31" s="267"/>
      <c r="AA31" s="254"/>
    </row>
    <row r="32" spans="1:27">
      <c r="A32" s="81" t="s">
        <v>48</v>
      </c>
      <c r="B32" s="69" t="str">
        <f>IF(NAMES!B25="","",NAMES!B25)</f>
        <v>18-7178-450</v>
      </c>
      <c r="C32" s="70" t="str">
        <f>IF(NAMES!C25="","",NAMES!C25)</f>
        <v xml:space="preserve">GALIDO, JOHN GLENN C. </v>
      </c>
      <c r="D32" s="95" t="str">
        <f>IF(NAMES!D25="","",NAMES!D25)</f>
        <v>M</v>
      </c>
      <c r="E32" s="72" t="str">
        <f>IF(NAMES!E25="","",NAMES!E25)</f>
        <v>BSIT-NET SEC TRACK-1</v>
      </c>
      <c r="F32" s="73">
        <f>IF(MIDTERM!P32="","",$F$8*MIDTERM!P32)</f>
        <v>6.05</v>
      </c>
      <c r="G32" s="74">
        <f>IF(MIDTERM!AB32="","",$G$8*MIDTERM!AB32)</f>
        <v>23.925000000000001</v>
      </c>
      <c r="H32" s="74">
        <f>IF(MIDTERM!AD32="","",$H$8*MIDTERM!AD32)</f>
        <v>17</v>
      </c>
      <c r="I32" s="75">
        <f t="shared" si="0"/>
        <v>46.975000000000001</v>
      </c>
      <c r="J32" s="76">
        <f>IF(I32="","",VLOOKUP(I32,'INITIAL INPUT'!$P$4:$R$34,3))</f>
        <v>74</v>
      </c>
      <c r="K32" s="76" t="str">
        <f t="shared" si="5"/>
        <v>FAILED</v>
      </c>
      <c r="L32" s="74">
        <f>IF(FINAL!P32="","",$L$8*FINAL!P32)</f>
        <v>21.741176470588233</v>
      </c>
      <c r="M32" s="74">
        <f>IF(FINAL!AB32="","",$M$8*FINAL!AB32)</f>
        <v>33</v>
      </c>
      <c r="N32" s="74">
        <f>IF(FINAL!AD32="","",$N$8*FINAL!AD32)</f>
        <v>11.05</v>
      </c>
      <c r="O32" s="77">
        <f t="shared" si="2"/>
        <v>65.791176470588226</v>
      </c>
      <c r="P32" s="78">
        <f>IF(O32="","",('INITIAL INPUT'!$J$26*CRS!I32+'INITIAL INPUT'!$K$26*CRS!O32))</f>
        <v>56.38308823529411</v>
      </c>
      <c r="Q32" s="76">
        <f>IF(P32="","",VLOOKUP(P32,'INITIAL INPUT'!$P$4:$R$34,3))</f>
        <v>78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78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18-6812-964</v>
      </c>
      <c r="C33" s="70" t="str">
        <f>IF(NAMES!C26="","",NAMES!C26)</f>
        <v xml:space="preserve">GAMBOA, GARNNETT D. </v>
      </c>
      <c r="D33" s="95" t="str">
        <f>IF(NAMES!D26="","",NAMES!D26)</f>
        <v>M</v>
      </c>
      <c r="E33" s="72" t="str">
        <f>IF(NAMES!E26="","",NAMES!E26)</f>
        <v>BSIT-NET SEC TRACK-1</v>
      </c>
      <c r="F33" s="73">
        <f>IF(MIDTERM!P33="","",$F$8*MIDTERM!P33)</f>
        <v>16.5</v>
      </c>
      <c r="G33" s="74">
        <f>IF(MIDTERM!AB33="","",$G$8*MIDTERM!AB33)</f>
        <v>26.400000000000002</v>
      </c>
      <c r="H33" s="74">
        <f>IF(MIDTERM!AD33="","",$H$8*MIDTERM!AD33)</f>
        <v>15.866666666666667</v>
      </c>
      <c r="I33" s="75">
        <f t="shared" si="0"/>
        <v>58.766666666666673</v>
      </c>
      <c r="J33" s="76">
        <f>IF(I33="","",VLOOKUP(I33,'INITIAL INPUT'!$P$4:$R$34,3))</f>
        <v>79</v>
      </c>
      <c r="K33" s="76" t="str">
        <f t="shared" si="5"/>
        <v>PASSED</v>
      </c>
      <c r="L33" s="74">
        <f>IF(FINAL!P33="","",$L$8*FINAL!P33)</f>
        <v>24.264705882352942</v>
      </c>
      <c r="M33" s="74">
        <f>IF(FINAL!AB33="","",$M$8*FINAL!AB33)</f>
        <v>33</v>
      </c>
      <c r="N33" s="74">
        <f>IF(FINAL!AD33="","",$N$8*FINAL!AD33)</f>
        <v>11.9</v>
      </c>
      <c r="O33" s="77">
        <f t="shared" si="2"/>
        <v>69.164705882352948</v>
      </c>
      <c r="P33" s="78">
        <f>IF(O33="","",('INITIAL INPUT'!$J$26*CRS!I33+'INITIAL INPUT'!$K$26*CRS!O33))</f>
        <v>63.965686274509807</v>
      </c>
      <c r="Q33" s="76">
        <f>IF(P33="","",VLOOKUP(P33,'INITIAL INPUT'!$P$4:$R$34,3))</f>
        <v>82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82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18-6236-149</v>
      </c>
      <c r="C34" s="70" t="str">
        <f>IF(NAMES!C27="","",NAMES!C27)</f>
        <v xml:space="preserve">JIMENEZ, JADE MAURICE P. </v>
      </c>
      <c r="D34" s="95" t="str">
        <f>IF(NAMES!D27="","",NAMES!D27)</f>
        <v>M</v>
      </c>
      <c r="E34" s="72" t="str">
        <f>IF(NAMES!E27="","",NAMES!E27)</f>
        <v>BSIT-WEB TRACK-1</v>
      </c>
      <c r="F34" s="73">
        <f>IF(MIDTERM!P34="","",$F$8*MIDTERM!P34)</f>
        <v>12.1</v>
      </c>
      <c r="G34" s="74">
        <f>IF(MIDTERM!AB34="","",$G$8*MIDTERM!AB34)</f>
        <v>27.225000000000001</v>
      </c>
      <c r="H34" s="74">
        <f>IF(MIDTERM!AD34="","",$H$8*MIDTERM!AD34)</f>
        <v>18.133333333333336</v>
      </c>
      <c r="I34" s="75">
        <f t="shared" si="0"/>
        <v>57.458333333333343</v>
      </c>
      <c r="J34" s="76">
        <f>IF(I34="","",VLOOKUP(I34,'INITIAL INPUT'!$P$4:$R$34,3))</f>
        <v>79</v>
      </c>
      <c r="K34" s="76" t="str">
        <f t="shared" si="5"/>
        <v>PASSED</v>
      </c>
      <c r="L34" s="74">
        <f>IF(FINAL!P34="","",$L$8*FINAL!P34)</f>
        <v>26.400000000000002</v>
      </c>
      <c r="M34" s="74">
        <f>IF(FINAL!AB34="","",$M$8*FINAL!AB34)</f>
        <v>33</v>
      </c>
      <c r="N34" s="74">
        <f>IF(FINAL!AD34="","",$N$8*FINAL!AD34)</f>
        <v>30.6</v>
      </c>
      <c r="O34" s="77">
        <f t="shared" si="2"/>
        <v>90</v>
      </c>
      <c r="P34" s="78">
        <f>IF(O34="","",('INITIAL INPUT'!$J$26*CRS!I34+'INITIAL INPUT'!$K$26*CRS!O34))</f>
        <v>73.729166666666671</v>
      </c>
      <c r="Q34" s="76">
        <f>IF(P34="","",VLOOKUP(P34,'INITIAL INPUT'!$P$4:$R$34,3))</f>
        <v>87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87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18-6834-504</v>
      </c>
      <c r="C35" s="70" t="str">
        <f>IF(NAMES!C28="","",NAMES!C28)</f>
        <v xml:space="preserve">LACANILAO, ALLYSSA LOUISSE E. </v>
      </c>
      <c r="D35" s="95" t="str">
        <f>IF(NAMES!D28="","",NAMES!D28)</f>
        <v>F</v>
      </c>
      <c r="E35" s="72" t="str">
        <f>IF(NAMES!E28="","",NAMES!E28)</f>
        <v>BSIT-NET SEC TRACK-1</v>
      </c>
      <c r="F35" s="73">
        <f>IF(MIDTERM!P35="","",$F$8*MIDTERM!P35)</f>
        <v>27.500000000000004</v>
      </c>
      <c r="G35" s="74">
        <f>IF(MIDTERM!AB35="","",$G$8*MIDTERM!AB35)</f>
        <v>27.225000000000001</v>
      </c>
      <c r="H35" s="74">
        <f>IF(MIDTERM!AD35="","",$H$8*MIDTERM!AD35)</f>
        <v>20.022222222222226</v>
      </c>
      <c r="I35" s="75">
        <f t="shared" si="0"/>
        <v>74.747222222222234</v>
      </c>
      <c r="J35" s="76">
        <f>IF(I35="","",VLOOKUP(I35,'INITIAL INPUT'!$P$4:$R$34,3))</f>
        <v>87</v>
      </c>
      <c r="K35" s="76" t="str">
        <f t="shared" si="5"/>
        <v>PASSED</v>
      </c>
      <c r="L35" s="74">
        <f>IF(FINAL!P35="","",$L$8*FINAL!P35)</f>
        <v>27.564705882352943</v>
      </c>
      <c r="M35" s="74">
        <f>IF(FINAL!AB35="","",$M$8*FINAL!AB35)</f>
        <v>33</v>
      </c>
      <c r="N35" s="74">
        <f>IF(FINAL!AD35="","",$N$8*FINAL!AD35)</f>
        <v>29.325000000000003</v>
      </c>
      <c r="O35" s="77">
        <f t="shared" si="2"/>
        <v>89.889705882352942</v>
      </c>
      <c r="P35" s="78">
        <f>IF(O35="","",('INITIAL INPUT'!$J$26*CRS!I35+'INITIAL INPUT'!$K$26*CRS!O35))</f>
        <v>82.318464052287595</v>
      </c>
      <c r="Q35" s="76">
        <f>IF(P35="","",VLOOKUP(P35,'INITIAL INPUT'!$P$4:$R$34,3))</f>
        <v>91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91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17-5997-821</v>
      </c>
      <c r="C36" s="70" t="str">
        <f>IF(NAMES!C29="","",NAMES!C29)</f>
        <v xml:space="preserve">LI, YIFAN </v>
      </c>
      <c r="D36" s="95" t="str">
        <f>IF(NAMES!D29="","",NAMES!D29)</f>
        <v>F</v>
      </c>
      <c r="E36" s="72" t="str">
        <f>IF(NAMES!E29="","",NAMES!E29)</f>
        <v>BSIT-WEB TRACK-1</v>
      </c>
      <c r="F36" s="73">
        <f>IF(MIDTERM!P36="","",$F$8*MIDTERM!P36)</f>
        <v>21.999999999999996</v>
      </c>
      <c r="G36" s="74">
        <f>IF(MIDTERM!AB36="","",$G$8*MIDTERM!AB36)</f>
        <v>16.5</v>
      </c>
      <c r="H36" s="74">
        <f>IF(MIDTERM!AD36="","",$H$8*MIDTERM!AD36)</f>
        <v>13.222222222222225</v>
      </c>
      <c r="I36" s="75">
        <f t="shared" si="0"/>
        <v>51.722222222222229</v>
      </c>
      <c r="J36" s="76">
        <f>IF(I36="","",VLOOKUP(I36,'INITIAL INPUT'!$P$4:$R$34,3))</f>
        <v>76</v>
      </c>
      <c r="K36" s="76" t="str">
        <f t="shared" si="5"/>
        <v>PASSED</v>
      </c>
      <c r="L36" s="74">
        <f>IF(FINAL!P36="","",$L$8*FINAL!P36)</f>
        <v>30.282352941176473</v>
      </c>
      <c r="M36" s="74">
        <f>IF(FINAL!AB36="","",$M$8*FINAL!AB36)</f>
        <v>33</v>
      </c>
      <c r="N36" s="74">
        <f>IF(FINAL!AD36="","",$N$8*FINAL!AD36)</f>
        <v>14.450000000000001</v>
      </c>
      <c r="O36" s="77">
        <f t="shared" si="2"/>
        <v>77.732352941176472</v>
      </c>
      <c r="P36" s="78">
        <f>IF(O36="","",('INITIAL INPUT'!$J$26*CRS!I36+'INITIAL INPUT'!$K$26*CRS!O36))</f>
        <v>64.727287581699358</v>
      </c>
      <c r="Q36" s="76">
        <f>IF(P36="","",VLOOKUP(P36,'INITIAL INPUT'!$P$4:$R$34,3))</f>
        <v>82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82</v>
      </c>
      <c r="Y36" s="166" t="str">
        <f t="shared" si="4"/>
        <v>PASSED</v>
      </c>
      <c r="Z36" s="267"/>
      <c r="AA36" s="254"/>
    </row>
    <row r="37" spans="1:27">
      <c r="A37" s="81" t="s">
        <v>53</v>
      </c>
      <c r="B37" s="69" t="str">
        <f>IF(NAMES!B30="","",NAMES!B30)</f>
        <v>15-2671-753</v>
      </c>
      <c r="C37" s="70" t="str">
        <f>IF(NAMES!C30="","",NAMES!C30)</f>
        <v xml:space="preserve">MARTINEZ, ERICSON R. </v>
      </c>
      <c r="D37" s="95" t="str">
        <f>IF(NAMES!D30="","",NAMES!D30)</f>
        <v>M</v>
      </c>
      <c r="E37" s="72" t="str">
        <f>IF(NAMES!E30="","",NAMES!E30)</f>
        <v>BSIT-NET SEC TRACK-1</v>
      </c>
      <c r="F37" s="73">
        <f>IF(MIDTERM!P37="","",$F$8*MIDTERM!P37)</f>
        <v>19.8</v>
      </c>
      <c r="G37" s="74">
        <f>IF(MIDTERM!AB37="","",$G$8*MIDTERM!AB37)</f>
        <v>28.875</v>
      </c>
      <c r="H37" s="74">
        <f>IF(MIDTERM!AD37="","",$H$8*MIDTERM!AD37)</f>
        <v>18.511111111111113</v>
      </c>
      <c r="I37" s="75">
        <f t="shared" si="0"/>
        <v>67.186111111111103</v>
      </c>
      <c r="J37" s="76">
        <f>IF(I37="","",VLOOKUP(I37,'INITIAL INPUT'!$P$4:$R$34,3))</f>
        <v>84</v>
      </c>
      <c r="K37" s="76" t="str">
        <f t="shared" si="5"/>
        <v>PASSED</v>
      </c>
      <c r="L37" s="74">
        <f>IF(FINAL!P37="","",$L$8*FINAL!P37)</f>
        <v>26.788235294117648</v>
      </c>
      <c r="M37" s="74">
        <f>IF(FINAL!AB37="","",$M$8*FINAL!AB37)</f>
        <v>33</v>
      </c>
      <c r="N37" s="74">
        <f>IF(FINAL!AD37="","",$N$8*FINAL!AD37)</f>
        <v>9.7750000000000004</v>
      </c>
      <c r="O37" s="77">
        <f t="shared" si="2"/>
        <v>69.563235294117646</v>
      </c>
      <c r="P37" s="78">
        <f>IF(O37="","",('INITIAL INPUT'!$J$26*CRS!I37+'INITIAL INPUT'!$K$26*CRS!O37))</f>
        <v>68.374673202614375</v>
      </c>
      <c r="Q37" s="76">
        <f>IF(P37="","",VLOOKUP(P37,'INITIAL INPUT'!$P$4:$R$34,3))</f>
        <v>84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84</v>
      </c>
      <c r="Y37" s="166" t="str">
        <f t="shared" si="4"/>
        <v>PASSED</v>
      </c>
      <c r="Z37" s="267"/>
      <c r="AA37" s="254"/>
    </row>
    <row r="38" spans="1:27">
      <c r="A38" s="81" t="s">
        <v>54</v>
      </c>
      <c r="B38" s="69" t="str">
        <f>IF(NAMES!B31="","",NAMES!B31)</f>
        <v>18-7104-721</v>
      </c>
      <c r="C38" s="70" t="str">
        <f>IF(NAMES!C31="","",NAMES!C31)</f>
        <v xml:space="preserve">NAVALTA, JORANNE M. </v>
      </c>
      <c r="D38" s="95" t="str">
        <f>IF(NAMES!D31="","",NAMES!D31)</f>
        <v>M</v>
      </c>
      <c r="E38" s="72" t="str">
        <f>IF(NAMES!E31="","",NAMES!E31)</f>
        <v>BSIT-NET SEC TRACK-1</v>
      </c>
      <c r="F38" s="73">
        <f>IF(MIDTERM!P38="","",$F$8*MIDTERM!P38)</f>
        <v>16.5</v>
      </c>
      <c r="G38" s="74">
        <f>IF(MIDTERM!AB38="","",$G$8*MIDTERM!AB38)</f>
        <v>20.625</v>
      </c>
      <c r="H38" s="74">
        <f>IF(MIDTERM!AD38="","",$H$8*MIDTERM!AD38)</f>
        <v>13.222222222222225</v>
      </c>
      <c r="I38" s="75">
        <f t="shared" si="0"/>
        <v>50.347222222222229</v>
      </c>
      <c r="J38" s="76">
        <f>IF(I38="","",VLOOKUP(I38,'INITIAL INPUT'!$P$4:$R$34,3))</f>
        <v>75</v>
      </c>
      <c r="K38" s="76" t="str">
        <f t="shared" si="5"/>
        <v>PASSED</v>
      </c>
      <c r="L38" s="74">
        <f>IF(FINAL!P38="","",$L$8*FINAL!P38)</f>
        <v>11.258823529411766</v>
      </c>
      <c r="M38" s="74">
        <f>IF(FINAL!AB38="","",$M$8*FINAL!AB38)</f>
        <v>9.4285714285714288</v>
      </c>
      <c r="N38" s="74" t="str">
        <f>IF(FINAL!AD38="","",$N$8*FINAL!AD38)</f>
        <v/>
      </c>
      <c r="O38" s="77">
        <f t="shared" si="2"/>
        <v>20.687394957983194</v>
      </c>
      <c r="P38" s="78">
        <f>IF(O38="","",('INITIAL INPUT'!$J$26*CRS!I38+'INITIAL INPUT'!$K$26*CRS!O38))</f>
        <v>35.517308590102715</v>
      </c>
      <c r="Q38" s="76">
        <f>IF(P38="","",VLOOKUP(P38,'INITIAL INPUT'!$P$4:$R$34,3))</f>
        <v>73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262</v>
      </c>
      <c r="Y38" s="166" t="str">
        <f t="shared" si="4"/>
        <v>NFE</v>
      </c>
      <c r="Z38" s="267"/>
      <c r="AA38" s="254"/>
    </row>
    <row r="39" spans="1:27">
      <c r="A39" s="81" t="s">
        <v>55</v>
      </c>
      <c r="B39" s="69" t="str">
        <f>IF(NAMES!B32="","",NAMES!B32)</f>
        <v>18-6508-276</v>
      </c>
      <c r="C39" s="70" t="str">
        <f>IF(NAMES!C32="","",NAMES!C32)</f>
        <v xml:space="preserve">PABLO, LESTER W. </v>
      </c>
      <c r="D39" s="95" t="str">
        <f>IF(NAMES!D32="","",NAMES!D32)</f>
        <v>M</v>
      </c>
      <c r="E39" s="72" t="str">
        <f>IF(NAMES!E32="","",NAMES!E32)</f>
        <v>BSIT-WEB TRACK-1</v>
      </c>
      <c r="F39" s="73">
        <f>IF(MIDTERM!P39="","",$F$8*MIDTERM!P39)</f>
        <v>27.866666666666667</v>
      </c>
      <c r="G39" s="74">
        <f>IF(MIDTERM!AB39="","",$G$8*MIDTERM!AB39)</f>
        <v>23.1</v>
      </c>
      <c r="H39" s="74">
        <f>IF(MIDTERM!AD39="","",$H$8*MIDTERM!AD39)</f>
        <v>21.533333333333335</v>
      </c>
      <c r="I39" s="75">
        <f t="shared" si="0"/>
        <v>72.5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16.5</v>
      </c>
      <c r="M39" s="74">
        <f>IF(FINAL!AB39="","",$M$8*FINAL!AB39)</f>
        <v>33</v>
      </c>
      <c r="N39" s="74">
        <f>IF(FINAL!AD39="","",$N$8*FINAL!AD39)</f>
        <v>27.200000000000003</v>
      </c>
      <c r="O39" s="77">
        <f t="shared" si="2"/>
        <v>76.7</v>
      </c>
      <c r="P39" s="78">
        <f>IF(O39="","",('INITIAL INPUT'!$J$26*CRS!I39+'INITIAL INPUT'!$K$26*CRS!O39))</f>
        <v>74.599999999999994</v>
      </c>
      <c r="Q39" s="76">
        <f>IF(P39="","",VLOOKUP(P39,'INITIAL INPUT'!$P$4:$R$34,3))</f>
        <v>87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87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18-7119-888</v>
      </c>
      <c r="C40" s="70" t="str">
        <f>IF(NAMES!C33="","",NAMES!C33)</f>
        <v xml:space="preserve">PADRIQUE, GREGGY JIM IVAN A. </v>
      </c>
      <c r="D40" s="95" t="str">
        <f>IF(NAMES!D33="","",NAMES!D33)</f>
        <v>M</v>
      </c>
      <c r="E40" s="72" t="str">
        <f>IF(NAMES!E33="","",NAMES!E33)</f>
        <v>BSIT-WEB TRACK-1</v>
      </c>
      <c r="F40" s="73">
        <f>IF(MIDTERM!P40="","",$F$8*MIDTERM!P40)</f>
        <v>29.700000000000003</v>
      </c>
      <c r="G40" s="74">
        <f>IF(MIDTERM!AB40="","",$G$8*MIDTERM!AB40)</f>
        <v>27.225000000000001</v>
      </c>
      <c r="H40" s="74">
        <f>IF(MIDTERM!AD40="","",$H$8*MIDTERM!AD40)</f>
        <v>18.133333333333336</v>
      </c>
      <c r="I40" s="75">
        <f t="shared" si="0"/>
        <v>75.058333333333337</v>
      </c>
      <c r="J40" s="76">
        <f>IF(I40="","",VLOOKUP(I40,'INITIAL INPUT'!$P$4:$R$34,3))</f>
        <v>88</v>
      </c>
      <c r="K40" s="76" t="str">
        <f t="shared" si="5"/>
        <v>PASSED</v>
      </c>
      <c r="L40" s="74">
        <f>IF(FINAL!P40="","",$L$8*FINAL!P40)</f>
        <v>30.476470588235298</v>
      </c>
      <c r="M40" s="74">
        <f>IF(FINAL!AB40="","",$M$8*FINAL!AB40)</f>
        <v>33</v>
      </c>
      <c r="N40" s="74">
        <f>IF(FINAL!AD40="","",$N$8*FINAL!AD40)</f>
        <v>32.300000000000004</v>
      </c>
      <c r="O40" s="77">
        <f t="shared" si="2"/>
        <v>95.776470588235298</v>
      </c>
      <c r="P40" s="78">
        <f>IF(O40="","",('INITIAL INPUT'!$J$26*CRS!I40+'INITIAL INPUT'!$K$26*CRS!O40))</f>
        <v>85.417401960784318</v>
      </c>
      <c r="Q40" s="76">
        <f>IF(P40="","",VLOOKUP(P40,'INITIAL INPUT'!$P$4:$R$34,3))</f>
        <v>93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93</v>
      </c>
      <c r="Y40" s="166" t="str">
        <f t="shared" si="4"/>
        <v>PASSED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1L  CC22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PLATFORM TECHNOLOGIES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W 11:30AM-2:30PM  W 3:30PM-7:30PM</v>
      </c>
      <c r="B45" s="302"/>
      <c r="C45" s="303"/>
      <c r="D45" s="304"/>
      <c r="E45" s="66" t="str">
        <f>E4</f>
        <v>S312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3rd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18-6793-311</v>
      </c>
      <c r="C50" s="70" t="str">
        <f>IF(NAMES!C34="","",NAMES!C34)</f>
        <v xml:space="preserve">PALAGANAS, JHONNIE E. </v>
      </c>
      <c r="D50" s="71" t="str">
        <f>IF(NAMES!D34="","",NAMES!D34)</f>
        <v>M</v>
      </c>
      <c r="E50" s="72" t="str">
        <f>IF(NAMES!E34="","",NAMES!E34)</f>
        <v>BSIT-WEB TRACK-1</v>
      </c>
      <c r="F50" s="73">
        <f>IF(MIDTERM!P50="","",$F$8*MIDTERM!P50)</f>
        <v>28.05</v>
      </c>
      <c r="G50" s="74">
        <f>IF(MIDTERM!AB50="","",$G$8*MIDTERM!AB50)</f>
        <v>23.925000000000001</v>
      </c>
      <c r="H50" s="74">
        <f>IF(MIDTERM!AD50="","",$H$8*MIDTERM!AD50)</f>
        <v>20.777777777777779</v>
      </c>
      <c r="I50" s="75">
        <f t="shared" ref="I50:I80" si="9">IF(SUM(F50:H50)=0,"",SUM(F50:H50))</f>
        <v>72.75277777777778</v>
      </c>
      <c r="J50" s="76">
        <f>IF(I50="","",VLOOKUP(I50,'INITIAL INPUT'!$P$4:$R$34,3))</f>
        <v>86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27.176470588235293</v>
      </c>
      <c r="M50" s="74">
        <f>IF(FINAL!AB50="","",$M$8*FINAL!AB50)</f>
        <v>33</v>
      </c>
      <c r="N50" s="74">
        <f>IF(FINAL!AD50="","",$N$8*FINAL!AD50)</f>
        <v>30.6</v>
      </c>
      <c r="O50" s="77">
        <f t="shared" ref="O50:O80" si="10">IF(SUM(L50:N50)=0,"",SUM(L50:N50))</f>
        <v>90.776470588235298</v>
      </c>
      <c r="P50" s="78">
        <f>IF(O50="","",('INITIAL INPUT'!$J$26*CRS!I50+'INITIAL INPUT'!$K$26*CRS!O50))</f>
        <v>81.764624183006532</v>
      </c>
      <c r="Q50" s="76">
        <f>IF(P50="","",VLOOKUP(P50,'INITIAL INPUT'!$P$4:$R$34,3))</f>
        <v>91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91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18-6901-559</v>
      </c>
      <c r="C51" s="70" t="str">
        <f>IF(NAMES!C35="","",NAMES!C35)</f>
        <v xml:space="preserve">PALAWAG, ALLYSA MAE P. </v>
      </c>
      <c r="D51" s="71" t="str">
        <f>IF(NAMES!D35="","",NAMES!D35)</f>
        <v>F</v>
      </c>
      <c r="E51" s="72" t="str">
        <f>IF(NAMES!E35="","",NAMES!E35)</f>
        <v>BSIT-WEB TRACK-1</v>
      </c>
      <c r="F51" s="73">
        <f>IF(MIDTERM!P51="","",$F$8*MIDTERM!P51)</f>
        <v>27.500000000000004</v>
      </c>
      <c r="G51" s="74">
        <f>IF(MIDTERM!AB51="","",$G$8*MIDTERM!AB51)</f>
        <v>28.875</v>
      </c>
      <c r="H51" s="74">
        <f>IF(MIDTERM!AD51="","",$H$8*MIDTERM!AD51)</f>
        <v>16.244444444444447</v>
      </c>
      <c r="I51" s="75">
        <f t="shared" si="9"/>
        <v>72.61944444444444</v>
      </c>
      <c r="J51" s="76">
        <f>IF(I51="","",VLOOKUP(I51,'INITIAL INPUT'!$P$4:$R$34,3))</f>
        <v>86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30.282352941176473</v>
      </c>
      <c r="M51" s="74">
        <f>IF(FINAL!AB51="","",$M$8*FINAL!AB51)</f>
        <v>33</v>
      </c>
      <c r="N51" s="74">
        <f>IF(FINAL!AD51="","",$N$8*FINAL!AD51)</f>
        <v>25.925000000000001</v>
      </c>
      <c r="O51" s="77">
        <f t="shared" si="10"/>
        <v>89.207352941176467</v>
      </c>
      <c r="P51" s="78">
        <f>IF(O51="","",('INITIAL INPUT'!$J$26*CRS!I51+'INITIAL INPUT'!$K$26*CRS!O51))</f>
        <v>80.91339869281046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18-6623-558</v>
      </c>
      <c r="C52" s="70" t="str">
        <f>IF(NAMES!C36="","",NAMES!C36)</f>
        <v xml:space="preserve">QUILALA, JOSHUA C. </v>
      </c>
      <c r="D52" s="71" t="str">
        <f>IF(NAMES!D36="","",NAMES!D36)</f>
        <v>M</v>
      </c>
      <c r="E52" s="72" t="str">
        <f>IF(NAMES!E36="","",NAMES!E36)</f>
        <v>BSIT-WEB TRACK-1</v>
      </c>
      <c r="F52" s="73">
        <f>IF(MIDTERM!P52="","",$F$8*MIDTERM!P52)</f>
        <v>29.516666666666669</v>
      </c>
      <c r="G52" s="74">
        <f>IF(MIDTERM!AB52="","",$G$8*MIDTERM!AB52)</f>
        <v>25.575000000000003</v>
      </c>
      <c r="H52" s="74">
        <f>IF(MIDTERM!AD52="","",$H$8*MIDTERM!AD52)</f>
        <v>18.888888888888889</v>
      </c>
      <c r="I52" s="75">
        <f t="shared" si="9"/>
        <v>73.980555555555554</v>
      </c>
      <c r="J52" s="76">
        <f>IF(I52="","",VLOOKUP(I52,'INITIAL INPUT'!$P$4:$R$34,3))</f>
        <v>87</v>
      </c>
      <c r="K52" s="76" t="str">
        <f t="shared" si="13"/>
        <v>PASSED</v>
      </c>
      <c r="L52" s="74">
        <f>IF(FINAL!P52="","",$L$8*FINAL!P52)</f>
        <v>28.729411764705883</v>
      </c>
      <c r="M52" s="74">
        <f>IF(FINAL!AB52="","",$M$8*FINAL!AB52)</f>
        <v>33</v>
      </c>
      <c r="N52" s="74">
        <f>IF(FINAL!AD52="","",$N$8*FINAL!AD52)</f>
        <v>22.525000000000002</v>
      </c>
      <c r="O52" s="77">
        <f t="shared" si="10"/>
        <v>84.254411764705893</v>
      </c>
      <c r="P52" s="78">
        <f>IF(O52="","",('INITIAL INPUT'!$J$26*CRS!I52+'INITIAL INPUT'!$K$26*CRS!O52))</f>
        <v>79.117483660130716</v>
      </c>
      <c r="Q52" s="76">
        <f>IF(P52="","",VLOOKUP(P52,'INITIAL INPUT'!$P$4:$R$34,3))</f>
        <v>90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90</v>
      </c>
      <c r="Y52" s="166" t="str">
        <f t="shared" si="14"/>
        <v>PASSED</v>
      </c>
      <c r="Z52" s="82"/>
    </row>
    <row r="53" spans="1:26">
      <c r="A53" s="81" t="s">
        <v>60</v>
      </c>
      <c r="B53" s="69" t="str">
        <f>IF(NAMES!B37="","",NAMES!B37)</f>
        <v>18-6714-635</v>
      </c>
      <c r="C53" s="70" t="str">
        <f>IF(NAMES!C37="","",NAMES!C37)</f>
        <v xml:space="preserve">SABINOSA, RECCALYN A. </v>
      </c>
      <c r="D53" s="71" t="str">
        <f>IF(NAMES!D37="","",NAMES!D37)</f>
        <v>F</v>
      </c>
      <c r="E53" s="72" t="str">
        <f>IF(NAMES!E37="","",NAMES!E37)</f>
        <v>BSIT-WEB TRACK-1</v>
      </c>
      <c r="F53" s="73">
        <f>IF(MIDTERM!P53="","",$F$8*MIDTERM!P53)</f>
        <v>29.516666666666669</v>
      </c>
      <c r="G53" s="74">
        <f>IF(MIDTERM!AB53="","",$G$8*MIDTERM!AB53)</f>
        <v>27.225000000000001</v>
      </c>
      <c r="H53" s="74">
        <f>IF(MIDTERM!AD53="","",$H$8*MIDTERM!AD53)</f>
        <v>17.75555555555556</v>
      </c>
      <c r="I53" s="75">
        <f t="shared" si="9"/>
        <v>74.497222222222234</v>
      </c>
      <c r="J53" s="76">
        <f>IF(I53="","",VLOOKUP(I53,'INITIAL INPUT'!$P$4:$R$34,3))</f>
        <v>87</v>
      </c>
      <c r="K53" s="76" t="str">
        <f t="shared" si="13"/>
        <v>PASSED</v>
      </c>
      <c r="L53" s="74">
        <f>IF(FINAL!P53="","",$L$8*FINAL!P53)</f>
        <v>30.864705882352943</v>
      </c>
      <c r="M53" s="74">
        <f>IF(FINAL!AB53="","",$M$8*FINAL!AB53)</f>
        <v>33</v>
      </c>
      <c r="N53" s="74">
        <f>IF(FINAL!AD53="","",$N$8*FINAL!AD53)</f>
        <v>30.6</v>
      </c>
      <c r="O53" s="77">
        <f t="shared" si="10"/>
        <v>94.464705882352945</v>
      </c>
      <c r="P53" s="78">
        <f>IF(O53="","",('INITIAL INPUT'!$J$26*CRS!I53+'INITIAL INPUT'!$K$26*CRS!O53))</f>
        <v>84.48096405228759</v>
      </c>
      <c r="Q53" s="76">
        <f>IF(P53="","",VLOOKUP(P53,'INITIAL INPUT'!$P$4:$R$34,3))</f>
        <v>92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92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18-6856-320</v>
      </c>
      <c r="C54" s="70" t="str">
        <f>IF(NAMES!C38="","",NAMES!C38)</f>
        <v xml:space="preserve">SAMSON, JOHN DAVID B. </v>
      </c>
      <c r="D54" s="71" t="str">
        <f>IF(NAMES!D38="","",NAMES!D38)</f>
        <v>M</v>
      </c>
      <c r="E54" s="72" t="str">
        <f>IF(NAMES!E38="","",NAMES!E38)</f>
        <v>BSIT-NET SEC TRACK-1</v>
      </c>
      <c r="F54" s="73">
        <f>IF(MIDTERM!P54="","",$F$8*MIDTERM!P54)</f>
        <v>26.033333333333335</v>
      </c>
      <c r="G54" s="74">
        <f>IF(MIDTERM!AB54="","",$G$8*MIDTERM!AB54)</f>
        <v>23.925000000000001</v>
      </c>
      <c r="H54" s="74">
        <f>IF(MIDTERM!AD54="","",$H$8*MIDTERM!AD54)</f>
        <v>17.377777777777776</v>
      </c>
      <c r="I54" s="75">
        <f t="shared" si="9"/>
        <v>67.336111111111109</v>
      </c>
      <c r="J54" s="76">
        <f>IF(I54="","",VLOOKUP(I54,'INITIAL INPUT'!$P$4:$R$34,3))</f>
        <v>84</v>
      </c>
      <c r="K54" s="76" t="str">
        <f t="shared" si="13"/>
        <v>PASSED</v>
      </c>
      <c r="L54" s="74">
        <f>IF(FINAL!P54="","",$L$8*FINAL!P54)</f>
        <v>18.05294117647059</v>
      </c>
      <c r="M54" s="74">
        <f>IF(FINAL!AB54="","",$M$8*FINAL!AB54)</f>
        <v>33</v>
      </c>
      <c r="N54" s="74">
        <f>IF(FINAL!AD54="","",$N$8*FINAL!AD54)</f>
        <v>28.05</v>
      </c>
      <c r="O54" s="77">
        <f t="shared" si="10"/>
        <v>79.102941176470594</v>
      </c>
      <c r="P54" s="78">
        <f>IF(O54="","",('INITIAL INPUT'!$J$26*CRS!I54+'INITIAL INPUT'!$K$26*CRS!O54))</f>
        <v>73.219526143790858</v>
      </c>
      <c r="Q54" s="76">
        <f>IF(P54="","",VLOOKUP(P54,'INITIAL INPUT'!$P$4:$R$34,3))</f>
        <v>87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87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18-8234-691</v>
      </c>
      <c r="C55" s="70" t="str">
        <f>IF(NAMES!C39="","",NAMES!C39)</f>
        <v xml:space="preserve">SOMINESTRADO, TRISTAN REEVE F. </v>
      </c>
      <c r="D55" s="71" t="str">
        <f>IF(NAMES!D39="","",NAMES!D39)</f>
        <v>M</v>
      </c>
      <c r="E55" s="72" t="str">
        <f>IF(NAMES!E39="","",NAMES!E39)</f>
        <v>BSIT-WEB TRACK-1</v>
      </c>
      <c r="F55" s="73">
        <f>IF(MIDTERM!P55="","",$F$8*MIDTERM!P55)</f>
        <v>26.033333333333335</v>
      </c>
      <c r="G55" s="74">
        <f>IF(MIDTERM!AB55="","",$G$8*MIDTERM!AB55)</f>
        <v>22.275000000000002</v>
      </c>
      <c r="H55" s="74">
        <f>IF(MIDTERM!AD55="","",$H$8*MIDTERM!AD55)</f>
        <v>15.111111111111112</v>
      </c>
      <c r="I55" s="75">
        <f t="shared" si="9"/>
        <v>63.419444444444451</v>
      </c>
      <c r="J55" s="76">
        <f>IF(I55="","",VLOOKUP(I55,'INITIAL INPUT'!$P$4:$R$34,3))</f>
        <v>82</v>
      </c>
      <c r="K55" s="76" t="str">
        <f t="shared" si="13"/>
        <v>PASSED</v>
      </c>
      <c r="L55" s="74">
        <f>IF(FINAL!P55="","",$L$8*FINAL!P55)</f>
        <v>19.60588235294118</v>
      </c>
      <c r="M55" s="74">
        <f>IF(FINAL!AB55="","",$M$8*FINAL!AB55)</f>
        <v>33</v>
      </c>
      <c r="N55" s="74">
        <f>IF(FINAL!AD55="","",$N$8*FINAL!AD55)</f>
        <v>12.325000000000001</v>
      </c>
      <c r="O55" s="77">
        <f t="shared" si="10"/>
        <v>64.930882352941182</v>
      </c>
      <c r="P55" s="78">
        <f>IF(O55="","",('INITIAL INPUT'!$J$26*CRS!I55+'INITIAL INPUT'!$K$26*CRS!O55))</f>
        <v>64.175163398692817</v>
      </c>
      <c r="Q55" s="76">
        <f>IF(P55="","",VLOOKUP(P55,'INITIAL INPUT'!$P$4:$R$34,3))</f>
        <v>82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82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18-6613-150</v>
      </c>
      <c r="C56" s="70" t="str">
        <f>IF(NAMES!C40="","",NAMES!C40)</f>
        <v xml:space="preserve">TAMAYO, DYNAH M. </v>
      </c>
      <c r="D56" s="71" t="str">
        <f>IF(NAMES!D40="","",NAMES!D40)</f>
        <v>F</v>
      </c>
      <c r="E56" s="72" t="str">
        <f>IF(NAMES!E40="","",NAMES!E40)</f>
        <v>BSIT-WEB TRACK-1</v>
      </c>
      <c r="F56" s="73">
        <f>IF(MIDTERM!P56="","",$F$8*MIDTERM!P56)</f>
        <v>28.233333333333334</v>
      </c>
      <c r="G56" s="74">
        <f>IF(MIDTERM!AB56="","",$G$8*MIDTERM!AB56)</f>
        <v>29.700000000000003</v>
      </c>
      <c r="H56" s="74">
        <f>IF(MIDTERM!AD56="","",$H$8*MIDTERM!AD56)</f>
        <v>24.555555555555554</v>
      </c>
      <c r="I56" s="75">
        <f t="shared" si="9"/>
        <v>82.488888888888894</v>
      </c>
      <c r="J56" s="76">
        <f>IF(I56="","",VLOOKUP(I56,'INITIAL INPUT'!$P$4:$R$34,3))</f>
        <v>91</v>
      </c>
      <c r="K56" s="76" t="str">
        <f t="shared" si="13"/>
        <v>PASSED</v>
      </c>
      <c r="L56" s="74">
        <f>IF(FINAL!P56="","",$L$8*FINAL!P56)</f>
        <v>23.876470588235293</v>
      </c>
      <c r="M56" s="74">
        <f>IF(FINAL!AB56="","",$M$8*FINAL!AB56)</f>
        <v>33</v>
      </c>
      <c r="N56" s="74">
        <f>IF(FINAL!AD56="","",$N$8*FINAL!AD56)</f>
        <v>25.500000000000004</v>
      </c>
      <c r="O56" s="77">
        <f t="shared" si="10"/>
        <v>82.376470588235293</v>
      </c>
      <c r="P56" s="78">
        <f>IF(O56="","",('INITIAL INPUT'!$J$26*CRS!I56+'INITIAL INPUT'!$K$26*CRS!O56))</f>
        <v>82.432679738562086</v>
      </c>
      <c r="Q56" s="76">
        <f>IF(P56="","",VLOOKUP(P56,'INITIAL INPUT'!$P$4:$R$34,3))</f>
        <v>91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91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18-6556-920</v>
      </c>
      <c r="C57" s="70" t="str">
        <f>IF(NAMES!C41="","",NAMES!C41)</f>
        <v xml:space="preserve">VILLAROMAN, JAYVEE MARK D. </v>
      </c>
      <c r="D57" s="71" t="str">
        <f>IF(NAMES!D41="","",NAMES!D41)</f>
        <v>M</v>
      </c>
      <c r="E57" s="72" t="str">
        <f>IF(NAMES!E41="","",NAMES!E41)</f>
        <v>BSIT-NET SEC TRACK-1</v>
      </c>
      <c r="F57" s="73">
        <f>IF(MIDTERM!P57="","",$F$8*MIDTERM!P57)</f>
        <v>28.233333333333334</v>
      </c>
      <c r="G57" s="74">
        <f>IF(MIDTERM!AB57="","",$G$8*MIDTERM!AB57)</f>
        <v>28.05</v>
      </c>
      <c r="H57" s="74">
        <f>IF(MIDTERM!AD57="","",$H$8*MIDTERM!AD57)</f>
        <v>21.155555555555559</v>
      </c>
      <c r="I57" s="75">
        <f t="shared" si="9"/>
        <v>77.438888888888897</v>
      </c>
      <c r="J57" s="76">
        <f>IF(I57="","",VLOOKUP(I57,'INITIAL INPUT'!$P$4:$R$34,3))</f>
        <v>89</v>
      </c>
      <c r="K57" s="76" t="str">
        <f t="shared" si="13"/>
        <v>PASSED</v>
      </c>
      <c r="L57" s="74">
        <f>IF(FINAL!P57="","",$L$8*FINAL!P57)</f>
        <v>27.176470588235293</v>
      </c>
      <c r="M57" s="74">
        <f>IF(FINAL!AB57="","",$M$8*FINAL!AB57)</f>
        <v>33</v>
      </c>
      <c r="N57" s="74">
        <f>IF(FINAL!AD57="","",$N$8*FINAL!AD57)</f>
        <v>27.200000000000003</v>
      </c>
      <c r="O57" s="77">
        <f t="shared" si="10"/>
        <v>87.376470588235293</v>
      </c>
      <c r="P57" s="78">
        <f>IF(O57="","",('INITIAL INPUT'!$J$26*CRS!I57+'INITIAL INPUT'!$K$26*CRS!O57))</f>
        <v>82.407679738562095</v>
      </c>
      <c r="Q57" s="76">
        <f>IF(P57="","",VLOOKUP(P57,'INITIAL INPUT'!$P$4:$R$34,3))</f>
        <v>91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91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">
        <v>262</v>
      </c>
      <c r="Y59" s="166" t="str">
        <f t="shared" si="14"/>
        <v>NFE</v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9" zoomScaleNormal="100" workbookViewId="0">
      <selection activeCell="V59" sqref="V59:X5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0" t="str">
        <f>CRS!A1</f>
        <v>CITCS 1L  CC22</v>
      </c>
      <c r="B1" s="401"/>
      <c r="C1" s="401"/>
      <c r="D1" s="401"/>
      <c r="E1" s="382" t="s">
        <v>122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5"/>
      <c r="AG1" s="54"/>
      <c r="AH1" s="46"/>
      <c r="AI1" s="46"/>
      <c r="AJ1" s="46"/>
      <c r="AK1" s="46"/>
    </row>
    <row r="2" spans="1:37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2" t="str">
        <f>CRS!A4</f>
        <v>W 11:30AM-2:30PM  W 3:30PM-7:30PM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30</v>
      </c>
      <c r="F5" s="99">
        <v>20</v>
      </c>
      <c r="G5" s="99">
        <v>30</v>
      </c>
      <c r="H5" s="99">
        <v>50</v>
      </c>
      <c r="I5" s="99">
        <v>20</v>
      </c>
      <c r="J5" s="99">
        <v>20</v>
      </c>
      <c r="K5" s="99">
        <v>10</v>
      </c>
      <c r="L5" s="99"/>
      <c r="M5" s="99"/>
      <c r="N5" s="99"/>
      <c r="O5" s="393"/>
      <c r="P5" s="360"/>
      <c r="Q5" s="99">
        <v>50</v>
      </c>
      <c r="R5" s="99">
        <v>50</v>
      </c>
      <c r="S5" s="99">
        <v>50</v>
      </c>
      <c r="T5" s="99">
        <v>50</v>
      </c>
      <c r="U5" s="99">
        <v>50</v>
      </c>
      <c r="V5" s="99">
        <v>50</v>
      </c>
      <c r="W5" s="99">
        <v>50</v>
      </c>
      <c r="X5" s="99">
        <v>50</v>
      </c>
      <c r="Y5" s="99"/>
      <c r="Z5" s="99"/>
      <c r="AA5" s="393"/>
      <c r="AB5" s="360"/>
      <c r="AC5" s="101">
        <v>90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5" t="str">
        <f>CRS!A6</f>
        <v>Inst/Prof:Leonard Prim Francis G. Reyes</v>
      </c>
      <c r="B6" s="353"/>
      <c r="C6" s="354"/>
      <c r="D6" s="354"/>
      <c r="E6" s="362" t="s">
        <v>254</v>
      </c>
      <c r="F6" s="362" t="s">
        <v>255</v>
      </c>
      <c r="G6" s="362" t="s">
        <v>256</v>
      </c>
      <c r="H6" s="362" t="s">
        <v>257</v>
      </c>
      <c r="I6" s="362" t="s">
        <v>258</v>
      </c>
      <c r="J6" s="362" t="s">
        <v>259</v>
      </c>
      <c r="K6" s="362" t="s">
        <v>260</v>
      </c>
      <c r="L6" s="362"/>
      <c r="M6" s="362"/>
      <c r="N6" s="362"/>
      <c r="O6" s="397">
        <f>IF(SUM(E5:N5)=0,"",SUM(E5:N5))</f>
        <v>180</v>
      </c>
      <c r="P6" s="360"/>
      <c r="Q6" s="362" t="s">
        <v>246</v>
      </c>
      <c r="R6" s="362" t="s">
        <v>247</v>
      </c>
      <c r="S6" s="362" t="s">
        <v>248</v>
      </c>
      <c r="T6" s="362" t="s">
        <v>249</v>
      </c>
      <c r="U6" s="362" t="s">
        <v>250</v>
      </c>
      <c r="V6" s="362" t="s">
        <v>251</v>
      </c>
      <c r="W6" s="362" t="s">
        <v>252</v>
      </c>
      <c r="X6" s="362" t="s">
        <v>253</v>
      </c>
      <c r="Y6" s="362"/>
      <c r="Z6" s="362"/>
      <c r="AA6" s="394">
        <f>IF(SUM(Q5:Z5)=0,"",SUM(Q5:Z5))</f>
        <v>400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363"/>
      <c r="L7" s="390"/>
      <c r="M7" s="390"/>
      <c r="N7" s="390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364"/>
      <c r="L8" s="391"/>
      <c r="M8" s="391"/>
      <c r="N8" s="391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AGONOY, KAEZEE LOU G. </v>
      </c>
      <c r="C9" s="56" t="str">
        <f>CRS!D9</f>
        <v>F</v>
      </c>
      <c r="D9" s="61" t="str">
        <f>CRS!E9</f>
        <v>BSIT-NET SEC TRACK-1</v>
      </c>
      <c r="E9" s="100">
        <v>18</v>
      </c>
      <c r="F9" s="100">
        <v>20</v>
      </c>
      <c r="G9" s="100">
        <v>25</v>
      </c>
      <c r="H9" s="100">
        <v>40</v>
      </c>
      <c r="I9" s="100">
        <v>5</v>
      </c>
      <c r="J9" s="100">
        <v>20</v>
      </c>
      <c r="K9" s="100">
        <v>10</v>
      </c>
      <c r="L9" s="100"/>
      <c r="M9" s="100"/>
      <c r="N9" s="100"/>
      <c r="O9" s="51">
        <f>IF(SUM(E9:N9)=0,"",SUM(E9:N9))</f>
        <v>138</v>
      </c>
      <c r="P9" s="58">
        <f>IF(O9="","",O9/$O$6*100)</f>
        <v>76.666666666666671</v>
      </c>
      <c r="Q9" s="100">
        <v>30</v>
      </c>
      <c r="R9" s="100">
        <v>50</v>
      </c>
      <c r="S9" s="100">
        <v>50</v>
      </c>
      <c r="T9" s="100">
        <v>40</v>
      </c>
      <c r="U9" s="100">
        <v>40</v>
      </c>
      <c r="V9" s="100">
        <v>40</v>
      </c>
      <c r="W9" s="100">
        <v>50</v>
      </c>
      <c r="X9" s="100">
        <v>50</v>
      </c>
      <c r="Y9" s="100"/>
      <c r="Z9" s="100"/>
      <c r="AA9" s="51">
        <f>IF(SUM(Q9:Z9)=0,"",SUM(Q9:Z9))</f>
        <v>350</v>
      </c>
      <c r="AB9" s="58">
        <f>IF(AA9="","",AA9/$AA$6*100)</f>
        <v>87.5</v>
      </c>
      <c r="AC9" s="102">
        <v>49</v>
      </c>
      <c r="AD9" s="58">
        <f>IF(AC9="","",AC9/$AC$5*100)</f>
        <v>54.444444444444443</v>
      </c>
      <c r="AE9" s="57">
        <f>CRS!I9</f>
        <v>72.686111111111117</v>
      </c>
      <c r="AF9" s="55">
        <f>CRS!J9</f>
        <v>86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AGUSTIN, MARY JOY D. </v>
      </c>
      <c r="C10" s="56" t="str">
        <f>CRS!D10</f>
        <v>F</v>
      </c>
      <c r="D10" s="61" t="str">
        <f>CRS!E10</f>
        <v>BSIT-WEB TRACK-1</v>
      </c>
      <c r="E10" s="100">
        <v>24</v>
      </c>
      <c r="F10" s="100">
        <v>20</v>
      </c>
      <c r="G10" s="100">
        <v>20</v>
      </c>
      <c r="H10" s="100">
        <v>40</v>
      </c>
      <c r="I10" s="100">
        <v>20</v>
      </c>
      <c r="J10" s="100">
        <v>20</v>
      </c>
      <c r="K10" s="100">
        <v>10</v>
      </c>
      <c r="L10" s="100"/>
      <c r="M10" s="100"/>
      <c r="N10" s="100"/>
      <c r="O10" s="51">
        <f t="shared" ref="O10:O40" si="0">IF(SUM(E10:N10)=0,"",SUM(E10:N10))</f>
        <v>154</v>
      </c>
      <c r="P10" s="58">
        <f t="shared" ref="P10:P40" si="1">IF(O10="","",O10/$O$6*100)</f>
        <v>85.555555555555557</v>
      </c>
      <c r="Q10" s="100">
        <v>40</v>
      </c>
      <c r="R10" s="100">
        <v>50</v>
      </c>
      <c r="S10" s="100">
        <v>50</v>
      </c>
      <c r="T10" s="100">
        <v>40</v>
      </c>
      <c r="U10" s="100">
        <v>30</v>
      </c>
      <c r="V10" s="100">
        <v>40</v>
      </c>
      <c r="W10" s="100">
        <v>50</v>
      </c>
      <c r="X10" s="100">
        <v>50</v>
      </c>
      <c r="Y10" s="100"/>
      <c r="Z10" s="100"/>
      <c r="AA10" s="51">
        <f t="shared" ref="AA10:AA40" si="2">IF(SUM(Q10:Z10)=0,"",SUM(Q10:Z10))</f>
        <v>350</v>
      </c>
      <c r="AB10" s="58">
        <f t="shared" ref="AB10:AB40" si="3">IF(AA10="","",AA10/$AA$6*100)</f>
        <v>87.5</v>
      </c>
      <c r="AC10" s="102">
        <v>54</v>
      </c>
      <c r="AD10" s="58">
        <f t="shared" ref="AD10:AD40" si="4">IF(AC10="","",AC10/$AC$5*100)</f>
        <v>60</v>
      </c>
      <c r="AE10" s="57">
        <f>CRS!I10</f>
        <v>77.50833333333334</v>
      </c>
      <c r="AF10" s="55">
        <f>CRS!J10</f>
        <v>89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ALMACEN, RYAN CHRISTIAN M. </v>
      </c>
      <c r="C11" s="56" t="str">
        <f>CRS!D11</f>
        <v>M</v>
      </c>
      <c r="D11" s="61" t="str">
        <f>CRS!E11</f>
        <v>BSIT-WEB TRACK-1</v>
      </c>
      <c r="E11" s="100">
        <v>16</v>
      </c>
      <c r="F11" s="100">
        <v>20</v>
      </c>
      <c r="G11" s="100">
        <v>25</v>
      </c>
      <c r="H11" s="100">
        <v>40</v>
      </c>
      <c r="I11" s="100">
        <v>20</v>
      </c>
      <c r="J11" s="100">
        <v>20</v>
      </c>
      <c r="K11" s="100">
        <v>10</v>
      </c>
      <c r="L11" s="100"/>
      <c r="M11" s="100"/>
      <c r="N11" s="100"/>
      <c r="O11" s="51">
        <f t="shared" si="0"/>
        <v>151</v>
      </c>
      <c r="P11" s="58">
        <f t="shared" si="1"/>
        <v>83.888888888888886</v>
      </c>
      <c r="Q11" s="100">
        <v>30</v>
      </c>
      <c r="R11" s="100">
        <v>50</v>
      </c>
      <c r="S11" s="100">
        <v>50</v>
      </c>
      <c r="T11" s="100">
        <v>40</v>
      </c>
      <c r="U11" s="100">
        <v>40</v>
      </c>
      <c r="V11" s="100">
        <v>50</v>
      </c>
      <c r="W11" s="100">
        <v>30</v>
      </c>
      <c r="X11" s="100">
        <v>50</v>
      </c>
      <c r="Y11" s="100"/>
      <c r="Z11" s="100"/>
      <c r="AA11" s="51">
        <f t="shared" si="2"/>
        <v>340</v>
      </c>
      <c r="AB11" s="58">
        <f t="shared" si="3"/>
        <v>85</v>
      </c>
      <c r="AC11" s="102">
        <v>43</v>
      </c>
      <c r="AD11" s="58">
        <f t="shared" si="4"/>
        <v>47.777777777777779</v>
      </c>
      <c r="AE11" s="57">
        <f>CRS!I11</f>
        <v>71.977777777777789</v>
      </c>
      <c r="AF11" s="55">
        <f>CRS!J11</f>
        <v>86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ALONZO, AARON REINIER S.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>
        <v>20</v>
      </c>
      <c r="J12" s="100">
        <v>20</v>
      </c>
      <c r="K12" s="100">
        <v>10</v>
      </c>
      <c r="L12" s="100"/>
      <c r="M12" s="100"/>
      <c r="N12" s="100"/>
      <c r="O12" s="51">
        <f t="shared" si="0"/>
        <v>50</v>
      </c>
      <c r="P12" s="58">
        <f t="shared" si="1"/>
        <v>27.777777777777779</v>
      </c>
      <c r="Q12" s="100">
        <v>40</v>
      </c>
      <c r="R12" s="100">
        <v>10</v>
      </c>
      <c r="S12" s="100">
        <v>50</v>
      </c>
      <c r="T12" s="100">
        <v>20</v>
      </c>
      <c r="U12" s="100">
        <v>30</v>
      </c>
      <c r="V12" s="100">
        <v>50</v>
      </c>
      <c r="W12" s="100">
        <v>30</v>
      </c>
      <c r="X12" s="100">
        <v>50</v>
      </c>
      <c r="Y12" s="100"/>
      <c r="Z12" s="100"/>
      <c r="AA12" s="51">
        <f t="shared" si="2"/>
        <v>280</v>
      </c>
      <c r="AB12" s="58">
        <f t="shared" si="3"/>
        <v>70</v>
      </c>
      <c r="AC12" s="102">
        <v>42</v>
      </c>
      <c r="AD12" s="58">
        <f t="shared" si="4"/>
        <v>46.666666666666664</v>
      </c>
      <c r="AE12" s="57">
        <f>CRS!I12</f>
        <v>48.133333333333333</v>
      </c>
      <c r="AF12" s="55">
        <f>CRS!J12</f>
        <v>74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AQUINO, GABRIEL ALVIN O.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>
        <v>20</v>
      </c>
      <c r="H13" s="100">
        <v>40</v>
      </c>
      <c r="I13" s="100"/>
      <c r="J13" s="100"/>
      <c r="K13" s="100">
        <v>10</v>
      </c>
      <c r="L13" s="100"/>
      <c r="M13" s="100"/>
      <c r="N13" s="100"/>
      <c r="O13" s="51">
        <f t="shared" si="0"/>
        <v>70</v>
      </c>
      <c r="P13" s="58">
        <f t="shared" si="1"/>
        <v>38.888888888888893</v>
      </c>
      <c r="Q13" s="100">
        <v>40</v>
      </c>
      <c r="R13" s="100"/>
      <c r="S13" s="100">
        <v>50</v>
      </c>
      <c r="T13" s="100"/>
      <c r="U13" s="100"/>
      <c r="V13" s="100">
        <v>50</v>
      </c>
      <c r="W13" s="100">
        <v>50</v>
      </c>
      <c r="X13" s="100">
        <v>50</v>
      </c>
      <c r="Y13" s="100"/>
      <c r="Z13" s="100"/>
      <c r="AA13" s="51">
        <f t="shared" si="2"/>
        <v>240</v>
      </c>
      <c r="AB13" s="58">
        <f t="shared" si="3"/>
        <v>60</v>
      </c>
      <c r="AC13" s="102">
        <v>39</v>
      </c>
      <c r="AD13" s="58">
        <f t="shared" si="4"/>
        <v>43.333333333333336</v>
      </c>
      <c r="AE13" s="57">
        <f>CRS!I13</f>
        <v>47.366666666666674</v>
      </c>
      <c r="AF13" s="55">
        <f>CRS!J13</f>
        <v>74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ASCUETA, VERGEL G. </v>
      </c>
      <c r="C14" s="56" t="str">
        <f>CRS!D14</f>
        <v>M</v>
      </c>
      <c r="D14" s="61" t="str">
        <f>CRS!E14</f>
        <v>BSIT-WEB TRACK-1</v>
      </c>
      <c r="E14" s="100">
        <v>26</v>
      </c>
      <c r="F14" s="100">
        <v>20</v>
      </c>
      <c r="G14" s="100">
        <v>25</v>
      </c>
      <c r="H14" s="100">
        <v>40</v>
      </c>
      <c r="I14" s="100">
        <v>20</v>
      </c>
      <c r="J14" s="100">
        <v>20</v>
      </c>
      <c r="K14" s="100">
        <v>10</v>
      </c>
      <c r="L14" s="100"/>
      <c r="M14" s="100"/>
      <c r="N14" s="100"/>
      <c r="O14" s="51">
        <f t="shared" si="0"/>
        <v>161</v>
      </c>
      <c r="P14" s="58">
        <f t="shared" si="1"/>
        <v>89.444444444444443</v>
      </c>
      <c r="Q14" s="100">
        <v>40</v>
      </c>
      <c r="R14" s="100">
        <v>50</v>
      </c>
      <c r="S14" s="100">
        <v>50</v>
      </c>
      <c r="T14" s="100">
        <v>40</v>
      </c>
      <c r="U14" s="100">
        <v>40</v>
      </c>
      <c r="V14" s="100">
        <v>40</v>
      </c>
      <c r="W14" s="100">
        <v>50</v>
      </c>
      <c r="X14" s="100">
        <v>50</v>
      </c>
      <c r="Y14" s="100"/>
      <c r="Z14" s="100"/>
      <c r="AA14" s="51">
        <f t="shared" si="2"/>
        <v>360</v>
      </c>
      <c r="AB14" s="58">
        <f t="shared" si="3"/>
        <v>90</v>
      </c>
      <c r="AC14" s="102">
        <v>47</v>
      </c>
      <c r="AD14" s="58">
        <f t="shared" si="4"/>
        <v>52.222222222222229</v>
      </c>
      <c r="AE14" s="57">
        <f>CRS!I14</f>
        <v>76.972222222222229</v>
      </c>
      <c r="AF14" s="55">
        <f>CRS!J14</f>
        <v>88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AYAOAN, JOHN PAUL D. </v>
      </c>
      <c r="C15" s="56" t="str">
        <f>CRS!D15</f>
        <v>M</v>
      </c>
      <c r="D15" s="61" t="str">
        <f>CRS!E15</f>
        <v>BSIT-ERP TRACK-1</v>
      </c>
      <c r="E15" s="100">
        <v>26</v>
      </c>
      <c r="F15" s="100">
        <v>20</v>
      </c>
      <c r="G15" s="100">
        <v>25</v>
      </c>
      <c r="H15" s="100">
        <v>40</v>
      </c>
      <c r="I15" s="100">
        <v>20</v>
      </c>
      <c r="J15" s="100">
        <v>20</v>
      </c>
      <c r="K15" s="100">
        <v>10</v>
      </c>
      <c r="L15" s="100"/>
      <c r="M15" s="100"/>
      <c r="N15" s="100"/>
      <c r="O15" s="51">
        <f t="shared" si="0"/>
        <v>161</v>
      </c>
      <c r="P15" s="58">
        <f t="shared" si="1"/>
        <v>89.444444444444443</v>
      </c>
      <c r="Q15" s="100">
        <v>40</v>
      </c>
      <c r="R15" s="100">
        <v>50</v>
      </c>
      <c r="S15" s="100">
        <v>50</v>
      </c>
      <c r="T15" s="100">
        <v>40</v>
      </c>
      <c r="U15" s="100">
        <v>30</v>
      </c>
      <c r="V15" s="100">
        <v>40</v>
      </c>
      <c r="W15" s="100">
        <v>50</v>
      </c>
      <c r="X15" s="100">
        <v>50</v>
      </c>
      <c r="Y15" s="100"/>
      <c r="Z15" s="100"/>
      <c r="AA15" s="51">
        <f t="shared" si="2"/>
        <v>350</v>
      </c>
      <c r="AB15" s="58">
        <f t="shared" si="3"/>
        <v>87.5</v>
      </c>
      <c r="AC15" s="102">
        <v>58</v>
      </c>
      <c r="AD15" s="58">
        <f t="shared" si="4"/>
        <v>64.444444444444443</v>
      </c>
      <c r="AE15" s="57">
        <f>CRS!I15</f>
        <v>80.302777777777777</v>
      </c>
      <c r="AF15" s="55">
        <f>CRS!J15</f>
        <v>90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BAGAY, NOEL SHANE C. </v>
      </c>
      <c r="C16" s="56" t="str">
        <f>CRS!D16</f>
        <v>M</v>
      </c>
      <c r="D16" s="61" t="str">
        <f>CRS!E16</f>
        <v>BSIT-NET SEC TRACK-1</v>
      </c>
      <c r="E16" s="100">
        <v>14</v>
      </c>
      <c r="F16" s="100"/>
      <c r="G16" s="100">
        <v>20</v>
      </c>
      <c r="H16" s="100">
        <v>40</v>
      </c>
      <c r="I16" s="100"/>
      <c r="J16" s="100"/>
      <c r="K16" s="100">
        <v>10</v>
      </c>
      <c r="L16" s="100"/>
      <c r="M16" s="100"/>
      <c r="N16" s="100"/>
      <c r="O16" s="51">
        <f t="shared" si="0"/>
        <v>84</v>
      </c>
      <c r="P16" s="58">
        <f t="shared" si="1"/>
        <v>46.666666666666664</v>
      </c>
      <c r="Q16" s="100">
        <v>40</v>
      </c>
      <c r="R16" s="100"/>
      <c r="S16" s="100">
        <v>50</v>
      </c>
      <c r="T16" s="100"/>
      <c r="U16" s="100"/>
      <c r="V16" s="100">
        <v>50</v>
      </c>
      <c r="W16" s="100"/>
      <c r="X16" s="100"/>
      <c r="Y16" s="100"/>
      <c r="Z16" s="100"/>
      <c r="AA16" s="51">
        <f t="shared" si="2"/>
        <v>140</v>
      </c>
      <c r="AB16" s="58">
        <f t="shared" si="3"/>
        <v>35</v>
      </c>
      <c r="AC16" s="102">
        <v>47</v>
      </c>
      <c r="AD16" s="58">
        <f t="shared" si="4"/>
        <v>52.222222222222229</v>
      </c>
      <c r="AE16" s="57">
        <f>CRS!I16</f>
        <v>44.705555555555563</v>
      </c>
      <c r="AF16" s="55">
        <f>CRS!J16</f>
        <v>74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BARJA, JHON MICHAEL D. </v>
      </c>
      <c r="C17" s="56" t="str">
        <f>CRS!D17</f>
        <v>M</v>
      </c>
      <c r="D17" s="61" t="str">
        <f>CRS!E17</f>
        <v>BSIT-NET SEC TRACK-1</v>
      </c>
      <c r="E17" s="100">
        <v>17</v>
      </c>
      <c r="F17" s="100">
        <v>20</v>
      </c>
      <c r="G17" s="100">
        <v>20</v>
      </c>
      <c r="H17" s="100">
        <v>40</v>
      </c>
      <c r="I17" s="100">
        <v>15</v>
      </c>
      <c r="J17" s="100">
        <v>20</v>
      </c>
      <c r="K17" s="100">
        <v>10</v>
      </c>
      <c r="L17" s="100"/>
      <c r="M17" s="100"/>
      <c r="N17" s="100"/>
      <c r="O17" s="51">
        <f t="shared" si="0"/>
        <v>142</v>
      </c>
      <c r="P17" s="58">
        <f t="shared" si="1"/>
        <v>78.888888888888886</v>
      </c>
      <c r="Q17" s="100">
        <v>40</v>
      </c>
      <c r="R17" s="100">
        <v>10</v>
      </c>
      <c r="S17" s="100">
        <v>50</v>
      </c>
      <c r="T17" s="100">
        <v>20</v>
      </c>
      <c r="U17" s="100">
        <v>30</v>
      </c>
      <c r="V17" s="100">
        <v>50</v>
      </c>
      <c r="W17" s="100">
        <v>50</v>
      </c>
      <c r="X17" s="100">
        <v>50</v>
      </c>
      <c r="Y17" s="100"/>
      <c r="Z17" s="100"/>
      <c r="AA17" s="51">
        <f t="shared" si="2"/>
        <v>300</v>
      </c>
      <c r="AB17" s="58">
        <f t="shared" si="3"/>
        <v>75</v>
      </c>
      <c r="AC17" s="102">
        <v>59</v>
      </c>
      <c r="AD17" s="58">
        <f t="shared" si="4"/>
        <v>65.555555555555557</v>
      </c>
      <c r="AE17" s="57">
        <f>CRS!I17</f>
        <v>73.072222222222223</v>
      </c>
      <c r="AF17" s="55">
        <f>CRS!J17</f>
        <v>87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BAUTISTA, PRINCESS CARMELA JOY B. </v>
      </c>
      <c r="C18" s="56" t="str">
        <f>CRS!D18</f>
        <v>F</v>
      </c>
      <c r="D18" s="61" t="str">
        <f>CRS!E18</f>
        <v>BSIT-ERP TRACK-1</v>
      </c>
      <c r="E18" s="100">
        <v>26</v>
      </c>
      <c r="F18" s="100">
        <v>20</v>
      </c>
      <c r="G18" s="100">
        <v>30</v>
      </c>
      <c r="H18" s="100">
        <v>40</v>
      </c>
      <c r="I18" s="100">
        <v>20</v>
      </c>
      <c r="J18" s="100">
        <v>20</v>
      </c>
      <c r="K18" s="100">
        <v>10</v>
      </c>
      <c r="L18" s="100"/>
      <c r="M18" s="100"/>
      <c r="N18" s="100"/>
      <c r="O18" s="51">
        <f t="shared" si="0"/>
        <v>166</v>
      </c>
      <c r="P18" s="58">
        <f t="shared" si="1"/>
        <v>92.222222222222229</v>
      </c>
      <c r="Q18" s="100">
        <v>40</v>
      </c>
      <c r="R18" s="100">
        <v>50</v>
      </c>
      <c r="S18" s="100">
        <v>50</v>
      </c>
      <c r="T18" s="100">
        <v>50</v>
      </c>
      <c r="U18" s="100">
        <v>50</v>
      </c>
      <c r="V18" s="100">
        <v>50</v>
      </c>
      <c r="W18" s="100">
        <v>50</v>
      </c>
      <c r="X18" s="100">
        <v>50</v>
      </c>
      <c r="Y18" s="100"/>
      <c r="Z18" s="100"/>
      <c r="AA18" s="51">
        <f t="shared" si="2"/>
        <v>390</v>
      </c>
      <c r="AB18" s="58">
        <f t="shared" si="3"/>
        <v>97.5</v>
      </c>
      <c r="AC18" s="102">
        <v>60</v>
      </c>
      <c r="AD18" s="58">
        <f t="shared" si="4"/>
        <v>66.666666666666657</v>
      </c>
      <c r="AE18" s="57">
        <f>CRS!I18</f>
        <v>85.275000000000006</v>
      </c>
      <c r="AF18" s="55">
        <f>CRS!J18</f>
        <v>93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BIDANG, JHUN ROY B. </v>
      </c>
      <c r="C19" s="56" t="str">
        <f>CRS!D19</f>
        <v>M</v>
      </c>
      <c r="D19" s="61" t="str">
        <f>CRS!E19</f>
        <v>BSIT-WEB TRACK-1</v>
      </c>
      <c r="E19" s="100">
        <v>17</v>
      </c>
      <c r="F19" s="100">
        <v>20</v>
      </c>
      <c r="G19" s="100">
        <v>20</v>
      </c>
      <c r="H19" s="100">
        <v>40</v>
      </c>
      <c r="I19" s="100">
        <v>20</v>
      </c>
      <c r="J19" s="100">
        <v>20</v>
      </c>
      <c r="K19" s="100">
        <v>10</v>
      </c>
      <c r="L19" s="100"/>
      <c r="M19" s="100"/>
      <c r="N19" s="100"/>
      <c r="O19" s="51">
        <f t="shared" si="0"/>
        <v>147</v>
      </c>
      <c r="P19" s="58">
        <f t="shared" si="1"/>
        <v>81.666666666666671</v>
      </c>
      <c r="Q19" s="100">
        <v>40</v>
      </c>
      <c r="R19" s="100">
        <v>50</v>
      </c>
      <c r="S19" s="100">
        <v>50</v>
      </c>
      <c r="T19" s="100">
        <v>40</v>
      </c>
      <c r="U19" s="100">
        <v>30</v>
      </c>
      <c r="V19" s="100">
        <v>40</v>
      </c>
      <c r="W19" s="100">
        <v>50</v>
      </c>
      <c r="X19" s="100">
        <v>50</v>
      </c>
      <c r="Y19" s="100"/>
      <c r="Z19" s="100"/>
      <c r="AA19" s="51">
        <f t="shared" si="2"/>
        <v>350</v>
      </c>
      <c r="AB19" s="58">
        <f t="shared" si="3"/>
        <v>87.5</v>
      </c>
      <c r="AC19" s="102">
        <v>49</v>
      </c>
      <c r="AD19" s="58">
        <f t="shared" si="4"/>
        <v>54.444444444444443</v>
      </c>
      <c r="AE19" s="57">
        <f>CRS!I19</f>
        <v>74.336111111111109</v>
      </c>
      <c r="AF19" s="55">
        <f>CRS!J19</f>
        <v>87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BISWELAN, DANN LESTER B. </v>
      </c>
      <c r="C20" s="56" t="str">
        <f>CRS!D20</f>
        <v>M</v>
      </c>
      <c r="D20" s="61" t="str">
        <f>CRS!E20</f>
        <v>BSIT-ERP TRACK-1</v>
      </c>
      <c r="E20" s="100">
        <v>24</v>
      </c>
      <c r="F20" s="100">
        <v>15</v>
      </c>
      <c r="G20" s="100">
        <v>25</v>
      </c>
      <c r="H20" s="100">
        <v>40</v>
      </c>
      <c r="I20" s="100">
        <v>15</v>
      </c>
      <c r="J20" s="100"/>
      <c r="K20" s="100">
        <v>10</v>
      </c>
      <c r="L20" s="100"/>
      <c r="M20" s="100"/>
      <c r="N20" s="100"/>
      <c r="O20" s="51">
        <f t="shared" si="0"/>
        <v>129</v>
      </c>
      <c r="P20" s="58">
        <f t="shared" si="1"/>
        <v>71.666666666666671</v>
      </c>
      <c r="Q20" s="100"/>
      <c r="R20" s="100"/>
      <c r="S20" s="100">
        <v>50</v>
      </c>
      <c r="T20" s="100"/>
      <c r="U20" s="100"/>
      <c r="V20" s="100">
        <v>50</v>
      </c>
      <c r="W20" s="100">
        <v>30</v>
      </c>
      <c r="X20" s="100">
        <v>50</v>
      </c>
      <c r="Y20" s="100"/>
      <c r="Z20" s="100"/>
      <c r="AA20" s="51">
        <f t="shared" si="2"/>
        <v>180</v>
      </c>
      <c r="AB20" s="58">
        <f t="shared" si="3"/>
        <v>45</v>
      </c>
      <c r="AC20" s="102">
        <v>46</v>
      </c>
      <c r="AD20" s="58">
        <f t="shared" si="4"/>
        <v>51.111111111111107</v>
      </c>
      <c r="AE20" s="57">
        <f>CRS!I20</f>
        <v>55.87777777777778</v>
      </c>
      <c r="AF20" s="55">
        <f>CRS!J20</f>
        <v>78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CHUA, MARY LYRA O. </v>
      </c>
      <c r="C21" s="56" t="str">
        <f>CRS!D21</f>
        <v>F</v>
      </c>
      <c r="D21" s="61" t="str">
        <f>CRS!E21</f>
        <v>BSIT-NET SEC TRACK-1</v>
      </c>
      <c r="E21" s="100">
        <v>24</v>
      </c>
      <c r="F21" s="100">
        <v>20</v>
      </c>
      <c r="G21" s="100">
        <v>20</v>
      </c>
      <c r="H21" s="100">
        <v>40</v>
      </c>
      <c r="I21" s="100">
        <v>20</v>
      </c>
      <c r="J21" s="100">
        <v>20</v>
      </c>
      <c r="K21" s="100">
        <v>10</v>
      </c>
      <c r="L21" s="100"/>
      <c r="M21" s="100"/>
      <c r="N21" s="100"/>
      <c r="O21" s="51">
        <f t="shared" si="0"/>
        <v>154</v>
      </c>
      <c r="P21" s="58">
        <f t="shared" si="1"/>
        <v>85.555555555555557</v>
      </c>
      <c r="Q21" s="100">
        <v>30</v>
      </c>
      <c r="R21" s="100">
        <v>50</v>
      </c>
      <c r="S21" s="100">
        <v>50</v>
      </c>
      <c r="T21" s="100">
        <v>40</v>
      </c>
      <c r="U21" s="100">
        <v>40</v>
      </c>
      <c r="V21" s="100">
        <v>50</v>
      </c>
      <c r="W21" s="100">
        <v>40</v>
      </c>
      <c r="X21" s="100">
        <v>50</v>
      </c>
      <c r="Y21" s="100"/>
      <c r="Z21" s="100"/>
      <c r="AA21" s="51">
        <f t="shared" si="2"/>
        <v>350</v>
      </c>
      <c r="AB21" s="58">
        <f t="shared" si="3"/>
        <v>87.5</v>
      </c>
      <c r="AC21" s="102">
        <v>49</v>
      </c>
      <c r="AD21" s="58">
        <f t="shared" si="4"/>
        <v>54.444444444444443</v>
      </c>
      <c r="AE21" s="57">
        <f>CRS!I21</f>
        <v>75.61944444444444</v>
      </c>
      <c r="AF21" s="55">
        <f>CRS!J21</f>
        <v>88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CULBENGAN, JOSH ADRIAN L. </v>
      </c>
      <c r="C22" s="56" t="str">
        <f>CRS!D22</f>
        <v>M</v>
      </c>
      <c r="D22" s="61" t="str">
        <f>CRS!E22</f>
        <v>BSIT-WEB TRACK-1</v>
      </c>
      <c r="E22" s="100">
        <v>28</v>
      </c>
      <c r="F22" s="100">
        <v>20</v>
      </c>
      <c r="G22" s="100">
        <v>25</v>
      </c>
      <c r="H22" s="100">
        <v>40</v>
      </c>
      <c r="I22" s="100">
        <v>20</v>
      </c>
      <c r="J22" s="100">
        <v>20</v>
      </c>
      <c r="K22" s="100">
        <v>10</v>
      </c>
      <c r="L22" s="100"/>
      <c r="M22" s="100"/>
      <c r="N22" s="100"/>
      <c r="O22" s="51">
        <f t="shared" si="0"/>
        <v>163</v>
      </c>
      <c r="P22" s="58">
        <f t="shared" si="1"/>
        <v>90.555555555555557</v>
      </c>
      <c r="Q22" s="100">
        <v>30</v>
      </c>
      <c r="R22" s="100">
        <v>50</v>
      </c>
      <c r="S22" s="100">
        <v>50</v>
      </c>
      <c r="T22" s="100">
        <v>40</v>
      </c>
      <c r="U22" s="100">
        <v>40</v>
      </c>
      <c r="V22" s="100">
        <v>40</v>
      </c>
      <c r="W22" s="100">
        <v>40</v>
      </c>
      <c r="X22" s="100">
        <v>50</v>
      </c>
      <c r="Y22" s="100"/>
      <c r="Z22" s="100"/>
      <c r="AA22" s="51">
        <f t="shared" si="2"/>
        <v>340</v>
      </c>
      <c r="AB22" s="58">
        <f t="shared" si="3"/>
        <v>85</v>
      </c>
      <c r="AC22" s="102">
        <v>45</v>
      </c>
      <c r="AD22" s="58">
        <f t="shared" si="4"/>
        <v>50</v>
      </c>
      <c r="AE22" s="57">
        <f>CRS!I22</f>
        <v>74.933333333333337</v>
      </c>
      <c r="AF22" s="55">
        <f>CRS!J22</f>
        <v>87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DE GUZMAN, ARIANNE T. </v>
      </c>
      <c r="C23" s="56" t="str">
        <f>CRS!D23</f>
        <v>F</v>
      </c>
      <c r="D23" s="61" t="str">
        <f>CRS!E23</f>
        <v>BSIT-NET SEC TRACK-1</v>
      </c>
      <c r="E23" s="100">
        <v>5</v>
      </c>
      <c r="F23" s="100">
        <v>20</v>
      </c>
      <c r="G23" s="100">
        <v>25</v>
      </c>
      <c r="H23" s="100">
        <v>40</v>
      </c>
      <c r="I23" s="100">
        <v>5</v>
      </c>
      <c r="J23" s="100">
        <v>20</v>
      </c>
      <c r="K23" s="100">
        <v>10</v>
      </c>
      <c r="L23" s="100"/>
      <c r="M23" s="100"/>
      <c r="N23" s="100"/>
      <c r="O23" s="51">
        <f t="shared" si="0"/>
        <v>125</v>
      </c>
      <c r="P23" s="58">
        <f t="shared" si="1"/>
        <v>69.444444444444443</v>
      </c>
      <c r="Q23" s="100">
        <v>30</v>
      </c>
      <c r="R23" s="100">
        <v>50</v>
      </c>
      <c r="S23" s="100">
        <v>0</v>
      </c>
      <c r="T23" s="100">
        <v>40</v>
      </c>
      <c r="U23" s="100">
        <v>40</v>
      </c>
      <c r="V23" s="100">
        <v>40</v>
      </c>
      <c r="W23" s="100">
        <v>30</v>
      </c>
      <c r="X23" s="100">
        <v>50</v>
      </c>
      <c r="Y23" s="100"/>
      <c r="Z23" s="100"/>
      <c r="AA23" s="51">
        <f t="shared" si="2"/>
        <v>280</v>
      </c>
      <c r="AB23" s="58">
        <f t="shared" si="3"/>
        <v>70</v>
      </c>
      <c r="AC23" s="102">
        <v>48</v>
      </c>
      <c r="AD23" s="58">
        <f t="shared" si="4"/>
        <v>53.333333333333336</v>
      </c>
      <c r="AE23" s="57">
        <f>CRS!I23</f>
        <v>64.150000000000006</v>
      </c>
      <c r="AF23" s="55">
        <f>CRS!J23</f>
        <v>82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EBRADA, ALDWIN MICAEL L. </v>
      </c>
      <c r="C24" s="56" t="str">
        <f>CRS!D24</f>
        <v>M</v>
      </c>
      <c r="D24" s="61" t="str">
        <f>CRS!E24</f>
        <v>BSIT-WEB TRACK-1</v>
      </c>
      <c r="E24" s="100">
        <v>8</v>
      </c>
      <c r="F24" s="100">
        <v>20</v>
      </c>
      <c r="G24" s="100">
        <v>25</v>
      </c>
      <c r="H24" s="100">
        <v>40</v>
      </c>
      <c r="I24" s="100">
        <v>5</v>
      </c>
      <c r="J24" s="100">
        <v>20</v>
      </c>
      <c r="K24" s="100">
        <v>10</v>
      </c>
      <c r="L24" s="100"/>
      <c r="M24" s="100"/>
      <c r="N24" s="100"/>
      <c r="O24" s="51">
        <f t="shared" si="0"/>
        <v>128</v>
      </c>
      <c r="P24" s="58">
        <f t="shared" si="1"/>
        <v>71.111111111111114</v>
      </c>
      <c r="Q24" s="100">
        <v>30</v>
      </c>
      <c r="R24" s="100">
        <v>50</v>
      </c>
      <c r="S24" s="100">
        <v>50</v>
      </c>
      <c r="T24" s="100">
        <v>40</v>
      </c>
      <c r="U24" s="100">
        <v>40</v>
      </c>
      <c r="V24" s="100">
        <v>40</v>
      </c>
      <c r="W24" s="100">
        <v>40</v>
      </c>
      <c r="X24" s="100">
        <v>50</v>
      </c>
      <c r="Y24" s="100"/>
      <c r="Z24" s="100"/>
      <c r="AA24" s="51">
        <f t="shared" si="2"/>
        <v>340</v>
      </c>
      <c r="AB24" s="58">
        <f t="shared" si="3"/>
        <v>85</v>
      </c>
      <c r="AC24" s="102">
        <v>45</v>
      </c>
      <c r="AD24" s="58">
        <f t="shared" si="4"/>
        <v>50</v>
      </c>
      <c r="AE24" s="57">
        <f>CRS!I24</f>
        <v>68.516666666666666</v>
      </c>
      <c r="AF24" s="55">
        <f>CRS!J24</f>
        <v>84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ESPELITA, CLAIRE THERESE S. </v>
      </c>
      <c r="C25" s="56" t="str">
        <f>CRS!D25</f>
        <v>F</v>
      </c>
      <c r="D25" s="61" t="str">
        <f>CRS!E25</f>
        <v>BSIT-WEB TRACK-1</v>
      </c>
      <c r="E25" s="100">
        <v>28</v>
      </c>
      <c r="F25" s="100"/>
      <c r="G25" s="100"/>
      <c r="H25" s="100">
        <v>40</v>
      </c>
      <c r="I25" s="100">
        <v>20</v>
      </c>
      <c r="J25" s="100">
        <v>20</v>
      </c>
      <c r="K25" s="100">
        <v>10</v>
      </c>
      <c r="L25" s="100"/>
      <c r="M25" s="100"/>
      <c r="N25" s="100"/>
      <c r="O25" s="51">
        <f t="shared" si="0"/>
        <v>118</v>
      </c>
      <c r="P25" s="58">
        <f t="shared" si="1"/>
        <v>65.555555555555557</v>
      </c>
      <c r="Q25" s="100">
        <v>40</v>
      </c>
      <c r="R25" s="100"/>
      <c r="S25" s="100">
        <v>50</v>
      </c>
      <c r="T25" s="100"/>
      <c r="U25" s="100"/>
      <c r="V25" s="100">
        <v>50</v>
      </c>
      <c r="W25" s="100">
        <v>20</v>
      </c>
      <c r="X25" s="100">
        <v>50</v>
      </c>
      <c r="Y25" s="100"/>
      <c r="Z25" s="100"/>
      <c r="AA25" s="51">
        <f t="shared" si="2"/>
        <v>210</v>
      </c>
      <c r="AB25" s="58">
        <f t="shared" si="3"/>
        <v>52.5</v>
      </c>
      <c r="AC25" s="102">
        <v>59</v>
      </c>
      <c r="AD25" s="58">
        <f t="shared" si="4"/>
        <v>65.555555555555557</v>
      </c>
      <c r="AE25" s="57">
        <f>CRS!I25</f>
        <v>61.247222222222227</v>
      </c>
      <c r="AF25" s="55">
        <f>CRS!J25</f>
        <v>81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FARRO, FREDERICK ANTHONY A. </v>
      </c>
      <c r="C26" s="56" t="str">
        <f>CRS!D26</f>
        <v>M</v>
      </c>
      <c r="D26" s="61" t="str">
        <f>CRS!E26</f>
        <v>BSIT-WEB TRACK-1</v>
      </c>
      <c r="E26" s="100">
        <v>20</v>
      </c>
      <c r="F26" s="100">
        <v>20</v>
      </c>
      <c r="G26" s="100">
        <v>25</v>
      </c>
      <c r="H26" s="100">
        <v>40</v>
      </c>
      <c r="I26" s="100">
        <v>20</v>
      </c>
      <c r="J26" s="100">
        <v>20</v>
      </c>
      <c r="K26" s="100">
        <v>10</v>
      </c>
      <c r="L26" s="100"/>
      <c r="M26" s="100"/>
      <c r="N26" s="100"/>
      <c r="O26" s="51">
        <f t="shared" si="0"/>
        <v>155</v>
      </c>
      <c r="P26" s="58">
        <f t="shared" si="1"/>
        <v>86.111111111111114</v>
      </c>
      <c r="Q26" s="100">
        <v>40</v>
      </c>
      <c r="R26" s="100">
        <v>50</v>
      </c>
      <c r="S26" s="100">
        <v>50</v>
      </c>
      <c r="T26" s="100">
        <v>30</v>
      </c>
      <c r="U26" s="100">
        <v>30</v>
      </c>
      <c r="V26" s="100">
        <v>50</v>
      </c>
      <c r="W26" s="100">
        <v>50</v>
      </c>
      <c r="X26" s="100">
        <v>0</v>
      </c>
      <c r="Y26" s="100"/>
      <c r="Z26" s="100"/>
      <c r="AA26" s="51">
        <f t="shared" si="2"/>
        <v>300</v>
      </c>
      <c r="AB26" s="58">
        <f t="shared" si="3"/>
        <v>75</v>
      </c>
      <c r="AC26" s="102">
        <v>48</v>
      </c>
      <c r="AD26" s="58">
        <f t="shared" si="4"/>
        <v>53.333333333333336</v>
      </c>
      <c r="AE26" s="57">
        <f>CRS!I26</f>
        <v>71.300000000000011</v>
      </c>
      <c r="AF26" s="55">
        <f>CRS!J26</f>
        <v>86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FLORES, RENZ JAVIE B. </v>
      </c>
      <c r="C27" s="56" t="str">
        <f>CRS!D27</f>
        <v>F</v>
      </c>
      <c r="D27" s="61" t="str">
        <f>CRS!E27</f>
        <v>BSIT-ERP TRACK-1</v>
      </c>
      <c r="E27" s="100">
        <v>26</v>
      </c>
      <c r="F27" s="100">
        <v>20</v>
      </c>
      <c r="G27" s="100">
        <v>25</v>
      </c>
      <c r="H27" s="100">
        <v>40</v>
      </c>
      <c r="I27" s="100">
        <v>20</v>
      </c>
      <c r="J27" s="100">
        <v>20</v>
      </c>
      <c r="K27" s="100">
        <v>10</v>
      </c>
      <c r="L27" s="100"/>
      <c r="M27" s="100"/>
      <c r="N27" s="100"/>
      <c r="O27" s="51">
        <f t="shared" si="0"/>
        <v>161</v>
      </c>
      <c r="P27" s="58">
        <f t="shared" si="1"/>
        <v>89.444444444444443</v>
      </c>
      <c r="Q27" s="100">
        <v>30</v>
      </c>
      <c r="R27" s="100">
        <v>50</v>
      </c>
      <c r="S27" s="100">
        <v>50</v>
      </c>
      <c r="T27" s="100">
        <v>30</v>
      </c>
      <c r="U27" s="100">
        <v>40</v>
      </c>
      <c r="V27" s="100">
        <v>50</v>
      </c>
      <c r="W27" s="100">
        <v>40</v>
      </c>
      <c r="X27" s="100">
        <v>50</v>
      </c>
      <c r="Y27" s="100"/>
      <c r="Z27" s="100"/>
      <c r="AA27" s="51">
        <f t="shared" si="2"/>
        <v>340</v>
      </c>
      <c r="AB27" s="58">
        <f t="shared" si="3"/>
        <v>85</v>
      </c>
      <c r="AC27" s="102">
        <v>44</v>
      </c>
      <c r="AD27" s="58">
        <f t="shared" si="4"/>
        <v>48.888888888888886</v>
      </c>
      <c r="AE27" s="57">
        <f>CRS!I27</f>
        <v>74.188888888888897</v>
      </c>
      <c r="AF27" s="55">
        <f>CRS!J27</f>
        <v>87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FONTANILLA, EMIL U. </v>
      </c>
      <c r="C28" s="56" t="str">
        <f>CRS!D28</f>
        <v>M</v>
      </c>
      <c r="D28" s="61" t="str">
        <f>CRS!E28</f>
        <v>BSIT-NET SEC TRACK-1</v>
      </c>
      <c r="E28" s="100">
        <v>26</v>
      </c>
      <c r="F28" s="100"/>
      <c r="G28" s="100"/>
      <c r="H28" s="100"/>
      <c r="I28" s="100"/>
      <c r="J28" s="100"/>
      <c r="K28" s="100"/>
      <c r="L28" s="100"/>
      <c r="M28" s="100"/>
      <c r="N28" s="100"/>
      <c r="O28" s="51">
        <f t="shared" si="0"/>
        <v>26</v>
      </c>
      <c r="P28" s="58">
        <f t="shared" si="1"/>
        <v>14.444444444444443</v>
      </c>
      <c r="Q28" s="100"/>
      <c r="R28" s="100"/>
      <c r="S28" s="100">
        <v>50</v>
      </c>
      <c r="T28" s="100"/>
      <c r="U28" s="100"/>
      <c r="V28" s="100">
        <v>40</v>
      </c>
      <c r="W28" s="100">
        <v>0</v>
      </c>
      <c r="X28" s="100">
        <v>50</v>
      </c>
      <c r="Y28" s="100"/>
      <c r="Z28" s="100"/>
      <c r="AA28" s="51">
        <f t="shared" si="2"/>
        <v>140</v>
      </c>
      <c r="AB28" s="58">
        <f t="shared" si="3"/>
        <v>35</v>
      </c>
      <c r="AC28" s="102">
        <v>44</v>
      </c>
      <c r="AD28" s="58">
        <f t="shared" si="4"/>
        <v>48.888888888888886</v>
      </c>
      <c r="AE28" s="57">
        <f>CRS!I28</f>
        <v>32.93888888888889</v>
      </c>
      <c r="AF28" s="55">
        <f>CRS!J28</f>
        <v>73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GACILAN, JOHN JAMES </v>
      </c>
      <c r="C29" s="56" t="str">
        <f>CRS!D29</f>
        <v>M</v>
      </c>
      <c r="D29" s="61" t="str">
        <f>CRS!E29</f>
        <v>BSIT-WEB TRACK-1</v>
      </c>
      <c r="E29" s="100">
        <v>24</v>
      </c>
      <c r="F29" s="100">
        <v>20</v>
      </c>
      <c r="G29" s="100">
        <v>25</v>
      </c>
      <c r="H29" s="100">
        <v>40</v>
      </c>
      <c r="I29" s="100">
        <v>20</v>
      </c>
      <c r="J29" s="100">
        <v>20</v>
      </c>
      <c r="K29" s="100">
        <v>10</v>
      </c>
      <c r="L29" s="100"/>
      <c r="M29" s="100"/>
      <c r="N29" s="100"/>
      <c r="O29" s="51">
        <f t="shared" si="0"/>
        <v>159</v>
      </c>
      <c r="P29" s="58">
        <f t="shared" si="1"/>
        <v>88.333333333333329</v>
      </c>
      <c r="Q29" s="100">
        <v>40</v>
      </c>
      <c r="R29" s="100">
        <v>50</v>
      </c>
      <c r="S29" s="100">
        <v>50</v>
      </c>
      <c r="T29" s="100">
        <v>30</v>
      </c>
      <c r="U29" s="100">
        <v>40</v>
      </c>
      <c r="V29" s="100">
        <v>50</v>
      </c>
      <c r="W29" s="100">
        <v>50</v>
      </c>
      <c r="X29" s="100">
        <v>50</v>
      </c>
      <c r="Y29" s="100"/>
      <c r="Z29" s="100"/>
      <c r="AA29" s="51">
        <f t="shared" si="2"/>
        <v>360</v>
      </c>
      <c r="AB29" s="58">
        <f t="shared" si="3"/>
        <v>90</v>
      </c>
      <c r="AC29" s="102">
        <v>54</v>
      </c>
      <c r="AD29" s="58">
        <f t="shared" si="4"/>
        <v>60</v>
      </c>
      <c r="AE29" s="57">
        <f>CRS!I29</f>
        <v>79.25</v>
      </c>
      <c r="AF29" s="55">
        <f>CRS!J29</f>
        <v>90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GACUSAN, JUEL REI S. </v>
      </c>
      <c r="C30" s="56" t="str">
        <f>CRS!D30</f>
        <v>M</v>
      </c>
      <c r="D30" s="61" t="str">
        <f>CRS!E30</f>
        <v>BSIT-ERP TRACK-1</v>
      </c>
      <c r="E30" s="100">
        <v>13</v>
      </c>
      <c r="F30" s="100">
        <v>20</v>
      </c>
      <c r="G30" s="100">
        <v>30</v>
      </c>
      <c r="H30" s="100">
        <v>40</v>
      </c>
      <c r="I30" s="100">
        <v>15</v>
      </c>
      <c r="J30" s="100">
        <v>20</v>
      </c>
      <c r="K30" s="100">
        <v>10</v>
      </c>
      <c r="L30" s="100"/>
      <c r="M30" s="100"/>
      <c r="N30" s="100"/>
      <c r="O30" s="51">
        <f t="shared" si="0"/>
        <v>148</v>
      </c>
      <c r="P30" s="58">
        <f t="shared" si="1"/>
        <v>82.222222222222214</v>
      </c>
      <c r="Q30" s="100">
        <v>40</v>
      </c>
      <c r="R30" s="100">
        <v>50</v>
      </c>
      <c r="S30" s="100">
        <v>50</v>
      </c>
      <c r="T30" s="100">
        <v>20</v>
      </c>
      <c r="U30" s="100">
        <v>30</v>
      </c>
      <c r="V30" s="100">
        <v>50</v>
      </c>
      <c r="W30" s="100">
        <v>30</v>
      </c>
      <c r="X30" s="100">
        <v>50</v>
      </c>
      <c r="Y30" s="100"/>
      <c r="Z30" s="100"/>
      <c r="AA30" s="51">
        <f t="shared" si="2"/>
        <v>320</v>
      </c>
      <c r="AB30" s="58">
        <f t="shared" si="3"/>
        <v>80</v>
      </c>
      <c r="AC30" s="102">
        <v>58</v>
      </c>
      <c r="AD30" s="58">
        <f t="shared" si="4"/>
        <v>64.444444444444443</v>
      </c>
      <c r="AE30" s="57">
        <f>CRS!I30</f>
        <v>75.444444444444443</v>
      </c>
      <c r="AF30" s="55">
        <f>CRS!J30</f>
        <v>88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GADONG, KARL V. </v>
      </c>
      <c r="C31" s="56" t="str">
        <f>CRS!D31</f>
        <v>M</v>
      </c>
      <c r="D31" s="61" t="str">
        <f>CRS!E31</f>
        <v>BSIT-NET SEC TRACK-1</v>
      </c>
      <c r="E31" s="100">
        <v>18</v>
      </c>
      <c r="F31" s="100">
        <v>20</v>
      </c>
      <c r="G31" s="100">
        <v>25</v>
      </c>
      <c r="H31" s="100">
        <v>40</v>
      </c>
      <c r="I31" s="100">
        <v>20</v>
      </c>
      <c r="J31" s="100">
        <v>20</v>
      </c>
      <c r="K31" s="100">
        <v>10</v>
      </c>
      <c r="L31" s="100"/>
      <c r="M31" s="100"/>
      <c r="N31" s="100"/>
      <c r="O31" s="51">
        <f t="shared" si="0"/>
        <v>153</v>
      </c>
      <c r="P31" s="58">
        <f t="shared" si="1"/>
        <v>85</v>
      </c>
      <c r="Q31" s="100">
        <v>40</v>
      </c>
      <c r="R31" s="100">
        <v>50</v>
      </c>
      <c r="S31" s="100">
        <v>50</v>
      </c>
      <c r="T31" s="100">
        <v>30</v>
      </c>
      <c r="U31" s="100">
        <v>30</v>
      </c>
      <c r="V31" s="100">
        <v>50</v>
      </c>
      <c r="W31" s="100">
        <v>50</v>
      </c>
      <c r="X31" s="100">
        <v>50</v>
      </c>
      <c r="Y31" s="100"/>
      <c r="Z31" s="100"/>
      <c r="AA31" s="51">
        <f t="shared" si="2"/>
        <v>350</v>
      </c>
      <c r="AB31" s="58">
        <f t="shared" si="3"/>
        <v>87.5</v>
      </c>
      <c r="AC31" s="102">
        <v>38</v>
      </c>
      <c r="AD31" s="58">
        <f t="shared" si="4"/>
        <v>42.222222222222221</v>
      </c>
      <c r="AE31" s="57">
        <f>CRS!I31</f>
        <v>71.280555555555551</v>
      </c>
      <c r="AF31" s="55">
        <f>CRS!J31</f>
        <v>86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GALIDO, JOHN GLENN C. </v>
      </c>
      <c r="C32" s="56" t="str">
        <f>CRS!D32</f>
        <v>M</v>
      </c>
      <c r="D32" s="61" t="str">
        <f>CRS!E32</f>
        <v>BSIT-NET SEC TRACK-1</v>
      </c>
      <c r="E32" s="100">
        <v>3</v>
      </c>
      <c r="F32" s="100"/>
      <c r="G32" s="100">
        <v>20</v>
      </c>
      <c r="H32" s="100"/>
      <c r="I32" s="100"/>
      <c r="J32" s="100"/>
      <c r="K32" s="100">
        <v>10</v>
      </c>
      <c r="L32" s="100"/>
      <c r="M32" s="100"/>
      <c r="N32" s="100"/>
      <c r="O32" s="51">
        <f t="shared" si="0"/>
        <v>33</v>
      </c>
      <c r="P32" s="58">
        <f t="shared" si="1"/>
        <v>18.333333333333332</v>
      </c>
      <c r="Q32" s="100">
        <v>40</v>
      </c>
      <c r="R32" s="100">
        <v>50</v>
      </c>
      <c r="S32" s="100">
        <v>50</v>
      </c>
      <c r="T32" s="100"/>
      <c r="U32" s="100">
        <v>30</v>
      </c>
      <c r="V32" s="100">
        <v>50</v>
      </c>
      <c r="W32" s="100">
        <v>20</v>
      </c>
      <c r="X32" s="100">
        <v>50</v>
      </c>
      <c r="Y32" s="100"/>
      <c r="Z32" s="100"/>
      <c r="AA32" s="51">
        <f t="shared" si="2"/>
        <v>290</v>
      </c>
      <c r="AB32" s="58">
        <f t="shared" si="3"/>
        <v>72.5</v>
      </c>
      <c r="AC32" s="102">
        <v>45</v>
      </c>
      <c r="AD32" s="58">
        <f t="shared" si="4"/>
        <v>50</v>
      </c>
      <c r="AE32" s="57">
        <f>CRS!I32</f>
        <v>46.975000000000001</v>
      </c>
      <c r="AF32" s="55">
        <f>CRS!J32</f>
        <v>74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GAMBOA, GARNNETT D. </v>
      </c>
      <c r="C33" s="56" t="str">
        <f>CRS!D33</f>
        <v>M</v>
      </c>
      <c r="D33" s="61" t="str">
        <f>CRS!E33</f>
        <v>BSIT-NET SEC TRACK-1</v>
      </c>
      <c r="E33" s="100">
        <v>20</v>
      </c>
      <c r="F33" s="100"/>
      <c r="G33" s="100">
        <v>20</v>
      </c>
      <c r="H33" s="100"/>
      <c r="I33" s="100">
        <v>20</v>
      </c>
      <c r="J33" s="100">
        <v>20</v>
      </c>
      <c r="K33" s="100">
        <v>10</v>
      </c>
      <c r="L33" s="100"/>
      <c r="M33" s="100"/>
      <c r="N33" s="100"/>
      <c r="O33" s="51">
        <f t="shared" si="0"/>
        <v>90</v>
      </c>
      <c r="P33" s="58">
        <f t="shared" si="1"/>
        <v>50</v>
      </c>
      <c r="Q33" s="100">
        <v>30</v>
      </c>
      <c r="R33" s="100">
        <v>50</v>
      </c>
      <c r="S33" s="100">
        <v>50</v>
      </c>
      <c r="T33" s="100">
        <v>30</v>
      </c>
      <c r="U33" s="100">
        <v>30</v>
      </c>
      <c r="V33" s="100">
        <v>50</v>
      </c>
      <c r="W33" s="100">
        <v>30</v>
      </c>
      <c r="X33" s="100">
        <v>50</v>
      </c>
      <c r="Y33" s="100"/>
      <c r="Z33" s="100"/>
      <c r="AA33" s="51">
        <f t="shared" si="2"/>
        <v>320</v>
      </c>
      <c r="AB33" s="58">
        <f t="shared" si="3"/>
        <v>80</v>
      </c>
      <c r="AC33" s="102">
        <v>42</v>
      </c>
      <c r="AD33" s="58">
        <f t="shared" si="4"/>
        <v>46.666666666666664</v>
      </c>
      <c r="AE33" s="57">
        <f>CRS!I33</f>
        <v>58.766666666666673</v>
      </c>
      <c r="AF33" s="55">
        <f>CRS!J33</f>
        <v>79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JIMENEZ, JADE MAURICE P. </v>
      </c>
      <c r="C34" s="56" t="str">
        <f>CRS!D34</f>
        <v>M</v>
      </c>
      <c r="D34" s="61" t="str">
        <f>CRS!E34</f>
        <v>BSIT-WEB TRACK-1</v>
      </c>
      <c r="E34" s="100">
        <v>16</v>
      </c>
      <c r="F34" s="100"/>
      <c r="G34" s="100"/>
      <c r="H34" s="100"/>
      <c r="I34" s="100">
        <v>20</v>
      </c>
      <c r="J34" s="100">
        <v>20</v>
      </c>
      <c r="K34" s="100">
        <v>10</v>
      </c>
      <c r="L34" s="100"/>
      <c r="M34" s="100"/>
      <c r="N34" s="100"/>
      <c r="O34" s="51">
        <f t="shared" si="0"/>
        <v>66</v>
      </c>
      <c r="P34" s="58">
        <f t="shared" si="1"/>
        <v>36.666666666666664</v>
      </c>
      <c r="Q34" s="100">
        <v>40</v>
      </c>
      <c r="R34" s="100">
        <v>50</v>
      </c>
      <c r="S34" s="100">
        <v>50</v>
      </c>
      <c r="T34" s="100">
        <v>20</v>
      </c>
      <c r="U34" s="100">
        <v>40</v>
      </c>
      <c r="V34" s="100">
        <v>50</v>
      </c>
      <c r="W34" s="100">
        <v>30</v>
      </c>
      <c r="X34" s="100">
        <v>50</v>
      </c>
      <c r="Y34" s="100"/>
      <c r="Z34" s="100"/>
      <c r="AA34" s="51">
        <f t="shared" si="2"/>
        <v>330</v>
      </c>
      <c r="AB34" s="58">
        <f t="shared" si="3"/>
        <v>82.5</v>
      </c>
      <c r="AC34" s="102">
        <v>48</v>
      </c>
      <c r="AD34" s="58">
        <f t="shared" si="4"/>
        <v>53.333333333333336</v>
      </c>
      <c r="AE34" s="57">
        <f>CRS!I34</f>
        <v>57.458333333333343</v>
      </c>
      <c r="AF34" s="55">
        <f>CRS!J34</f>
        <v>79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LACANILAO, ALLYSSA LOUISSE E. </v>
      </c>
      <c r="C35" s="56" t="str">
        <f>CRS!D35</f>
        <v>F</v>
      </c>
      <c r="D35" s="61" t="str">
        <f>CRS!E35</f>
        <v>BSIT-NET SEC TRACK-1</v>
      </c>
      <c r="E35" s="100">
        <v>20</v>
      </c>
      <c r="F35" s="100">
        <v>20</v>
      </c>
      <c r="G35" s="100">
        <v>20</v>
      </c>
      <c r="H35" s="100">
        <v>40</v>
      </c>
      <c r="I35" s="100">
        <v>20</v>
      </c>
      <c r="J35" s="100">
        <v>20</v>
      </c>
      <c r="K35" s="100">
        <v>10</v>
      </c>
      <c r="L35" s="100"/>
      <c r="M35" s="100"/>
      <c r="N35" s="100"/>
      <c r="O35" s="51">
        <f t="shared" si="0"/>
        <v>150</v>
      </c>
      <c r="P35" s="58">
        <f t="shared" si="1"/>
        <v>83.333333333333343</v>
      </c>
      <c r="Q35" s="100">
        <v>40</v>
      </c>
      <c r="R35" s="100">
        <v>50</v>
      </c>
      <c r="S35" s="100">
        <v>50</v>
      </c>
      <c r="T35" s="100">
        <v>30</v>
      </c>
      <c r="U35" s="100">
        <v>30</v>
      </c>
      <c r="V35" s="100">
        <v>50</v>
      </c>
      <c r="W35" s="100">
        <v>30</v>
      </c>
      <c r="X35" s="100">
        <v>50</v>
      </c>
      <c r="Y35" s="100"/>
      <c r="Z35" s="100"/>
      <c r="AA35" s="51">
        <f t="shared" si="2"/>
        <v>330</v>
      </c>
      <c r="AB35" s="58">
        <f t="shared" si="3"/>
        <v>82.5</v>
      </c>
      <c r="AC35" s="102">
        <v>53</v>
      </c>
      <c r="AD35" s="58">
        <f t="shared" si="4"/>
        <v>58.888888888888893</v>
      </c>
      <c r="AE35" s="57">
        <f>CRS!I35</f>
        <v>74.747222222222234</v>
      </c>
      <c r="AF35" s="55">
        <f>CRS!J35</f>
        <v>87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LI, YIFAN </v>
      </c>
      <c r="C36" s="56" t="str">
        <f>CRS!D36</f>
        <v>F</v>
      </c>
      <c r="D36" s="61" t="str">
        <f>CRS!E36</f>
        <v>BSIT-WEB TRACK-1</v>
      </c>
      <c r="E36" s="100">
        <v>10</v>
      </c>
      <c r="F36" s="100">
        <v>20</v>
      </c>
      <c r="G36" s="100"/>
      <c r="H36" s="100">
        <v>40</v>
      </c>
      <c r="I36" s="100">
        <v>20</v>
      </c>
      <c r="J36" s="100">
        <v>20</v>
      </c>
      <c r="K36" s="100">
        <v>10</v>
      </c>
      <c r="L36" s="100"/>
      <c r="M36" s="100"/>
      <c r="N36" s="100"/>
      <c r="O36" s="51">
        <f t="shared" si="0"/>
        <v>120</v>
      </c>
      <c r="P36" s="58">
        <f t="shared" si="1"/>
        <v>66.666666666666657</v>
      </c>
      <c r="Q36" s="100"/>
      <c r="R36" s="100"/>
      <c r="S36" s="100">
        <v>50</v>
      </c>
      <c r="T36" s="100"/>
      <c r="U36" s="100"/>
      <c r="V36" s="100">
        <v>50</v>
      </c>
      <c r="W36" s="100">
        <v>50</v>
      </c>
      <c r="X36" s="100">
        <v>50</v>
      </c>
      <c r="Y36" s="100"/>
      <c r="Z36" s="100"/>
      <c r="AA36" s="51">
        <f t="shared" si="2"/>
        <v>200</v>
      </c>
      <c r="AB36" s="58">
        <f t="shared" si="3"/>
        <v>50</v>
      </c>
      <c r="AC36" s="102">
        <v>35</v>
      </c>
      <c r="AD36" s="58">
        <f t="shared" si="4"/>
        <v>38.888888888888893</v>
      </c>
      <c r="AE36" s="57">
        <f>CRS!I36</f>
        <v>51.722222222222229</v>
      </c>
      <c r="AF36" s="55">
        <f>CRS!J36</f>
        <v>76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MARTINEZ, ERICSON R. </v>
      </c>
      <c r="C37" s="56" t="str">
        <f>CRS!D37</f>
        <v>M</v>
      </c>
      <c r="D37" s="61" t="str">
        <f>CRS!E37</f>
        <v>BSIT-NET SEC TRACK-1</v>
      </c>
      <c r="E37" s="100">
        <v>18</v>
      </c>
      <c r="F37" s="100">
        <v>20</v>
      </c>
      <c r="G37" s="100">
        <v>20</v>
      </c>
      <c r="H37" s="100"/>
      <c r="I37" s="100">
        <v>20</v>
      </c>
      <c r="J37" s="100">
        <v>20</v>
      </c>
      <c r="K37" s="100">
        <v>10</v>
      </c>
      <c r="L37" s="100"/>
      <c r="M37" s="100"/>
      <c r="N37" s="100"/>
      <c r="O37" s="51">
        <f t="shared" si="0"/>
        <v>108</v>
      </c>
      <c r="P37" s="58">
        <f t="shared" si="1"/>
        <v>60</v>
      </c>
      <c r="Q37" s="100">
        <v>30</v>
      </c>
      <c r="R37" s="100">
        <v>50</v>
      </c>
      <c r="S37" s="100">
        <v>50</v>
      </c>
      <c r="T37" s="100">
        <v>30</v>
      </c>
      <c r="U37" s="100">
        <v>40</v>
      </c>
      <c r="V37" s="100">
        <v>50</v>
      </c>
      <c r="W37" s="100">
        <v>50</v>
      </c>
      <c r="X37" s="100">
        <v>50</v>
      </c>
      <c r="Y37" s="100"/>
      <c r="Z37" s="100"/>
      <c r="AA37" s="51">
        <f t="shared" si="2"/>
        <v>350</v>
      </c>
      <c r="AB37" s="58">
        <f t="shared" si="3"/>
        <v>87.5</v>
      </c>
      <c r="AC37" s="102">
        <v>49</v>
      </c>
      <c r="AD37" s="58">
        <f t="shared" si="4"/>
        <v>54.444444444444443</v>
      </c>
      <c r="AE37" s="57">
        <f>CRS!I37</f>
        <v>67.186111111111103</v>
      </c>
      <c r="AF37" s="55">
        <f>CRS!J37</f>
        <v>84</v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NAVALTA, JORANNE M. </v>
      </c>
      <c r="C38" s="56" t="str">
        <f>CRS!D38</f>
        <v>M</v>
      </c>
      <c r="D38" s="61" t="str">
        <f>CRS!E38</f>
        <v>BSIT-NET SEC TRACK-1</v>
      </c>
      <c r="E38" s="100"/>
      <c r="F38" s="100">
        <v>20</v>
      </c>
      <c r="G38" s="100">
        <v>20</v>
      </c>
      <c r="H38" s="100"/>
      <c r="I38" s="100">
        <v>20</v>
      </c>
      <c r="J38" s="100">
        <v>20</v>
      </c>
      <c r="K38" s="100">
        <v>10</v>
      </c>
      <c r="L38" s="100"/>
      <c r="M38" s="100"/>
      <c r="N38" s="100"/>
      <c r="O38" s="51">
        <f t="shared" si="0"/>
        <v>90</v>
      </c>
      <c r="P38" s="58">
        <f t="shared" si="1"/>
        <v>50</v>
      </c>
      <c r="Q38" s="100">
        <v>40</v>
      </c>
      <c r="R38" s="100"/>
      <c r="S38" s="100">
        <v>50</v>
      </c>
      <c r="T38" s="100"/>
      <c r="U38" s="100">
        <v>30</v>
      </c>
      <c r="V38" s="100">
        <v>50</v>
      </c>
      <c r="W38" s="100">
        <v>30</v>
      </c>
      <c r="X38" s="100">
        <v>50</v>
      </c>
      <c r="Y38" s="100"/>
      <c r="Z38" s="100"/>
      <c r="AA38" s="51">
        <f t="shared" si="2"/>
        <v>250</v>
      </c>
      <c r="AB38" s="58">
        <f t="shared" si="3"/>
        <v>62.5</v>
      </c>
      <c r="AC38" s="102">
        <v>35</v>
      </c>
      <c r="AD38" s="58">
        <f t="shared" si="4"/>
        <v>38.888888888888893</v>
      </c>
      <c r="AE38" s="57">
        <f>CRS!I38</f>
        <v>50.347222222222229</v>
      </c>
      <c r="AF38" s="55">
        <f>CRS!J38</f>
        <v>75</v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PABLO, LESTER W. </v>
      </c>
      <c r="C39" s="56" t="str">
        <f>CRS!D39</f>
        <v>M</v>
      </c>
      <c r="D39" s="61" t="str">
        <f>CRS!E39</f>
        <v>BSIT-WEB TRACK-1</v>
      </c>
      <c r="E39" s="100">
        <v>22</v>
      </c>
      <c r="F39" s="100">
        <v>20</v>
      </c>
      <c r="G39" s="100">
        <v>20</v>
      </c>
      <c r="H39" s="100">
        <v>40</v>
      </c>
      <c r="I39" s="100">
        <v>20</v>
      </c>
      <c r="J39" s="100">
        <v>20</v>
      </c>
      <c r="K39" s="100">
        <v>10</v>
      </c>
      <c r="L39" s="100"/>
      <c r="M39" s="100"/>
      <c r="N39" s="100"/>
      <c r="O39" s="51">
        <f t="shared" si="0"/>
        <v>152</v>
      </c>
      <c r="P39" s="58">
        <f t="shared" si="1"/>
        <v>84.444444444444443</v>
      </c>
      <c r="Q39" s="100">
        <v>40</v>
      </c>
      <c r="R39" s="100">
        <v>50</v>
      </c>
      <c r="S39" s="100">
        <v>0</v>
      </c>
      <c r="T39" s="100">
        <v>20</v>
      </c>
      <c r="U39" s="100">
        <v>30</v>
      </c>
      <c r="V39" s="100">
        <v>40</v>
      </c>
      <c r="W39" s="100">
        <v>50</v>
      </c>
      <c r="X39" s="100">
        <v>50</v>
      </c>
      <c r="Y39" s="100"/>
      <c r="Z39" s="100"/>
      <c r="AA39" s="51">
        <f t="shared" si="2"/>
        <v>280</v>
      </c>
      <c r="AB39" s="58">
        <f t="shared" si="3"/>
        <v>70</v>
      </c>
      <c r="AC39" s="102">
        <v>57</v>
      </c>
      <c r="AD39" s="58">
        <f t="shared" si="4"/>
        <v>63.333333333333329</v>
      </c>
      <c r="AE39" s="57">
        <f>CRS!I39</f>
        <v>72.5</v>
      </c>
      <c r="AF39" s="55">
        <f>CRS!J39</f>
        <v>86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PADRIQUE, GREGGY JIM IVAN A. </v>
      </c>
      <c r="C40" s="56" t="str">
        <f>CRS!D40</f>
        <v>M</v>
      </c>
      <c r="D40" s="61" t="str">
        <f>CRS!E40</f>
        <v>BSIT-WEB TRACK-1</v>
      </c>
      <c r="E40" s="100">
        <v>22</v>
      </c>
      <c r="F40" s="100">
        <v>20</v>
      </c>
      <c r="G40" s="100">
        <v>30</v>
      </c>
      <c r="H40" s="100">
        <v>40</v>
      </c>
      <c r="I40" s="100">
        <v>20</v>
      </c>
      <c r="J40" s="100">
        <v>20</v>
      </c>
      <c r="K40" s="100">
        <v>10</v>
      </c>
      <c r="L40" s="100"/>
      <c r="M40" s="100"/>
      <c r="N40" s="100"/>
      <c r="O40" s="51">
        <f t="shared" si="0"/>
        <v>162</v>
      </c>
      <c r="P40" s="58">
        <f t="shared" si="1"/>
        <v>90</v>
      </c>
      <c r="Q40" s="100">
        <v>30</v>
      </c>
      <c r="R40" s="100">
        <v>50</v>
      </c>
      <c r="S40" s="100">
        <v>50</v>
      </c>
      <c r="T40" s="100">
        <v>30</v>
      </c>
      <c r="U40" s="100">
        <v>40</v>
      </c>
      <c r="V40" s="100">
        <v>40</v>
      </c>
      <c r="W40" s="100">
        <v>40</v>
      </c>
      <c r="X40" s="100">
        <v>50</v>
      </c>
      <c r="Y40" s="100"/>
      <c r="Z40" s="100"/>
      <c r="AA40" s="51">
        <f t="shared" si="2"/>
        <v>330</v>
      </c>
      <c r="AB40" s="58">
        <f t="shared" si="3"/>
        <v>82.5</v>
      </c>
      <c r="AC40" s="102">
        <v>48</v>
      </c>
      <c r="AD40" s="58">
        <f t="shared" si="4"/>
        <v>53.333333333333336</v>
      </c>
      <c r="AE40" s="57">
        <f>CRS!I40</f>
        <v>75.058333333333337</v>
      </c>
      <c r="AF40" s="55">
        <f>CRS!J40</f>
        <v>88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6" t="str">
        <f>A1</f>
        <v>CITCS 1L  CC22</v>
      </c>
      <c r="B42" s="387"/>
      <c r="C42" s="387"/>
      <c r="D42" s="387"/>
      <c r="E42" s="382" t="s">
        <v>122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5"/>
      <c r="AG42" s="46"/>
      <c r="AH42" s="46"/>
      <c r="AI42" s="46"/>
      <c r="AJ42" s="46"/>
      <c r="AK42" s="46"/>
    </row>
    <row r="43" spans="1:37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2" t="str">
        <f>A4</f>
        <v>W 11:30AM-2:30PM  W 3:30PM-7:30PM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30</v>
      </c>
      <c r="F46" s="48">
        <f t="shared" si="5"/>
        <v>20</v>
      </c>
      <c r="G46" s="48">
        <f t="shared" si="5"/>
        <v>30</v>
      </c>
      <c r="H46" s="48">
        <f t="shared" si="5"/>
        <v>50</v>
      </c>
      <c r="I46" s="48">
        <f t="shared" si="5"/>
        <v>20</v>
      </c>
      <c r="J46" s="48">
        <f t="shared" si="5"/>
        <v>20</v>
      </c>
      <c r="K46" s="48">
        <f t="shared" si="5"/>
        <v>10</v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50</v>
      </c>
      <c r="R46" s="48">
        <f t="shared" ref="R46:Z46" si="6">IF(R5="","",R5)</f>
        <v>50</v>
      </c>
      <c r="S46" s="48">
        <f t="shared" si="6"/>
        <v>50</v>
      </c>
      <c r="T46" s="48">
        <f t="shared" si="6"/>
        <v>50</v>
      </c>
      <c r="U46" s="48">
        <f t="shared" si="6"/>
        <v>50</v>
      </c>
      <c r="V46" s="48">
        <f t="shared" si="6"/>
        <v>50</v>
      </c>
      <c r="W46" s="48">
        <f t="shared" si="6"/>
        <v>50</v>
      </c>
      <c r="X46" s="48">
        <f t="shared" si="6"/>
        <v>50</v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90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QZ01</v>
      </c>
      <c r="F47" s="376" t="str">
        <f t="shared" ref="F47:N47" si="8">IF(F6="","",F6)</f>
        <v>QZ02</v>
      </c>
      <c r="G47" s="376" t="str">
        <f t="shared" si="8"/>
        <v>QZ03</v>
      </c>
      <c r="H47" s="376" t="str">
        <f t="shared" si="8"/>
        <v>QZ04</v>
      </c>
      <c r="I47" s="376" t="str">
        <f t="shared" si="8"/>
        <v>QZ05</v>
      </c>
      <c r="J47" s="376" t="str">
        <f t="shared" si="8"/>
        <v>QZ06</v>
      </c>
      <c r="K47" s="376" t="str">
        <f t="shared" si="8"/>
        <v>QZ07</v>
      </c>
      <c r="L47" s="376" t="str">
        <f t="shared" si="8"/>
        <v/>
      </c>
      <c r="M47" s="376" t="str">
        <f t="shared" si="8"/>
        <v/>
      </c>
      <c r="N47" s="376" t="str">
        <f t="shared" si="8"/>
        <v/>
      </c>
      <c r="O47" s="406">
        <f>O6</f>
        <v>180</v>
      </c>
      <c r="P47" s="359"/>
      <c r="Q47" s="376" t="str">
        <f t="shared" ref="Q47:Z47" si="9">IF(Q6="","",Q6)</f>
        <v>LAB01</v>
      </c>
      <c r="R47" s="376" t="str">
        <f t="shared" si="9"/>
        <v>LAB02</v>
      </c>
      <c r="S47" s="376" t="str">
        <f t="shared" si="9"/>
        <v>LAB03</v>
      </c>
      <c r="T47" s="376" t="str">
        <f t="shared" si="9"/>
        <v>LAB04</v>
      </c>
      <c r="U47" s="376" t="str">
        <f t="shared" si="9"/>
        <v>LAB05</v>
      </c>
      <c r="V47" s="376" t="str">
        <f t="shared" si="9"/>
        <v>LAB06</v>
      </c>
      <c r="W47" s="376" t="str">
        <f t="shared" si="9"/>
        <v>LAB07</v>
      </c>
      <c r="X47" s="376" t="str">
        <f t="shared" si="9"/>
        <v>LAB08</v>
      </c>
      <c r="Y47" s="376" t="str">
        <f t="shared" si="9"/>
        <v/>
      </c>
      <c r="Z47" s="376" t="str">
        <f t="shared" si="9"/>
        <v/>
      </c>
      <c r="AA47" s="406">
        <f>AA6</f>
        <v>400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PALAGANAS, JHONNIE E. </v>
      </c>
      <c r="C50" s="56" t="str">
        <f>CRS!D50</f>
        <v>M</v>
      </c>
      <c r="D50" s="61" t="str">
        <f>CRS!E50</f>
        <v>BSIT-WEB TRACK-1</v>
      </c>
      <c r="E50" s="100">
        <v>18</v>
      </c>
      <c r="F50" s="100">
        <v>20</v>
      </c>
      <c r="G50" s="100">
        <v>25</v>
      </c>
      <c r="H50" s="100">
        <v>40</v>
      </c>
      <c r="I50" s="100">
        <v>20</v>
      </c>
      <c r="J50" s="100">
        <v>20</v>
      </c>
      <c r="K50" s="100">
        <v>10</v>
      </c>
      <c r="L50" s="100"/>
      <c r="M50" s="100"/>
      <c r="N50" s="100"/>
      <c r="O50" s="51">
        <f t="shared" ref="O50:O80" si="10">IF(SUM(E50:N50)=0,"",SUM(E50:N50))</f>
        <v>153</v>
      </c>
      <c r="P50" s="58">
        <f t="shared" ref="P50:P80" si="11">IF(O50="","",O50/$O$6*100)</f>
        <v>85</v>
      </c>
      <c r="Q50" s="100">
        <v>40</v>
      </c>
      <c r="R50" s="100">
        <v>50</v>
      </c>
      <c r="S50" s="100">
        <v>50</v>
      </c>
      <c r="T50" s="100">
        <v>30</v>
      </c>
      <c r="U50" s="100">
        <v>30</v>
      </c>
      <c r="V50" s="100">
        <v>50</v>
      </c>
      <c r="W50" s="100">
        <v>40</v>
      </c>
      <c r="X50" s="100"/>
      <c r="Y50" s="100"/>
      <c r="Z50" s="100"/>
      <c r="AA50" s="51">
        <f t="shared" ref="AA50:AA80" si="12">IF(SUM(Q50:Z50)=0,"",SUM(Q50:Z50))</f>
        <v>290</v>
      </c>
      <c r="AB50" s="58">
        <f t="shared" ref="AB50:AB80" si="13">IF(AA50="","",AA50/$AA$6*100)</f>
        <v>72.5</v>
      </c>
      <c r="AC50" s="102">
        <v>55</v>
      </c>
      <c r="AD50" s="58">
        <f t="shared" ref="AD50:AD80" si="14">IF(AC50="","",AC50/$AC$5*100)</f>
        <v>61.111111111111114</v>
      </c>
      <c r="AE50" s="57">
        <f>CRS!I50</f>
        <v>72.75277777777778</v>
      </c>
      <c r="AF50" s="55">
        <f>CRS!J50</f>
        <v>86</v>
      </c>
    </row>
    <row r="51" spans="1:32" ht="12.75" customHeight="1">
      <c r="A51" s="47" t="s">
        <v>58</v>
      </c>
      <c r="B51" s="50" t="str">
        <f>CRS!C51</f>
        <v xml:space="preserve">PALAWAG, ALLYSA MAE P. </v>
      </c>
      <c r="C51" s="56" t="str">
        <f>CRS!D51</f>
        <v>F</v>
      </c>
      <c r="D51" s="61" t="str">
        <f>CRS!E51</f>
        <v>BSIT-WEB TRACK-1</v>
      </c>
      <c r="E51" s="100">
        <v>15</v>
      </c>
      <c r="F51" s="100">
        <v>20</v>
      </c>
      <c r="G51" s="100">
        <v>25</v>
      </c>
      <c r="H51" s="100">
        <v>40</v>
      </c>
      <c r="I51" s="100">
        <v>20</v>
      </c>
      <c r="J51" s="100">
        <v>20</v>
      </c>
      <c r="K51" s="100">
        <v>10</v>
      </c>
      <c r="L51" s="100"/>
      <c r="M51" s="100"/>
      <c r="N51" s="100"/>
      <c r="O51" s="51">
        <f t="shared" si="10"/>
        <v>150</v>
      </c>
      <c r="P51" s="58">
        <f t="shared" si="11"/>
        <v>83.333333333333343</v>
      </c>
      <c r="Q51" s="100">
        <v>40</v>
      </c>
      <c r="R51" s="100">
        <v>50</v>
      </c>
      <c r="S51" s="100">
        <v>50</v>
      </c>
      <c r="T51" s="100">
        <v>30</v>
      </c>
      <c r="U51" s="100">
        <v>40</v>
      </c>
      <c r="V51" s="100">
        <v>40</v>
      </c>
      <c r="W51" s="100">
        <v>50</v>
      </c>
      <c r="X51" s="100">
        <v>50</v>
      </c>
      <c r="Y51" s="100"/>
      <c r="Z51" s="100"/>
      <c r="AA51" s="51">
        <f t="shared" si="12"/>
        <v>350</v>
      </c>
      <c r="AB51" s="58">
        <f t="shared" si="13"/>
        <v>87.5</v>
      </c>
      <c r="AC51" s="102">
        <v>43</v>
      </c>
      <c r="AD51" s="58">
        <f t="shared" si="14"/>
        <v>47.777777777777779</v>
      </c>
      <c r="AE51" s="57">
        <f>CRS!I51</f>
        <v>72.61944444444444</v>
      </c>
      <c r="AF51" s="55">
        <f>CRS!J51</f>
        <v>86</v>
      </c>
    </row>
    <row r="52" spans="1:32" ht="12.75" customHeight="1">
      <c r="A52" s="47" t="s">
        <v>59</v>
      </c>
      <c r="B52" s="50" t="str">
        <f>CRS!C52</f>
        <v xml:space="preserve">QUILALA, JOSHUA C. </v>
      </c>
      <c r="C52" s="56" t="str">
        <f>CRS!D52</f>
        <v>M</v>
      </c>
      <c r="D52" s="61" t="str">
        <f>CRS!E52</f>
        <v>BSIT-WEB TRACK-1</v>
      </c>
      <c r="E52" s="100">
        <v>26</v>
      </c>
      <c r="F52" s="100">
        <v>20</v>
      </c>
      <c r="G52" s="100">
        <v>25</v>
      </c>
      <c r="H52" s="100">
        <v>40</v>
      </c>
      <c r="I52" s="100">
        <v>20</v>
      </c>
      <c r="J52" s="100">
        <v>20</v>
      </c>
      <c r="K52" s="100">
        <v>10</v>
      </c>
      <c r="L52" s="100"/>
      <c r="M52" s="100"/>
      <c r="N52" s="100"/>
      <c r="O52" s="51">
        <f t="shared" si="10"/>
        <v>161</v>
      </c>
      <c r="P52" s="58">
        <f t="shared" si="11"/>
        <v>89.444444444444443</v>
      </c>
      <c r="Q52" s="100">
        <v>40</v>
      </c>
      <c r="R52" s="100">
        <v>50</v>
      </c>
      <c r="S52" s="100">
        <v>50</v>
      </c>
      <c r="T52" s="100">
        <v>30</v>
      </c>
      <c r="U52" s="100"/>
      <c r="V52" s="100">
        <v>50</v>
      </c>
      <c r="W52" s="100">
        <v>40</v>
      </c>
      <c r="X52" s="100">
        <v>50</v>
      </c>
      <c r="Y52" s="100"/>
      <c r="Z52" s="100"/>
      <c r="AA52" s="51">
        <f t="shared" si="12"/>
        <v>310</v>
      </c>
      <c r="AB52" s="58">
        <f t="shared" si="13"/>
        <v>77.5</v>
      </c>
      <c r="AC52" s="102">
        <v>50</v>
      </c>
      <c r="AD52" s="58">
        <f t="shared" si="14"/>
        <v>55.555555555555557</v>
      </c>
      <c r="AE52" s="57">
        <f>CRS!I52</f>
        <v>73.980555555555554</v>
      </c>
      <c r="AF52" s="55">
        <f>CRS!J52</f>
        <v>87</v>
      </c>
    </row>
    <row r="53" spans="1:32" ht="12.75" customHeight="1">
      <c r="A53" s="47" t="s">
        <v>60</v>
      </c>
      <c r="B53" s="50" t="str">
        <f>CRS!C53</f>
        <v xml:space="preserve">SABINOSA, RECCALYN A. </v>
      </c>
      <c r="C53" s="56" t="str">
        <f>CRS!D53</f>
        <v>F</v>
      </c>
      <c r="D53" s="61" t="str">
        <f>CRS!E53</f>
        <v>BSIT-WEB TRACK-1</v>
      </c>
      <c r="E53" s="100">
        <v>26</v>
      </c>
      <c r="F53" s="100">
        <v>20</v>
      </c>
      <c r="G53" s="100">
        <v>25</v>
      </c>
      <c r="H53" s="100">
        <v>40</v>
      </c>
      <c r="I53" s="100">
        <v>20</v>
      </c>
      <c r="J53" s="100">
        <v>20</v>
      </c>
      <c r="K53" s="100">
        <v>10</v>
      </c>
      <c r="L53" s="100"/>
      <c r="M53" s="100"/>
      <c r="N53" s="100"/>
      <c r="O53" s="51">
        <f t="shared" si="10"/>
        <v>161</v>
      </c>
      <c r="P53" s="58">
        <f t="shared" si="11"/>
        <v>89.444444444444443</v>
      </c>
      <c r="Q53" s="100">
        <v>30</v>
      </c>
      <c r="R53" s="100">
        <v>50</v>
      </c>
      <c r="S53" s="100">
        <v>50</v>
      </c>
      <c r="T53" s="100">
        <v>30</v>
      </c>
      <c r="U53" s="100">
        <v>40</v>
      </c>
      <c r="V53" s="100">
        <v>40</v>
      </c>
      <c r="W53" s="100">
        <v>40</v>
      </c>
      <c r="X53" s="100">
        <v>50</v>
      </c>
      <c r="Y53" s="100"/>
      <c r="Z53" s="100"/>
      <c r="AA53" s="51">
        <f t="shared" si="12"/>
        <v>330</v>
      </c>
      <c r="AB53" s="58">
        <f t="shared" si="13"/>
        <v>82.5</v>
      </c>
      <c r="AC53" s="102">
        <v>47</v>
      </c>
      <c r="AD53" s="58">
        <f t="shared" si="14"/>
        <v>52.222222222222229</v>
      </c>
      <c r="AE53" s="57">
        <f>CRS!I53</f>
        <v>74.497222222222234</v>
      </c>
      <c r="AF53" s="55">
        <f>CRS!J53</f>
        <v>87</v>
      </c>
    </row>
    <row r="54" spans="1:32" ht="12.75" customHeight="1">
      <c r="A54" s="47" t="s">
        <v>61</v>
      </c>
      <c r="B54" s="50" t="str">
        <f>CRS!C54</f>
        <v xml:space="preserve">SAMSON, JOHN DAVID B. </v>
      </c>
      <c r="C54" s="56" t="str">
        <f>CRS!D54</f>
        <v>M</v>
      </c>
      <c r="D54" s="61" t="str">
        <f>CRS!E54</f>
        <v>BSIT-NET SEC TRACK-1</v>
      </c>
      <c r="E54" s="100">
        <v>22</v>
      </c>
      <c r="F54" s="100">
        <v>20</v>
      </c>
      <c r="G54" s="100">
        <v>25</v>
      </c>
      <c r="H54" s="100">
        <v>40</v>
      </c>
      <c r="I54" s="100">
        <v>5</v>
      </c>
      <c r="J54" s="100">
        <v>20</v>
      </c>
      <c r="K54" s="100">
        <v>10</v>
      </c>
      <c r="L54" s="100"/>
      <c r="M54" s="100"/>
      <c r="N54" s="100"/>
      <c r="O54" s="51">
        <f t="shared" si="10"/>
        <v>142</v>
      </c>
      <c r="P54" s="58">
        <f t="shared" si="11"/>
        <v>78.888888888888886</v>
      </c>
      <c r="Q54" s="100">
        <v>30</v>
      </c>
      <c r="R54" s="100">
        <v>50</v>
      </c>
      <c r="S54" s="100">
        <v>0</v>
      </c>
      <c r="T54" s="100">
        <v>30</v>
      </c>
      <c r="U54" s="100">
        <v>40</v>
      </c>
      <c r="V54" s="100">
        <v>40</v>
      </c>
      <c r="W54" s="100">
        <v>50</v>
      </c>
      <c r="X54" s="100">
        <v>50</v>
      </c>
      <c r="Y54" s="100"/>
      <c r="Z54" s="100"/>
      <c r="AA54" s="51">
        <f t="shared" si="12"/>
        <v>290</v>
      </c>
      <c r="AB54" s="58">
        <f t="shared" si="13"/>
        <v>72.5</v>
      </c>
      <c r="AC54" s="102">
        <v>46</v>
      </c>
      <c r="AD54" s="58">
        <f t="shared" si="14"/>
        <v>51.111111111111107</v>
      </c>
      <c r="AE54" s="57">
        <f>CRS!I54</f>
        <v>67.336111111111109</v>
      </c>
      <c r="AF54" s="55">
        <f>CRS!J54</f>
        <v>84</v>
      </c>
    </row>
    <row r="55" spans="1:32" ht="12.75" customHeight="1">
      <c r="A55" s="47" t="s">
        <v>62</v>
      </c>
      <c r="B55" s="50" t="str">
        <f>CRS!C55</f>
        <v xml:space="preserve">SOMINESTRADO, TRISTAN REEVE F. </v>
      </c>
      <c r="C55" s="56" t="str">
        <f>CRS!D55</f>
        <v>M</v>
      </c>
      <c r="D55" s="61" t="str">
        <f>CRS!E55</f>
        <v>BSIT-WEB TRACK-1</v>
      </c>
      <c r="E55" s="100">
        <v>7</v>
      </c>
      <c r="F55" s="100">
        <v>20</v>
      </c>
      <c r="G55" s="100">
        <v>25</v>
      </c>
      <c r="H55" s="100">
        <v>40</v>
      </c>
      <c r="I55" s="100">
        <v>20</v>
      </c>
      <c r="J55" s="100">
        <v>20</v>
      </c>
      <c r="K55" s="100">
        <v>10</v>
      </c>
      <c r="L55" s="100"/>
      <c r="M55" s="100"/>
      <c r="N55" s="100"/>
      <c r="O55" s="51">
        <f t="shared" si="10"/>
        <v>142</v>
      </c>
      <c r="P55" s="58">
        <f t="shared" si="11"/>
        <v>78.888888888888886</v>
      </c>
      <c r="Q55" s="100">
        <v>30</v>
      </c>
      <c r="R55" s="100">
        <v>50</v>
      </c>
      <c r="S55" s="100">
        <v>0</v>
      </c>
      <c r="T55" s="100">
        <v>30</v>
      </c>
      <c r="U55" s="100">
        <v>40</v>
      </c>
      <c r="V55" s="100">
        <v>40</v>
      </c>
      <c r="W55" s="100">
        <v>30</v>
      </c>
      <c r="X55" s="100">
        <v>50</v>
      </c>
      <c r="Y55" s="100"/>
      <c r="Z55" s="100"/>
      <c r="AA55" s="51">
        <f t="shared" si="12"/>
        <v>270</v>
      </c>
      <c r="AB55" s="58">
        <f t="shared" si="13"/>
        <v>67.5</v>
      </c>
      <c r="AC55" s="102">
        <v>40</v>
      </c>
      <c r="AD55" s="58">
        <f t="shared" si="14"/>
        <v>44.444444444444443</v>
      </c>
      <c r="AE55" s="57">
        <f>CRS!I55</f>
        <v>63.419444444444451</v>
      </c>
      <c r="AF55" s="55">
        <f>CRS!J55</f>
        <v>82</v>
      </c>
    </row>
    <row r="56" spans="1:32" ht="12.75" customHeight="1">
      <c r="A56" s="47" t="s">
        <v>63</v>
      </c>
      <c r="B56" s="50" t="str">
        <f>CRS!C56</f>
        <v xml:space="preserve">TAMAYO, DYNAH M. </v>
      </c>
      <c r="C56" s="56" t="str">
        <f>CRS!D56</f>
        <v>F</v>
      </c>
      <c r="D56" s="61" t="str">
        <f>CRS!E56</f>
        <v>BSIT-WEB TRACK-1</v>
      </c>
      <c r="E56" s="100">
        <v>24</v>
      </c>
      <c r="F56" s="100">
        <v>20</v>
      </c>
      <c r="G56" s="100">
        <v>20</v>
      </c>
      <c r="H56" s="100">
        <v>40</v>
      </c>
      <c r="I56" s="100">
        <v>20</v>
      </c>
      <c r="J56" s="100">
        <v>20</v>
      </c>
      <c r="K56" s="100">
        <v>10</v>
      </c>
      <c r="L56" s="100"/>
      <c r="M56" s="100"/>
      <c r="N56" s="100"/>
      <c r="O56" s="51">
        <f t="shared" si="10"/>
        <v>154</v>
      </c>
      <c r="P56" s="58">
        <f t="shared" si="11"/>
        <v>85.555555555555557</v>
      </c>
      <c r="Q56" s="100">
        <v>40</v>
      </c>
      <c r="R56" s="100">
        <v>50</v>
      </c>
      <c r="S56" s="100">
        <v>50</v>
      </c>
      <c r="T56" s="100">
        <v>30</v>
      </c>
      <c r="U56" s="100">
        <v>40</v>
      </c>
      <c r="V56" s="100">
        <v>50</v>
      </c>
      <c r="W56" s="100">
        <v>50</v>
      </c>
      <c r="X56" s="100">
        <v>50</v>
      </c>
      <c r="Y56" s="100"/>
      <c r="Z56" s="100"/>
      <c r="AA56" s="51">
        <f t="shared" si="12"/>
        <v>360</v>
      </c>
      <c r="AB56" s="58">
        <f t="shared" si="13"/>
        <v>90</v>
      </c>
      <c r="AC56" s="102">
        <v>65</v>
      </c>
      <c r="AD56" s="58">
        <f t="shared" si="14"/>
        <v>72.222222222222214</v>
      </c>
      <c r="AE56" s="57">
        <f>CRS!I56</f>
        <v>82.488888888888894</v>
      </c>
      <c r="AF56" s="55">
        <f>CRS!J56</f>
        <v>91</v>
      </c>
    </row>
    <row r="57" spans="1:32" ht="12.75" customHeight="1">
      <c r="A57" s="47" t="s">
        <v>64</v>
      </c>
      <c r="B57" s="50" t="str">
        <f>CRS!C57</f>
        <v xml:space="preserve">VILLAROMAN, JAYVEE MARK D. </v>
      </c>
      <c r="C57" s="56" t="str">
        <f>CRS!D57</f>
        <v>M</v>
      </c>
      <c r="D57" s="61" t="str">
        <f>CRS!E57</f>
        <v>BSIT-NET SEC TRACK-1</v>
      </c>
      <c r="E57" s="100">
        <v>19</v>
      </c>
      <c r="F57" s="100">
        <v>20</v>
      </c>
      <c r="G57" s="100">
        <v>30</v>
      </c>
      <c r="H57" s="100">
        <v>40</v>
      </c>
      <c r="I57" s="100">
        <v>15</v>
      </c>
      <c r="J57" s="100">
        <v>20</v>
      </c>
      <c r="K57" s="100">
        <v>10</v>
      </c>
      <c r="L57" s="100"/>
      <c r="M57" s="100"/>
      <c r="N57" s="100"/>
      <c r="O57" s="51">
        <f t="shared" si="10"/>
        <v>154</v>
      </c>
      <c r="P57" s="58">
        <f t="shared" si="11"/>
        <v>85.555555555555557</v>
      </c>
      <c r="Q57" s="100">
        <v>40</v>
      </c>
      <c r="R57" s="100">
        <v>50</v>
      </c>
      <c r="S57" s="100">
        <v>50</v>
      </c>
      <c r="T57" s="100">
        <v>30</v>
      </c>
      <c r="U57" s="100">
        <v>40</v>
      </c>
      <c r="V57" s="100">
        <v>50</v>
      </c>
      <c r="W57" s="100">
        <v>30</v>
      </c>
      <c r="X57" s="100">
        <v>50</v>
      </c>
      <c r="Y57" s="100"/>
      <c r="Z57" s="100"/>
      <c r="AA57" s="51">
        <f t="shared" si="12"/>
        <v>340</v>
      </c>
      <c r="AB57" s="58">
        <f t="shared" si="13"/>
        <v>85</v>
      </c>
      <c r="AC57" s="102">
        <v>56</v>
      </c>
      <c r="AD57" s="58">
        <f t="shared" si="14"/>
        <v>62.222222222222221</v>
      </c>
      <c r="AE57" s="57">
        <f>CRS!I57</f>
        <v>77.438888888888897</v>
      </c>
      <c r="AF57" s="55">
        <f>CRS!J57</f>
        <v>89</v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39" zoomScaleNormal="100" workbookViewId="0">
      <selection activeCell="Q59" sqref="Q5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0" t="str">
        <f>CRS!A1</f>
        <v>CITCS 1L  CC22</v>
      </c>
      <c r="B1" s="401"/>
      <c r="C1" s="401"/>
      <c r="D1" s="401"/>
      <c r="E1" s="382" t="s">
        <v>124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4"/>
      <c r="AG1" s="385"/>
      <c r="AH1" s="54"/>
      <c r="AI1" s="46"/>
      <c r="AJ1" s="46"/>
      <c r="AK1" s="46"/>
      <c r="AL1" s="46"/>
    </row>
    <row r="2" spans="1:38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2" t="str">
        <f>CRS!A4</f>
        <v>W 11:30AM-2:30PM  W 3:30PM-7:30PM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50</v>
      </c>
      <c r="I5" s="99"/>
      <c r="J5" s="99"/>
      <c r="K5" s="99"/>
      <c r="L5" s="99"/>
      <c r="M5" s="99"/>
      <c r="N5" s="99"/>
      <c r="O5" s="393"/>
      <c r="P5" s="360"/>
      <c r="Q5" s="99">
        <v>70</v>
      </c>
      <c r="R5" s="99"/>
      <c r="S5" s="99"/>
      <c r="T5" s="99"/>
      <c r="U5" s="99"/>
      <c r="V5" s="99"/>
      <c r="W5" s="99"/>
      <c r="X5" s="99"/>
      <c r="Y5" s="99"/>
      <c r="Z5" s="99"/>
      <c r="AA5" s="393"/>
      <c r="AB5" s="360"/>
      <c r="AC5" s="101">
        <v>80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5" t="str">
        <f>CRS!A6</f>
        <v>Inst/Prof:Leonard Prim Francis G. Reyes</v>
      </c>
      <c r="B6" s="353"/>
      <c r="C6" s="354"/>
      <c r="D6" s="354"/>
      <c r="E6" s="362" t="s">
        <v>254</v>
      </c>
      <c r="F6" s="362" t="s">
        <v>255</v>
      </c>
      <c r="G6" s="362" t="s">
        <v>256</v>
      </c>
      <c r="H6" s="362" t="s">
        <v>257</v>
      </c>
      <c r="I6" s="362"/>
      <c r="J6" s="362"/>
      <c r="K6" s="362"/>
      <c r="L6" s="362"/>
      <c r="M6" s="362"/>
      <c r="N6" s="362"/>
      <c r="O6" s="397">
        <f>IF(SUM(E5:N5)=0,"",SUM(E5:N5))</f>
        <v>170</v>
      </c>
      <c r="P6" s="360"/>
      <c r="Q6" s="362" t="s">
        <v>261</v>
      </c>
      <c r="R6" s="362"/>
      <c r="S6" s="362"/>
      <c r="T6" s="362"/>
      <c r="U6" s="362"/>
      <c r="V6" s="362"/>
      <c r="W6" s="362"/>
      <c r="X6" s="362"/>
      <c r="Y6" s="362"/>
      <c r="Z6" s="362"/>
      <c r="AA6" s="394">
        <f>IF(SUM(Q5:Z5)=0,"",SUM(Q5:Z5))</f>
        <v>70</v>
      </c>
      <c r="AB6" s="360"/>
      <c r="AC6" s="349">
        <f>'INITIAL INPUT'!D22</f>
        <v>0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90"/>
      <c r="J7" s="390"/>
      <c r="K7" s="390"/>
      <c r="L7" s="390"/>
      <c r="M7" s="390"/>
      <c r="N7" s="390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1"/>
      <c r="D8" s="381"/>
      <c r="E8" s="364"/>
      <c r="F8" s="364"/>
      <c r="G8" s="364"/>
      <c r="H8" s="364"/>
      <c r="I8" s="391"/>
      <c r="J8" s="391"/>
      <c r="K8" s="391"/>
      <c r="L8" s="391"/>
      <c r="M8" s="391"/>
      <c r="N8" s="391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AGONOY, KAEZEE LOU G. </v>
      </c>
      <c r="C9" s="56" t="str">
        <f>CRS!D9</f>
        <v>F</v>
      </c>
      <c r="D9" s="61" t="str">
        <f>CRS!E9</f>
        <v>BSIT-NET SEC TRACK-1</v>
      </c>
      <c r="E9" s="100">
        <v>27</v>
      </c>
      <c r="F9" s="100">
        <v>27</v>
      </c>
      <c r="G9" s="100">
        <v>27</v>
      </c>
      <c r="H9" s="100">
        <v>40</v>
      </c>
      <c r="I9" s="100"/>
      <c r="J9" s="100"/>
      <c r="K9" s="100"/>
      <c r="L9" s="100"/>
      <c r="M9" s="100"/>
      <c r="N9" s="100"/>
      <c r="O9" s="51">
        <f>IF(SUM(E9:N9)=0,"",SUM(E9:N9))</f>
        <v>121</v>
      </c>
      <c r="P9" s="58">
        <f>IF(O9="","",O9/$O$6*100)</f>
        <v>71.17647058823529</v>
      </c>
      <c r="Q9" s="100">
        <v>70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70</v>
      </c>
      <c r="AB9" s="58">
        <f>IF(AA9="","",AA9/$AA$6*100)</f>
        <v>100</v>
      </c>
      <c r="AC9" s="102">
        <v>26</v>
      </c>
      <c r="AD9" s="58">
        <f>IF(AC9="","",AC9/$AC$5*100)</f>
        <v>32.5</v>
      </c>
      <c r="AE9" s="103">
        <f>CRS!O9</f>
        <v>67.538235294117641</v>
      </c>
      <c r="AF9" s="57">
        <f>CRS!P9</f>
        <v>70.112173202614372</v>
      </c>
      <c r="AG9" s="55">
        <f>CRS!Q9</f>
        <v>85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AGUSTIN, MARY JOY D. </v>
      </c>
      <c r="C10" s="56" t="str">
        <f>CRS!D10</f>
        <v>F</v>
      </c>
      <c r="D10" s="61" t="str">
        <f>CRS!E10</f>
        <v>BSIT-WEB TRACK-1</v>
      </c>
      <c r="E10" s="100">
        <v>39</v>
      </c>
      <c r="F10" s="100">
        <v>27</v>
      </c>
      <c r="G10" s="100">
        <v>25</v>
      </c>
      <c r="H10" s="100">
        <v>32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123</v>
      </c>
      <c r="P10" s="58">
        <f t="shared" ref="P10:P40" si="1">IF(O10="","",O10/$O$6*100)</f>
        <v>72.35294117647058</v>
      </c>
      <c r="Q10" s="100">
        <v>70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70</v>
      </c>
      <c r="AB10" s="58">
        <f t="shared" ref="AB10:AB40" si="3">IF(AA10="","",AA10/$AA$6*100)</f>
        <v>100</v>
      </c>
      <c r="AC10" s="102">
        <v>72</v>
      </c>
      <c r="AD10" s="58">
        <f t="shared" ref="AD10:AD40" si="4">IF(AC10="","",AC10/$AC$5*100)</f>
        <v>90</v>
      </c>
      <c r="AE10" s="103">
        <f>CRS!O10</f>
        <v>87.476470588235287</v>
      </c>
      <c r="AF10" s="57">
        <f>CRS!P10</f>
        <v>82.492401960784321</v>
      </c>
      <c r="AG10" s="55">
        <f>CRS!Q10</f>
        <v>91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ALMACEN, RYAN CHRISTIAN M. </v>
      </c>
      <c r="C11" s="56" t="str">
        <f>CRS!D11</f>
        <v>M</v>
      </c>
      <c r="D11" s="61" t="str">
        <f>CRS!E11</f>
        <v>BSIT-WEB TRACK-1</v>
      </c>
      <c r="E11" s="100">
        <v>31</v>
      </c>
      <c r="F11" s="100">
        <v>22</v>
      </c>
      <c r="G11" s="100">
        <v>16</v>
      </c>
      <c r="H11" s="100">
        <v>30</v>
      </c>
      <c r="I11" s="100"/>
      <c r="J11" s="100"/>
      <c r="K11" s="100"/>
      <c r="L11" s="100"/>
      <c r="M11" s="100"/>
      <c r="N11" s="100"/>
      <c r="O11" s="51">
        <f t="shared" si="0"/>
        <v>99</v>
      </c>
      <c r="P11" s="58">
        <f t="shared" si="1"/>
        <v>58.235294117647065</v>
      </c>
      <c r="Q11" s="100">
        <v>70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70</v>
      </c>
      <c r="AB11" s="58">
        <f t="shared" si="3"/>
        <v>100</v>
      </c>
      <c r="AC11" s="102">
        <v>36</v>
      </c>
      <c r="AD11" s="58">
        <f t="shared" si="4"/>
        <v>45</v>
      </c>
      <c r="AE11" s="103">
        <f>CRS!O11</f>
        <v>67.517647058823528</v>
      </c>
      <c r="AF11" s="57">
        <f>CRS!P11</f>
        <v>69.747712418300665</v>
      </c>
      <c r="AG11" s="55">
        <f>CRS!Q11</f>
        <v>85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ALONZO, AARON REINIER S. </v>
      </c>
      <c r="C12" s="56" t="str">
        <f>CRS!D12</f>
        <v>M</v>
      </c>
      <c r="D12" s="61" t="str">
        <f>CRS!E12</f>
        <v>BSIT-NET SEC TRACK-1</v>
      </c>
      <c r="E12" s="100">
        <v>39</v>
      </c>
      <c r="F12" s="100">
        <v>39</v>
      </c>
      <c r="G12" s="100">
        <v>39</v>
      </c>
      <c r="H12" s="100">
        <v>45</v>
      </c>
      <c r="I12" s="100"/>
      <c r="J12" s="100"/>
      <c r="K12" s="100"/>
      <c r="L12" s="100"/>
      <c r="M12" s="100"/>
      <c r="N12" s="100"/>
      <c r="O12" s="51">
        <f t="shared" si="0"/>
        <v>162</v>
      </c>
      <c r="P12" s="58">
        <f t="shared" si="1"/>
        <v>95.294117647058812</v>
      </c>
      <c r="Q12" s="100">
        <v>70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51">
        <f t="shared" si="2"/>
        <v>70</v>
      </c>
      <c r="AB12" s="58">
        <f t="shared" si="3"/>
        <v>100</v>
      </c>
      <c r="AC12" s="102">
        <v>72</v>
      </c>
      <c r="AD12" s="58">
        <f t="shared" si="4"/>
        <v>90</v>
      </c>
      <c r="AE12" s="103">
        <f>CRS!O12</f>
        <v>95.047058823529397</v>
      </c>
      <c r="AF12" s="57">
        <f>CRS!P12</f>
        <v>71.590196078431362</v>
      </c>
      <c r="AG12" s="55">
        <f>CRS!Q12</f>
        <v>86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AQUINO, GABRIEL ALVIN O. </v>
      </c>
      <c r="C13" s="56" t="str">
        <f>CRS!D13</f>
        <v>M</v>
      </c>
      <c r="D13" s="61" t="str">
        <f>CRS!E13</f>
        <v>BSIT-NET SEC TRACK-1</v>
      </c>
      <c r="E13" s="100">
        <v>10</v>
      </c>
      <c r="F13" s="100">
        <v>7</v>
      </c>
      <c r="G13" s="100">
        <v>30</v>
      </c>
      <c r="H13" s="100">
        <v>41</v>
      </c>
      <c r="I13" s="100"/>
      <c r="J13" s="100"/>
      <c r="K13" s="100"/>
      <c r="L13" s="100"/>
      <c r="M13" s="100"/>
      <c r="N13" s="100"/>
      <c r="O13" s="51">
        <f t="shared" si="0"/>
        <v>88</v>
      </c>
      <c r="P13" s="58">
        <f t="shared" si="1"/>
        <v>51.764705882352949</v>
      </c>
      <c r="Q13" s="100">
        <v>70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70</v>
      </c>
      <c r="AB13" s="58">
        <f t="shared" si="3"/>
        <v>100</v>
      </c>
      <c r="AC13" s="102">
        <v>28</v>
      </c>
      <c r="AD13" s="58">
        <f t="shared" si="4"/>
        <v>35</v>
      </c>
      <c r="AE13" s="103">
        <f>CRS!O13</f>
        <v>61.982352941176472</v>
      </c>
      <c r="AF13" s="57">
        <f>CRS!P13</f>
        <v>54.674509803921573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ASCUETA, VERGEL G. </v>
      </c>
      <c r="C14" s="56" t="str">
        <f>CRS!D14</f>
        <v>M</v>
      </c>
      <c r="D14" s="61" t="str">
        <f>CRS!E14</f>
        <v>BSIT-WEB TRACK-1</v>
      </c>
      <c r="E14" s="100">
        <v>39</v>
      </c>
      <c r="F14" s="100">
        <v>37</v>
      </c>
      <c r="G14" s="100">
        <v>30</v>
      </c>
      <c r="H14" s="100">
        <v>48</v>
      </c>
      <c r="I14" s="100"/>
      <c r="J14" s="100"/>
      <c r="K14" s="100"/>
      <c r="L14" s="100"/>
      <c r="M14" s="100"/>
      <c r="N14" s="100"/>
      <c r="O14" s="51">
        <f t="shared" si="0"/>
        <v>154</v>
      </c>
      <c r="P14" s="58">
        <f t="shared" si="1"/>
        <v>90.588235294117652</v>
      </c>
      <c r="Q14" s="100">
        <v>70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70</v>
      </c>
      <c r="AB14" s="58">
        <f t="shared" si="3"/>
        <v>100</v>
      </c>
      <c r="AC14" s="102">
        <v>72</v>
      </c>
      <c r="AD14" s="58">
        <f t="shared" si="4"/>
        <v>90</v>
      </c>
      <c r="AE14" s="103">
        <f>CRS!O14</f>
        <v>93.494117647058829</v>
      </c>
      <c r="AF14" s="57">
        <f>CRS!P14</f>
        <v>85.233169934640529</v>
      </c>
      <c r="AG14" s="55">
        <f>CRS!Q14</f>
        <v>93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AYAOAN, JOHN PAUL D. </v>
      </c>
      <c r="C15" s="56" t="str">
        <f>CRS!D15</f>
        <v>M</v>
      </c>
      <c r="D15" s="61" t="str">
        <f>CRS!E15</f>
        <v>BSIT-ERP TRACK-1</v>
      </c>
      <c r="E15" s="100">
        <v>27</v>
      </c>
      <c r="F15" s="100">
        <v>25</v>
      </c>
      <c r="G15" s="100">
        <v>38</v>
      </c>
      <c r="H15" s="100">
        <v>45</v>
      </c>
      <c r="I15" s="100"/>
      <c r="J15" s="100"/>
      <c r="K15" s="100"/>
      <c r="L15" s="100"/>
      <c r="M15" s="100"/>
      <c r="N15" s="100"/>
      <c r="O15" s="51">
        <f t="shared" si="0"/>
        <v>135</v>
      </c>
      <c r="P15" s="58">
        <f t="shared" si="1"/>
        <v>79.411764705882348</v>
      </c>
      <c r="Q15" s="100">
        <v>70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51">
        <f t="shared" si="2"/>
        <v>70</v>
      </c>
      <c r="AB15" s="58">
        <f t="shared" si="3"/>
        <v>100</v>
      </c>
      <c r="AC15" s="102">
        <v>80</v>
      </c>
      <c r="AD15" s="58">
        <f t="shared" si="4"/>
        <v>100</v>
      </c>
      <c r="AE15" s="103">
        <f>CRS!O15</f>
        <v>93.205882352941174</v>
      </c>
      <c r="AF15" s="57">
        <f>CRS!P15</f>
        <v>86.754330065359483</v>
      </c>
      <c r="AG15" s="55">
        <f>CRS!Q15</f>
        <v>93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BAGAY, NOEL SHANE C. </v>
      </c>
      <c r="C16" s="56" t="str">
        <f>CRS!D16</f>
        <v>M</v>
      </c>
      <c r="D16" s="61" t="str">
        <f>CRS!E16</f>
        <v>BSIT-NET SEC TRACK-1</v>
      </c>
      <c r="E16" s="100">
        <v>6</v>
      </c>
      <c r="F16" s="100">
        <v>9</v>
      </c>
      <c r="G16" s="100">
        <v>17</v>
      </c>
      <c r="H16" s="100">
        <v>27</v>
      </c>
      <c r="I16" s="100"/>
      <c r="J16" s="100"/>
      <c r="K16" s="100"/>
      <c r="L16" s="100"/>
      <c r="M16" s="100"/>
      <c r="N16" s="100"/>
      <c r="O16" s="51">
        <f t="shared" si="0"/>
        <v>59</v>
      </c>
      <c r="P16" s="58">
        <f t="shared" si="1"/>
        <v>34.705882352941174</v>
      </c>
      <c r="Q16" s="100">
        <v>70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70</v>
      </c>
      <c r="AB16" s="58">
        <f t="shared" si="3"/>
        <v>100</v>
      </c>
      <c r="AC16" s="102">
        <v>29</v>
      </c>
      <c r="AD16" s="58">
        <f t="shared" si="4"/>
        <v>36.25</v>
      </c>
      <c r="AE16" s="103">
        <f>CRS!O16</f>
        <v>56.777941176470591</v>
      </c>
      <c r="AF16" s="57">
        <f>CRS!P16</f>
        <v>50.741748366013077</v>
      </c>
      <c r="AG16" s="55">
        <f>CRS!Q16</f>
        <v>75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BARJA, JHON MICHAEL D. </v>
      </c>
      <c r="C17" s="56" t="str">
        <f>CRS!D17</f>
        <v>M</v>
      </c>
      <c r="D17" s="61" t="str">
        <f>CRS!E17</f>
        <v>BSIT-NET SEC TRACK-1</v>
      </c>
      <c r="E17" s="100">
        <v>34</v>
      </c>
      <c r="F17" s="100">
        <v>34</v>
      </c>
      <c r="G17" s="100">
        <v>34</v>
      </c>
      <c r="H17" s="100">
        <v>41</v>
      </c>
      <c r="I17" s="100"/>
      <c r="J17" s="100"/>
      <c r="K17" s="100"/>
      <c r="L17" s="100"/>
      <c r="M17" s="100"/>
      <c r="N17" s="100"/>
      <c r="O17" s="51">
        <f t="shared" si="0"/>
        <v>143</v>
      </c>
      <c r="P17" s="58">
        <f t="shared" si="1"/>
        <v>84.117647058823536</v>
      </c>
      <c r="Q17" s="100">
        <v>70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70</v>
      </c>
      <c r="AB17" s="58">
        <f t="shared" si="3"/>
        <v>100</v>
      </c>
      <c r="AC17" s="102">
        <v>31</v>
      </c>
      <c r="AD17" s="58">
        <f t="shared" si="4"/>
        <v>38.75</v>
      </c>
      <c r="AE17" s="103">
        <f>CRS!O17</f>
        <v>73.933823529411768</v>
      </c>
      <c r="AF17" s="57">
        <f>CRS!P17</f>
        <v>73.503022875816995</v>
      </c>
      <c r="AG17" s="55">
        <f>CRS!Q17</f>
        <v>87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BAUTISTA, PRINCESS CARMELA JOY B. </v>
      </c>
      <c r="C18" s="56" t="str">
        <f>CRS!D18</f>
        <v>F</v>
      </c>
      <c r="D18" s="61" t="str">
        <f>CRS!E18</f>
        <v>BSIT-ERP TRACK-1</v>
      </c>
      <c r="E18" s="100">
        <v>40</v>
      </c>
      <c r="F18" s="100">
        <v>40</v>
      </c>
      <c r="G18" s="100">
        <v>29</v>
      </c>
      <c r="H18" s="100">
        <v>47</v>
      </c>
      <c r="I18" s="100"/>
      <c r="J18" s="100"/>
      <c r="K18" s="100"/>
      <c r="L18" s="100"/>
      <c r="M18" s="100"/>
      <c r="N18" s="100"/>
      <c r="O18" s="51">
        <f t="shared" si="0"/>
        <v>156</v>
      </c>
      <c r="P18" s="58">
        <f t="shared" si="1"/>
        <v>91.764705882352942</v>
      </c>
      <c r="Q18" s="100">
        <v>70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70</v>
      </c>
      <c r="AB18" s="58">
        <f t="shared" si="3"/>
        <v>100</v>
      </c>
      <c r="AC18" s="102">
        <v>80</v>
      </c>
      <c r="AD18" s="58">
        <f t="shared" si="4"/>
        <v>100</v>
      </c>
      <c r="AE18" s="103">
        <f>CRS!O18</f>
        <v>97.28235294117647</v>
      </c>
      <c r="AF18" s="57">
        <f>CRS!P18</f>
        <v>91.278676470588238</v>
      </c>
      <c r="AG18" s="55">
        <f>CRS!Q18</f>
        <v>96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BIDANG, JHUN ROY B. </v>
      </c>
      <c r="C19" s="56" t="str">
        <f>CRS!D19</f>
        <v>M</v>
      </c>
      <c r="D19" s="61" t="str">
        <f>CRS!E19</f>
        <v>BSIT-WEB TRACK-1</v>
      </c>
      <c r="E19" s="100">
        <v>35</v>
      </c>
      <c r="F19" s="100">
        <v>13</v>
      </c>
      <c r="G19" s="100">
        <v>22</v>
      </c>
      <c r="H19" s="100">
        <v>23</v>
      </c>
      <c r="I19" s="100"/>
      <c r="J19" s="100"/>
      <c r="K19" s="100"/>
      <c r="L19" s="100"/>
      <c r="M19" s="100"/>
      <c r="N19" s="100"/>
      <c r="O19" s="51">
        <f t="shared" si="0"/>
        <v>93</v>
      </c>
      <c r="P19" s="58">
        <f t="shared" si="1"/>
        <v>54.705882352941181</v>
      </c>
      <c r="Q19" s="100">
        <v>70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70</v>
      </c>
      <c r="AB19" s="58">
        <f t="shared" si="3"/>
        <v>100</v>
      </c>
      <c r="AC19" s="102">
        <v>61</v>
      </c>
      <c r="AD19" s="58">
        <f t="shared" si="4"/>
        <v>76.25</v>
      </c>
      <c r="AE19" s="103">
        <f>CRS!O19</f>
        <v>76.977941176470594</v>
      </c>
      <c r="AF19" s="57">
        <f>CRS!P19</f>
        <v>75.657026143790858</v>
      </c>
      <c r="AG19" s="55">
        <f>CRS!Q19</f>
        <v>88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BISWELAN, DANN LESTER B. </v>
      </c>
      <c r="C20" s="56" t="str">
        <f>CRS!D20</f>
        <v>M</v>
      </c>
      <c r="D20" s="61" t="str">
        <f>CRS!E20</f>
        <v>BSIT-ERP TRACK-1</v>
      </c>
      <c r="E20" s="100">
        <v>0</v>
      </c>
      <c r="F20" s="100">
        <v>30</v>
      </c>
      <c r="G20" s="100">
        <v>30</v>
      </c>
      <c r="H20" s="100">
        <v>37</v>
      </c>
      <c r="I20" s="100"/>
      <c r="J20" s="100"/>
      <c r="K20" s="100"/>
      <c r="L20" s="100"/>
      <c r="M20" s="100"/>
      <c r="N20" s="100"/>
      <c r="O20" s="51">
        <f t="shared" si="0"/>
        <v>97</v>
      </c>
      <c r="P20" s="58">
        <f t="shared" si="1"/>
        <v>57.058823529411761</v>
      </c>
      <c r="Q20" s="100">
        <v>70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70</v>
      </c>
      <c r="AB20" s="58">
        <f t="shared" si="3"/>
        <v>100</v>
      </c>
      <c r="AC20" s="102">
        <v>28</v>
      </c>
      <c r="AD20" s="58">
        <f t="shared" si="4"/>
        <v>35</v>
      </c>
      <c r="AE20" s="103">
        <f>CRS!O20</f>
        <v>63.72941176470588</v>
      </c>
      <c r="AF20" s="57">
        <f>CRS!P20</f>
        <v>59.803594771241833</v>
      </c>
      <c r="AG20" s="55">
        <f>CRS!Q20</f>
        <v>80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CHUA, MARY LYRA O. </v>
      </c>
      <c r="C21" s="56" t="str">
        <f>CRS!D21</f>
        <v>F</v>
      </c>
      <c r="D21" s="61" t="str">
        <f>CRS!E21</f>
        <v>BSIT-NET SEC TRACK-1</v>
      </c>
      <c r="E21" s="100">
        <v>33</v>
      </c>
      <c r="F21" s="100">
        <v>37</v>
      </c>
      <c r="G21" s="100">
        <v>34</v>
      </c>
      <c r="H21" s="100">
        <v>41</v>
      </c>
      <c r="I21" s="100"/>
      <c r="J21" s="100"/>
      <c r="K21" s="100"/>
      <c r="L21" s="100"/>
      <c r="M21" s="100"/>
      <c r="N21" s="100"/>
      <c r="O21" s="51">
        <f t="shared" si="0"/>
        <v>145</v>
      </c>
      <c r="P21" s="58">
        <f t="shared" si="1"/>
        <v>85.294117647058826</v>
      </c>
      <c r="Q21" s="100">
        <v>70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70</v>
      </c>
      <c r="AB21" s="58">
        <f t="shared" si="3"/>
        <v>100</v>
      </c>
      <c r="AC21" s="102">
        <v>55</v>
      </c>
      <c r="AD21" s="58">
        <f t="shared" si="4"/>
        <v>68.75</v>
      </c>
      <c r="AE21" s="103">
        <f>CRS!O21</f>
        <v>84.52205882352942</v>
      </c>
      <c r="AF21" s="57">
        <f>CRS!P21</f>
        <v>80.07075163398693</v>
      </c>
      <c r="AG21" s="55">
        <f>CRS!Q21</f>
        <v>90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CULBENGAN, JOSH ADRIAN L. </v>
      </c>
      <c r="C22" s="56" t="str">
        <f>CRS!D22</f>
        <v>M</v>
      </c>
      <c r="D22" s="61" t="str">
        <f>CRS!E22</f>
        <v>BSIT-WEB TRACK-1</v>
      </c>
      <c r="E22" s="100">
        <v>38</v>
      </c>
      <c r="F22" s="100">
        <v>36</v>
      </c>
      <c r="G22" s="100">
        <v>36</v>
      </c>
      <c r="H22" s="100">
        <v>47</v>
      </c>
      <c r="I22" s="100"/>
      <c r="J22" s="100"/>
      <c r="K22" s="100"/>
      <c r="L22" s="100"/>
      <c r="M22" s="100"/>
      <c r="N22" s="100"/>
      <c r="O22" s="51">
        <f t="shared" si="0"/>
        <v>157</v>
      </c>
      <c r="P22" s="58">
        <f t="shared" si="1"/>
        <v>92.352941176470594</v>
      </c>
      <c r="Q22" s="100">
        <v>70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70</v>
      </c>
      <c r="AB22" s="58">
        <f t="shared" si="3"/>
        <v>100</v>
      </c>
      <c r="AC22" s="102">
        <v>64</v>
      </c>
      <c r="AD22" s="58">
        <f t="shared" si="4"/>
        <v>80</v>
      </c>
      <c r="AE22" s="103">
        <f>CRS!O22</f>
        <v>90.676470588235304</v>
      </c>
      <c r="AF22" s="57">
        <f>CRS!P22</f>
        <v>82.804901960784321</v>
      </c>
      <c r="AG22" s="55">
        <f>CRS!Q22</f>
        <v>91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DE GUZMAN, ARIANNE T. </v>
      </c>
      <c r="C23" s="56" t="str">
        <f>CRS!D23</f>
        <v>F</v>
      </c>
      <c r="D23" s="61" t="str">
        <f>CRS!E23</f>
        <v>BSIT-NET SEC TRACK-1</v>
      </c>
      <c r="E23" s="100">
        <v>8</v>
      </c>
      <c r="F23" s="100">
        <v>15</v>
      </c>
      <c r="G23" s="100">
        <v>15</v>
      </c>
      <c r="H23" s="100">
        <v>32</v>
      </c>
      <c r="I23" s="100"/>
      <c r="J23" s="100"/>
      <c r="K23" s="100"/>
      <c r="L23" s="100"/>
      <c r="M23" s="100"/>
      <c r="N23" s="100"/>
      <c r="O23" s="51">
        <f t="shared" si="0"/>
        <v>70</v>
      </c>
      <c r="P23" s="58">
        <f t="shared" si="1"/>
        <v>41.17647058823529</v>
      </c>
      <c r="Q23" s="100">
        <v>70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70</v>
      </c>
      <c r="AB23" s="58">
        <f t="shared" si="3"/>
        <v>100</v>
      </c>
      <c r="AC23" s="102">
        <v>40</v>
      </c>
      <c r="AD23" s="58">
        <f t="shared" si="4"/>
        <v>50</v>
      </c>
      <c r="AE23" s="103">
        <f>CRS!O23</f>
        <v>63.588235294117645</v>
      </c>
      <c r="AF23" s="57">
        <f>CRS!P23</f>
        <v>63.869117647058829</v>
      </c>
      <c r="AG23" s="55">
        <f>CRS!Q23</f>
        <v>82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EBRADA, ALDWIN MICAEL L. </v>
      </c>
      <c r="C24" s="56" t="str">
        <f>CRS!D24</f>
        <v>M</v>
      </c>
      <c r="D24" s="61" t="str">
        <f>CRS!E24</f>
        <v>BSIT-WEB TRACK-1</v>
      </c>
      <c r="E24" s="100">
        <v>35</v>
      </c>
      <c r="F24" s="100">
        <v>29</v>
      </c>
      <c r="G24" s="100">
        <v>32</v>
      </c>
      <c r="H24" s="100">
        <v>37</v>
      </c>
      <c r="I24" s="100"/>
      <c r="J24" s="100"/>
      <c r="K24" s="100"/>
      <c r="L24" s="100"/>
      <c r="M24" s="100"/>
      <c r="N24" s="100"/>
      <c r="O24" s="51">
        <f t="shared" si="0"/>
        <v>133</v>
      </c>
      <c r="P24" s="58">
        <f t="shared" si="1"/>
        <v>78.235294117647058</v>
      </c>
      <c r="Q24" s="100">
        <v>70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70</v>
      </c>
      <c r="AB24" s="58">
        <f t="shared" si="3"/>
        <v>100</v>
      </c>
      <c r="AC24" s="102">
        <v>66</v>
      </c>
      <c r="AD24" s="58">
        <f t="shared" si="4"/>
        <v>82.5</v>
      </c>
      <c r="AE24" s="103">
        <f>CRS!O24</f>
        <v>86.867647058823536</v>
      </c>
      <c r="AF24" s="57">
        <f>CRS!P24</f>
        <v>77.692156862745094</v>
      </c>
      <c r="AG24" s="55">
        <f>CRS!Q24</f>
        <v>89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ESPELITA, CLAIRE THERESE S. </v>
      </c>
      <c r="C25" s="56" t="str">
        <f>CRS!D25</f>
        <v>F</v>
      </c>
      <c r="D25" s="61" t="str">
        <f>CRS!E25</f>
        <v>BSIT-WEB TRACK-1</v>
      </c>
      <c r="E25" s="100">
        <v>35</v>
      </c>
      <c r="F25" s="100">
        <v>31</v>
      </c>
      <c r="G25" s="100">
        <v>17</v>
      </c>
      <c r="H25" s="100">
        <v>42</v>
      </c>
      <c r="I25" s="100"/>
      <c r="J25" s="100"/>
      <c r="K25" s="100"/>
      <c r="L25" s="100"/>
      <c r="M25" s="100"/>
      <c r="N25" s="100"/>
      <c r="O25" s="51">
        <f t="shared" si="0"/>
        <v>125</v>
      </c>
      <c r="P25" s="58">
        <f t="shared" si="1"/>
        <v>73.529411764705884</v>
      </c>
      <c r="Q25" s="100">
        <v>70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51">
        <f t="shared" si="2"/>
        <v>70</v>
      </c>
      <c r="AB25" s="58">
        <f t="shared" si="3"/>
        <v>100</v>
      </c>
      <c r="AC25" s="102">
        <v>78</v>
      </c>
      <c r="AD25" s="58">
        <f t="shared" si="4"/>
        <v>97.5</v>
      </c>
      <c r="AE25" s="103">
        <f>CRS!O25</f>
        <v>90.414705882352948</v>
      </c>
      <c r="AF25" s="57">
        <f>CRS!P25</f>
        <v>75.830964052287584</v>
      </c>
      <c r="AG25" s="55">
        <f>CRS!Q25</f>
        <v>88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FARRO, FREDERICK ANTHONY A. </v>
      </c>
      <c r="C26" s="56" t="str">
        <f>CRS!D26</f>
        <v>M</v>
      </c>
      <c r="D26" s="61" t="str">
        <f>CRS!E26</f>
        <v>BSIT-WEB TRACK-1</v>
      </c>
      <c r="E26" s="100">
        <v>38</v>
      </c>
      <c r="F26" s="100">
        <v>33</v>
      </c>
      <c r="G26" s="100">
        <v>27</v>
      </c>
      <c r="H26" s="100">
        <v>49</v>
      </c>
      <c r="I26" s="100"/>
      <c r="J26" s="100"/>
      <c r="K26" s="100"/>
      <c r="L26" s="100"/>
      <c r="M26" s="100"/>
      <c r="N26" s="100"/>
      <c r="O26" s="51">
        <f t="shared" si="0"/>
        <v>147</v>
      </c>
      <c r="P26" s="58">
        <f t="shared" si="1"/>
        <v>86.470588235294116</v>
      </c>
      <c r="Q26" s="100">
        <v>70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70</v>
      </c>
      <c r="AB26" s="58">
        <f t="shared" si="3"/>
        <v>100</v>
      </c>
      <c r="AC26" s="102">
        <v>28</v>
      </c>
      <c r="AD26" s="58">
        <f t="shared" si="4"/>
        <v>35</v>
      </c>
      <c r="AE26" s="103">
        <f>CRS!O26</f>
        <v>73.435294117647061</v>
      </c>
      <c r="AF26" s="57">
        <f>CRS!P26</f>
        <v>72.367647058823536</v>
      </c>
      <c r="AG26" s="55">
        <f>CRS!Q26</f>
        <v>86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FLORES, RENZ JAVIE B. </v>
      </c>
      <c r="C27" s="56" t="str">
        <f>CRS!D27</f>
        <v>F</v>
      </c>
      <c r="D27" s="61" t="str">
        <f>CRS!E27</f>
        <v>BSIT-ERP TRACK-1</v>
      </c>
      <c r="E27" s="100">
        <v>40</v>
      </c>
      <c r="F27" s="100">
        <v>37</v>
      </c>
      <c r="G27" s="100">
        <v>38</v>
      </c>
      <c r="H27" s="100">
        <v>43</v>
      </c>
      <c r="I27" s="100"/>
      <c r="J27" s="100"/>
      <c r="K27" s="100"/>
      <c r="L27" s="100"/>
      <c r="M27" s="100"/>
      <c r="N27" s="100"/>
      <c r="O27" s="51">
        <f t="shared" si="0"/>
        <v>158</v>
      </c>
      <c r="P27" s="58">
        <f t="shared" si="1"/>
        <v>92.941176470588232</v>
      </c>
      <c r="Q27" s="100">
        <v>70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51">
        <f t="shared" si="2"/>
        <v>70</v>
      </c>
      <c r="AB27" s="58">
        <f t="shared" si="3"/>
        <v>100</v>
      </c>
      <c r="AC27" s="102">
        <v>75</v>
      </c>
      <c r="AD27" s="58">
        <f t="shared" si="4"/>
        <v>93.75</v>
      </c>
      <c r="AE27" s="103">
        <f>CRS!O27</f>
        <v>95.545588235294119</v>
      </c>
      <c r="AF27" s="57">
        <f>CRS!P27</f>
        <v>84.867238562091501</v>
      </c>
      <c r="AG27" s="55">
        <f>CRS!Q27</f>
        <v>92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FONTANILLA, EMIL U. </v>
      </c>
      <c r="C28" s="56" t="str">
        <f>CRS!D28</f>
        <v>M</v>
      </c>
      <c r="D28" s="61" t="str">
        <f>CRS!E28</f>
        <v>BSIT-NET SEC TRACK-1</v>
      </c>
      <c r="E28" s="100">
        <v>11</v>
      </c>
      <c r="F28" s="100">
        <v>8</v>
      </c>
      <c r="G28" s="100">
        <v>0</v>
      </c>
      <c r="H28" s="100">
        <v>0</v>
      </c>
      <c r="I28" s="100"/>
      <c r="J28" s="100"/>
      <c r="K28" s="100"/>
      <c r="L28" s="100"/>
      <c r="M28" s="100"/>
      <c r="N28" s="100"/>
      <c r="O28" s="51">
        <f t="shared" si="0"/>
        <v>19</v>
      </c>
      <c r="P28" s="58">
        <f t="shared" si="1"/>
        <v>11.176470588235295</v>
      </c>
      <c r="Q28" s="100">
        <v>30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51">
        <f t="shared" si="2"/>
        <v>30</v>
      </c>
      <c r="AB28" s="58">
        <f t="shared" si="3"/>
        <v>42.857142857142854</v>
      </c>
      <c r="AC28" s="102"/>
      <c r="AD28" s="58" t="str">
        <f t="shared" si="4"/>
        <v/>
      </c>
      <c r="AE28" s="103">
        <f>CRS!O28</f>
        <v>17.831092436974789</v>
      </c>
      <c r="AF28" s="57">
        <f>CRS!P28</f>
        <v>25.384990662931841</v>
      </c>
      <c r="AG28" s="55">
        <f>CRS!Q28</f>
        <v>72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GACILAN, JOHN JAMES </v>
      </c>
      <c r="C29" s="56" t="str">
        <f>CRS!D29</f>
        <v>M</v>
      </c>
      <c r="D29" s="61" t="str">
        <f>CRS!E29</f>
        <v>BSIT-WEB TRACK-1</v>
      </c>
      <c r="E29" s="100">
        <v>38</v>
      </c>
      <c r="F29" s="100">
        <v>20</v>
      </c>
      <c r="G29" s="100">
        <v>24</v>
      </c>
      <c r="H29" s="100">
        <v>31</v>
      </c>
      <c r="I29" s="100"/>
      <c r="J29" s="100"/>
      <c r="K29" s="100"/>
      <c r="L29" s="100"/>
      <c r="M29" s="100"/>
      <c r="N29" s="100"/>
      <c r="O29" s="51">
        <f t="shared" si="0"/>
        <v>113</v>
      </c>
      <c r="P29" s="58">
        <f t="shared" si="1"/>
        <v>66.470588235294116</v>
      </c>
      <c r="Q29" s="100">
        <v>70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70</v>
      </c>
      <c r="AB29" s="58">
        <f t="shared" si="3"/>
        <v>100</v>
      </c>
      <c r="AC29" s="102">
        <v>69</v>
      </c>
      <c r="AD29" s="58">
        <f t="shared" si="4"/>
        <v>86.25</v>
      </c>
      <c r="AE29" s="103">
        <f>CRS!O29</f>
        <v>84.260294117647064</v>
      </c>
      <c r="AF29" s="57">
        <f>CRS!P29</f>
        <v>81.755147058823525</v>
      </c>
      <c r="AG29" s="55">
        <f>CRS!Q29</f>
        <v>91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GACUSAN, JUEL REI S. </v>
      </c>
      <c r="C30" s="56" t="str">
        <f>CRS!D30</f>
        <v>M</v>
      </c>
      <c r="D30" s="61" t="str">
        <f>CRS!E30</f>
        <v>BSIT-ERP TRACK-1</v>
      </c>
      <c r="E30" s="100">
        <v>34</v>
      </c>
      <c r="F30" s="100">
        <v>34</v>
      </c>
      <c r="G30" s="100">
        <v>18</v>
      </c>
      <c r="H30" s="100">
        <v>31</v>
      </c>
      <c r="I30" s="100"/>
      <c r="J30" s="100"/>
      <c r="K30" s="100"/>
      <c r="L30" s="100"/>
      <c r="M30" s="100"/>
      <c r="N30" s="100"/>
      <c r="O30" s="51">
        <f t="shared" si="0"/>
        <v>117</v>
      </c>
      <c r="P30" s="58">
        <f t="shared" si="1"/>
        <v>68.82352941176471</v>
      </c>
      <c r="Q30" s="100">
        <v>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51">
        <f t="shared" si="2"/>
        <v>70</v>
      </c>
      <c r="AB30" s="58">
        <f t="shared" si="3"/>
        <v>100</v>
      </c>
      <c r="AC30" s="102">
        <v>32</v>
      </c>
      <c r="AD30" s="58">
        <f t="shared" si="4"/>
        <v>40</v>
      </c>
      <c r="AE30" s="103">
        <f>CRS!O30</f>
        <v>69.311764705882354</v>
      </c>
      <c r="AF30" s="57">
        <f>CRS!P30</f>
        <v>72.378104575163405</v>
      </c>
      <c r="AG30" s="55">
        <f>CRS!Q30</f>
        <v>86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GADONG, KARL V. </v>
      </c>
      <c r="C31" s="56" t="str">
        <f>CRS!D31</f>
        <v>M</v>
      </c>
      <c r="D31" s="61" t="str">
        <f>CRS!E31</f>
        <v>BSIT-NET SEC TRACK-1</v>
      </c>
      <c r="E31" s="100">
        <v>20</v>
      </c>
      <c r="F31" s="100">
        <v>18</v>
      </c>
      <c r="G31" s="100">
        <v>27</v>
      </c>
      <c r="H31" s="100">
        <v>16</v>
      </c>
      <c r="I31" s="100"/>
      <c r="J31" s="100"/>
      <c r="K31" s="100"/>
      <c r="L31" s="100"/>
      <c r="M31" s="100"/>
      <c r="N31" s="100"/>
      <c r="O31" s="51">
        <f t="shared" si="0"/>
        <v>81</v>
      </c>
      <c r="P31" s="58">
        <f t="shared" si="1"/>
        <v>47.647058823529406</v>
      </c>
      <c r="Q31" s="100">
        <v>70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51">
        <f t="shared" si="2"/>
        <v>70</v>
      </c>
      <c r="AB31" s="58">
        <f t="shared" si="3"/>
        <v>100</v>
      </c>
      <c r="AC31" s="102">
        <v>35</v>
      </c>
      <c r="AD31" s="58">
        <f t="shared" si="4"/>
        <v>43.75</v>
      </c>
      <c r="AE31" s="103">
        <f>CRS!O31</f>
        <v>63.598529411764702</v>
      </c>
      <c r="AF31" s="57">
        <f>CRS!P31</f>
        <v>67.439542483660119</v>
      </c>
      <c r="AG31" s="55">
        <f>CRS!Q31</f>
        <v>84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GALIDO, JOHN GLENN C. </v>
      </c>
      <c r="C32" s="56" t="str">
        <f>CRS!D32</f>
        <v>M</v>
      </c>
      <c r="D32" s="61" t="str">
        <f>CRS!E32</f>
        <v>BSIT-NET SEC TRACK-1</v>
      </c>
      <c r="E32" s="100">
        <v>33</v>
      </c>
      <c r="F32" s="100">
        <v>24</v>
      </c>
      <c r="G32" s="100">
        <v>28</v>
      </c>
      <c r="H32" s="100">
        <v>27</v>
      </c>
      <c r="I32" s="100"/>
      <c r="J32" s="100"/>
      <c r="K32" s="100"/>
      <c r="L32" s="100"/>
      <c r="M32" s="100"/>
      <c r="N32" s="100"/>
      <c r="O32" s="51">
        <f t="shared" si="0"/>
        <v>112</v>
      </c>
      <c r="P32" s="58">
        <f t="shared" si="1"/>
        <v>65.882352941176464</v>
      </c>
      <c r="Q32" s="100">
        <v>70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70</v>
      </c>
      <c r="AB32" s="58">
        <f t="shared" si="3"/>
        <v>100</v>
      </c>
      <c r="AC32" s="102">
        <v>26</v>
      </c>
      <c r="AD32" s="58">
        <f t="shared" si="4"/>
        <v>32.5</v>
      </c>
      <c r="AE32" s="103">
        <f>CRS!O32</f>
        <v>65.791176470588226</v>
      </c>
      <c r="AF32" s="57">
        <f>CRS!P32</f>
        <v>56.38308823529411</v>
      </c>
      <c r="AG32" s="55">
        <f>CRS!Q32</f>
        <v>78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GAMBOA, GARNNETT D. </v>
      </c>
      <c r="C33" s="56" t="str">
        <f>CRS!D33</f>
        <v>M</v>
      </c>
      <c r="D33" s="61" t="str">
        <f>CRS!E33</f>
        <v>BSIT-NET SEC TRACK-1</v>
      </c>
      <c r="E33" s="100">
        <v>30</v>
      </c>
      <c r="F33" s="100">
        <v>35</v>
      </c>
      <c r="G33" s="100">
        <v>28</v>
      </c>
      <c r="H33" s="100">
        <v>32</v>
      </c>
      <c r="I33" s="100"/>
      <c r="J33" s="100"/>
      <c r="K33" s="100"/>
      <c r="L33" s="100"/>
      <c r="M33" s="100"/>
      <c r="N33" s="100"/>
      <c r="O33" s="51">
        <f t="shared" si="0"/>
        <v>125</v>
      </c>
      <c r="P33" s="58">
        <f t="shared" si="1"/>
        <v>73.529411764705884</v>
      </c>
      <c r="Q33" s="100">
        <v>70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51">
        <f t="shared" si="2"/>
        <v>70</v>
      </c>
      <c r="AB33" s="58">
        <f t="shared" si="3"/>
        <v>100</v>
      </c>
      <c r="AC33" s="102">
        <v>28</v>
      </c>
      <c r="AD33" s="58">
        <f t="shared" si="4"/>
        <v>35</v>
      </c>
      <c r="AE33" s="103">
        <f>CRS!O33</f>
        <v>69.164705882352948</v>
      </c>
      <c r="AF33" s="57">
        <f>CRS!P33</f>
        <v>63.965686274509807</v>
      </c>
      <c r="AG33" s="55">
        <f>CRS!Q33</f>
        <v>82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JIMENEZ, JADE MAURICE P. </v>
      </c>
      <c r="C34" s="56" t="str">
        <f>CRS!D34</f>
        <v>M</v>
      </c>
      <c r="D34" s="61" t="str">
        <f>CRS!E34</f>
        <v>BSIT-WEB TRACK-1</v>
      </c>
      <c r="E34" s="100">
        <v>35</v>
      </c>
      <c r="F34" s="100">
        <v>31</v>
      </c>
      <c r="G34" s="100">
        <v>30</v>
      </c>
      <c r="H34" s="100">
        <v>40</v>
      </c>
      <c r="I34" s="100"/>
      <c r="J34" s="100"/>
      <c r="K34" s="100"/>
      <c r="L34" s="100"/>
      <c r="M34" s="100"/>
      <c r="N34" s="100"/>
      <c r="O34" s="51">
        <f t="shared" si="0"/>
        <v>136</v>
      </c>
      <c r="P34" s="58">
        <f t="shared" si="1"/>
        <v>80</v>
      </c>
      <c r="Q34" s="100">
        <v>70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51">
        <f t="shared" si="2"/>
        <v>70</v>
      </c>
      <c r="AB34" s="58">
        <f t="shared" si="3"/>
        <v>100</v>
      </c>
      <c r="AC34" s="102">
        <v>72</v>
      </c>
      <c r="AD34" s="58">
        <f t="shared" si="4"/>
        <v>90</v>
      </c>
      <c r="AE34" s="103">
        <f>CRS!O34</f>
        <v>90</v>
      </c>
      <c r="AF34" s="57">
        <f>CRS!P34</f>
        <v>73.729166666666671</v>
      </c>
      <c r="AG34" s="55">
        <f>CRS!Q34</f>
        <v>87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LACANILAO, ALLYSSA LOUISSE E. </v>
      </c>
      <c r="C35" s="56" t="str">
        <f>CRS!D35</f>
        <v>F</v>
      </c>
      <c r="D35" s="61" t="str">
        <f>CRS!E35</f>
        <v>BSIT-NET SEC TRACK-1</v>
      </c>
      <c r="E35" s="100">
        <v>35</v>
      </c>
      <c r="F35" s="100">
        <v>38</v>
      </c>
      <c r="G35" s="100">
        <v>28</v>
      </c>
      <c r="H35" s="100">
        <v>41</v>
      </c>
      <c r="I35" s="100"/>
      <c r="J35" s="100"/>
      <c r="K35" s="100"/>
      <c r="L35" s="100"/>
      <c r="M35" s="100"/>
      <c r="N35" s="100"/>
      <c r="O35" s="51">
        <f t="shared" si="0"/>
        <v>142</v>
      </c>
      <c r="P35" s="58">
        <f t="shared" si="1"/>
        <v>83.529411764705884</v>
      </c>
      <c r="Q35" s="100">
        <v>70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51">
        <f t="shared" si="2"/>
        <v>70</v>
      </c>
      <c r="AB35" s="58">
        <f t="shared" si="3"/>
        <v>100</v>
      </c>
      <c r="AC35" s="102">
        <v>69</v>
      </c>
      <c r="AD35" s="58">
        <f t="shared" si="4"/>
        <v>86.25</v>
      </c>
      <c r="AE35" s="103">
        <f>CRS!O35</f>
        <v>89.889705882352942</v>
      </c>
      <c r="AF35" s="57">
        <f>CRS!P35</f>
        <v>82.318464052287595</v>
      </c>
      <c r="AG35" s="55">
        <f>CRS!Q35</f>
        <v>91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LI, YIFAN </v>
      </c>
      <c r="C36" s="56" t="str">
        <f>CRS!D36</f>
        <v>F</v>
      </c>
      <c r="D36" s="61" t="str">
        <f>CRS!E36</f>
        <v>BSIT-WEB TRACK-1</v>
      </c>
      <c r="E36" s="100">
        <v>39</v>
      </c>
      <c r="F36" s="100">
        <v>38</v>
      </c>
      <c r="G36" s="100">
        <v>32</v>
      </c>
      <c r="H36" s="100">
        <v>47</v>
      </c>
      <c r="I36" s="100"/>
      <c r="J36" s="100"/>
      <c r="K36" s="100"/>
      <c r="L36" s="100"/>
      <c r="M36" s="100"/>
      <c r="N36" s="100"/>
      <c r="O36" s="51">
        <f t="shared" si="0"/>
        <v>156</v>
      </c>
      <c r="P36" s="58">
        <f t="shared" si="1"/>
        <v>91.764705882352942</v>
      </c>
      <c r="Q36" s="100">
        <v>70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51">
        <f t="shared" si="2"/>
        <v>70</v>
      </c>
      <c r="AB36" s="58">
        <f t="shared" si="3"/>
        <v>100</v>
      </c>
      <c r="AC36" s="102">
        <v>34</v>
      </c>
      <c r="AD36" s="58">
        <f t="shared" si="4"/>
        <v>42.5</v>
      </c>
      <c r="AE36" s="103">
        <f>CRS!O36</f>
        <v>77.732352941176472</v>
      </c>
      <c r="AF36" s="57">
        <f>CRS!P36</f>
        <v>64.727287581699358</v>
      </c>
      <c r="AG36" s="55">
        <f>CRS!Q36</f>
        <v>82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MARTINEZ, ERICSON R. </v>
      </c>
      <c r="C37" s="56" t="str">
        <f>CRS!D37</f>
        <v>M</v>
      </c>
      <c r="D37" s="61" t="str">
        <f>CRS!E37</f>
        <v>BSIT-NET SEC TRACK-1</v>
      </c>
      <c r="E37" s="100">
        <v>36</v>
      </c>
      <c r="F37" s="100">
        <v>33</v>
      </c>
      <c r="G37" s="100">
        <v>31</v>
      </c>
      <c r="H37" s="100">
        <v>38</v>
      </c>
      <c r="I37" s="100"/>
      <c r="J37" s="100"/>
      <c r="K37" s="100"/>
      <c r="L37" s="100"/>
      <c r="M37" s="100"/>
      <c r="N37" s="100"/>
      <c r="O37" s="51">
        <f t="shared" si="0"/>
        <v>138</v>
      </c>
      <c r="P37" s="58">
        <f t="shared" si="1"/>
        <v>81.17647058823529</v>
      </c>
      <c r="Q37" s="100">
        <v>70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51">
        <f t="shared" si="2"/>
        <v>70</v>
      </c>
      <c r="AB37" s="58">
        <f t="shared" si="3"/>
        <v>100</v>
      </c>
      <c r="AC37" s="102">
        <v>23</v>
      </c>
      <c r="AD37" s="58">
        <f t="shared" si="4"/>
        <v>28.749999999999996</v>
      </c>
      <c r="AE37" s="103">
        <f>CRS!O37</f>
        <v>69.563235294117646</v>
      </c>
      <c r="AF37" s="57">
        <f>CRS!P37</f>
        <v>68.374673202614375</v>
      </c>
      <c r="AG37" s="55">
        <f>CRS!Q37</f>
        <v>84</v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NAVALTA, JORANNE M. </v>
      </c>
      <c r="C38" s="56" t="str">
        <f>CRS!D38</f>
        <v>M</v>
      </c>
      <c r="D38" s="61" t="str">
        <f>CRS!E38</f>
        <v>BSIT-NET SEC TRACK-1</v>
      </c>
      <c r="E38" s="100">
        <v>38</v>
      </c>
      <c r="F38" s="100">
        <v>20</v>
      </c>
      <c r="G38" s="100">
        <v>0</v>
      </c>
      <c r="H38" s="100">
        <v>0</v>
      </c>
      <c r="I38" s="100"/>
      <c r="J38" s="100"/>
      <c r="K38" s="100"/>
      <c r="L38" s="100"/>
      <c r="M38" s="100"/>
      <c r="N38" s="100"/>
      <c r="O38" s="51">
        <f t="shared" si="0"/>
        <v>58</v>
      </c>
      <c r="P38" s="58">
        <f t="shared" si="1"/>
        <v>34.117647058823529</v>
      </c>
      <c r="Q38" s="100">
        <v>20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51">
        <f t="shared" si="2"/>
        <v>20</v>
      </c>
      <c r="AB38" s="58">
        <f t="shared" si="3"/>
        <v>28.571428571428569</v>
      </c>
      <c r="AC38" s="102"/>
      <c r="AD38" s="58" t="str">
        <f t="shared" si="4"/>
        <v/>
      </c>
      <c r="AE38" s="103">
        <f>CRS!O38</f>
        <v>20.687394957983194</v>
      </c>
      <c r="AF38" s="57">
        <f>CRS!P38</f>
        <v>35.517308590102715</v>
      </c>
      <c r="AG38" s="55">
        <f>CRS!Q38</f>
        <v>73</v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PABLO, LESTER W. </v>
      </c>
      <c r="C39" s="56" t="str">
        <f>CRS!D39</f>
        <v>M</v>
      </c>
      <c r="D39" s="61" t="str">
        <f>CRS!E39</f>
        <v>BSIT-WEB TRACK-1</v>
      </c>
      <c r="E39" s="100">
        <v>28</v>
      </c>
      <c r="F39" s="100">
        <v>19</v>
      </c>
      <c r="G39" s="100">
        <v>17</v>
      </c>
      <c r="H39" s="100">
        <v>21</v>
      </c>
      <c r="I39" s="100"/>
      <c r="J39" s="100"/>
      <c r="K39" s="100"/>
      <c r="L39" s="100"/>
      <c r="M39" s="100"/>
      <c r="N39" s="100"/>
      <c r="O39" s="51">
        <f t="shared" si="0"/>
        <v>85</v>
      </c>
      <c r="P39" s="58">
        <f t="shared" si="1"/>
        <v>50</v>
      </c>
      <c r="Q39" s="100">
        <v>70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51">
        <f t="shared" si="2"/>
        <v>70</v>
      </c>
      <c r="AB39" s="58">
        <f t="shared" si="3"/>
        <v>100</v>
      </c>
      <c r="AC39" s="102">
        <v>64</v>
      </c>
      <c r="AD39" s="58">
        <f t="shared" si="4"/>
        <v>80</v>
      </c>
      <c r="AE39" s="103">
        <f>CRS!O39</f>
        <v>76.7</v>
      </c>
      <c r="AF39" s="57">
        <f>CRS!P39</f>
        <v>74.599999999999994</v>
      </c>
      <c r="AG39" s="55">
        <f>CRS!Q39</f>
        <v>87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PADRIQUE, GREGGY JIM IVAN A. </v>
      </c>
      <c r="C40" s="56" t="str">
        <f>CRS!D40</f>
        <v>M</v>
      </c>
      <c r="D40" s="61" t="str">
        <f>CRS!E40</f>
        <v>BSIT-WEB TRACK-1</v>
      </c>
      <c r="E40" s="100">
        <v>40</v>
      </c>
      <c r="F40" s="100">
        <v>38</v>
      </c>
      <c r="G40" s="100">
        <v>30</v>
      </c>
      <c r="H40" s="100">
        <v>49</v>
      </c>
      <c r="I40" s="100"/>
      <c r="J40" s="100"/>
      <c r="K40" s="100"/>
      <c r="L40" s="100"/>
      <c r="M40" s="100"/>
      <c r="N40" s="100"/>
      <c r="O40" s="51">
        <f t="shared" si="0"/>
        <v>157</v>
      </c>
      <c r="P40" s="58">
        <f t="shared" si="1"/>
        <v>92.352941176470594</v>
      </c>
      <c r="Q40" s="100">
        <v>70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51">
        <f t="shared" si="2"/>
        <v>70</v>
      </c>
      <c r="AB40" s="58">
        <f t="shared" si="3"/>
        <v>100</v>
      </c>
      <c r="AC40" s="102">
        <v>76</v>
      </c>
      <c r="AD40" s="58">
        <f t="shared" si="4"/>
        <v>95</v>
      </c>
      <c r="AE40" s="103">
        <f>CRS!O40</f>
        <v>95.776470588235298</v>
      </c>
      <c r="AF40" s="57">
        <f>CRS!P40</f>
        <v>85.417401960784318</v>
      </c>
      <c r="AG40" s="55">
        <f>CRS!Q40</f>
        <v>93</v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6" t="str">
        <f>A1</f>
        <v>CITCS 1L  CC22</v>
      </c>
      <c r="B42" s="387"/>
      <c r="C42" s="387"/>
      <c r="D42" s="387"/>
      <c r="E42" s="382" t="s">
        <v>124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4"/>
      <c r="AG42" s="385"/>
      <c r="AH42" s="46"/>
      <c r="AI42" s="46"/>
      <c r="AJ42" s="46"/>
      <c r="AK42" s="46"/>
      <c r="AL42" s="46"/>
    </row>
    <row r="43" spans="1:38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2" t="str">
        <f>A4</f>
        <v>W 11:30AM-2:30PM  W 3:30PM-7:30PM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50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70</v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80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QZ01</v>
      </c>
      <c r="F47" s="376" t="str">
        <f t="shared" si="5"/>
        <v>QZ02</v>
      </c>
      <c r="G47" s="376" t="str">
        <f t="shared" si="5"/>
        <v>QZ03</v>
      </c>
      <c r="H47" s="376" t="str">
        <f t="shared" si="5"/>
        <v>QZ04</v>
      </c>
      <c r="I47" s="376" t="str">
        <f t="shared" si="5"/>
        <v/>
      </c>
      <c r="J47" s="376" t="str">
        <f t="shared" si="5"/>
        <v/>
      </c>
      <c r="K47" s="376" t="str">
        <f t="shared" si="5"/>
        <v/>
      </c>
      <c r="L47" s="376" t="str">
        <f t="shared" si="5"/>
        <v/>
      </c>
      <c r="M47" s="376" t="str">
        <f t="shared" si="5"/>
        <v/>
      </c>
      <c r="N47" s="376" t="str">
        <f t="shared" si="5"/>
        <v/>
      </c>
      <c r="O47" s="406">
        <f>O6</f>
        <v>170</v>
      </c>
      <c r="P47" s="359"/>
      <c r="Q47" s="376" t="str">
        <f t="shared" ref="Q47:Z47" si="8">IF(Q6="","",Q6)</f>
        <v>LABX</v>
      </c>
      <c r="R47" s="376" t="str">
        <f t="shared" si="8"/>
        <v/>
      </c>
      <c r="S47" s="376" t="str">
        <f t="shared" si="8"/>
        <v/>
      </c>
      <c r="T47" s="376" t="str">
        <f t="shared" si="8"/>
        <v/>
      </c>
      <c r="U47" s="376" t="str">
        <f t="shared" si="8"/>
        <v/>
      </c>
      <c r="V47" s="376" t="str">
        <f t="shared" si="8"/>
        <v/>
      </c>
      <c r="W47" s="376" t="str">
        <f t="shared" si="8"/>
        <v/>
      </c>
      <c r="X47" s="376" t="str">
        <f t="shared" si="8"/>
        <v/>
      </c>
      <c r="Y47" s="376" t="str">
        <f t="shared" si="8"/>
        <v/>
      </c>
      <c r="Z47" s="376" t="str">
        <f t="shared" si="8"/>
        <v/>
      </c>
      <c r="AA47" s="406">
        <f>AA6</f>
        <v>70</v>
      </c>
      <c r="AB47" s="360"/>
      <c r="AC47" s="335">
        <f>AC6</f>
        <v>0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PALAGANAS, JHONNIE E. </v>
      </c>
      <c r="C50" s="56" t="str">
        <f>CRS!D50</f>
        <v>M</v>
      </c>
      <c r="D50" s="61" t="str">
        <f>CRS!E50</f>
        <v>BSIT-WEB TRACK-1</v>
      </c>
      <c r="E50" s="100">
        <v>37</v>
      </c>
      <c r="F50" s="100">
        <v>37</v>
      </c>
      <c r="G50" s="100">
        <v>22</v>
      </c>
      <c r="H50" s="100">
        <v>44</v>
      </c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140</v>
      </c>
      <c r="P50" s="58">
        <f t="shared" ref="P50:P80" si="10">IF(O50="","",O50/$O$6*100)</f>
        <v>82.35294117647058</v>
      </c>
      <c r="Q50" s="100">
        <v>70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51">
        <f t="shared" ref="AA50:AA80" si="11">IF(SUM(Q50:Z50)=0,"",SUM(Q50:Z50))</f>
        <v>70</v>
      </c>
      <c r="AB50" s="58">
        <f t="shared" ref="AB50:AB80" si="12">IF(AA50="","",AA50/$AA$6*100)</f>
        <v>100</v>
      </c>
      <c r="AC50" s="102">
        <v>72</v>
      </c>
      <c r="AD50" s="58">
        <f t="shared" ref="AD50:AD80" si="13">IF(AC50="","",AC50/$AC$5*100)</f>
        <v>90</v>
      </c>
      <c r="AE50" s="103">
        <f>CRS!O50</f>
        <v>90.776470588235298</v>
      </c>
      <c r="AF50" s="57">
        <f>CRS!P50</f>
        <v>81.764624183006532</v>
      </c>
      <c r="AG50" s="55">
        <f>CRS!Q50</f>
        <v>91</v>
      </c>
    </row>
    <row r="51" spans="1:33" ht="12.75" customHeight="1">
      <c r="A51" s="47" t="s">
        <v>58</v>
      </c>
      <c r="B51" s="50" t="str">
        <f>CRS!C51</f>
        <v xml:space="preserve">PALAWAG, ALLYSA MAE P. </v>
      </c>
      <c r="C51" s="56" t="str">
        <f>CRS!D51</f>
        <v>F</v>
      </c>
      <c r="D51" s="61" t="str">
        <f>CRS!E51</f>
        <v>BSIT-WEB TRACK-1</v>
      </c>
      <c r="E51" s="100">
        <v>39</v>
      </c>
      <c r="F51" s="100">
        <v>36</v>
      </c>
      <c r="G51" s="100">
        <v>35</v>
      </c>
      <c r="H51" s="100">
        <v>46</v>
      </c>
      <c r="I51" s="100"/>
      <c r="J51" s="100"/>
      <c r="K51" s="100"/>
      <c r="L51" s="100"/>
      <c r="M51" s="100"/>
      <c r="N51" s="100"/>
      <c r="O51" s="51">
        <f t="shared" si="9"/>
        <v>156</v>
      </c>
      <c r="P51" s="58">
        <f t="shared" si="10"/>
        <v>91.764705882352942</v>
      </c>
      <c r="Q51" s="100">
        <v>70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51">
        <f t="shared" si="11"/>
        <v>70</v>
      </c>
      <c r="AB51" s="58">
        <f t="shared" si="12"/>
        <v>100</v>
      </c>
      <c r="AC51" s="102">
        <v>61</v>
      </c>
      <c r="AD51" s="58">
        <f t="shared" si="13"/>
        <v>76.25</v>
      </c>
      <c r="AE51" s="103">
        <f>CRS!O51</f>
        <v>89.207352941176467</v>
      </c>
      <c r="AF51" s="57">
        <f>CRS!P51</f>
        <v>80.91339869281046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QUILALA, JOSHUA C. </v>
      </c>
      <c r="C52" s="56" t="str">
        <f>CRS!D52</f>
        <v>M</v>
      </c>
      <c r="D52" s="61" t="str">
        <f>CRS!E52</f>
        <v>BSIT-WEB TRACK-1</v>
      </c>
      <c r="E52" s="100">
        <v>38</v>
      </c>
      <c r="F52" s="100">
        <v>36</v>
      </c>
      <c r="G52" s="100">
        <v>31</v>
      </c>
      <c r="H52" s="100">
        <v>43</v>
      </c>
      <c r="I52" s="100"/>
      <c r="J52" s="100"/>
      <c r="K52" s="100"/>
      <c r="L52" s="100"/>
      <c r="M52" s="100"/>
      <c r="N52" s="100"/>
      <c r="O52" s="51">
        <f t="shared" si="9"/>
        <v>148</v>
      </c>
      <c r="P52" s="58">
        <f t="shared" si="10"/>
        <v>87.058823529411768</v>
      </c>
      <c r="Q52" s="100">
        <v>70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51">
        <f t="shared" si="11"/>
        <v>70</v>
      </c>
      <c r="AB52" s="58">
        <f t="shared" si="12"/>
        <v>100</v>
      </c>
      <c r="AC52" s="102">
        <v>53</v>
      </c>
      <c r="AD52" s="58">
        <f t="shared" si="13"/>
        <v>66.25</v>
      </c>
      <c r="AE52" s="103">
        <f>CRS!O52</f>
        <v>84.254411764705893</v>
      </c>
      <c r="AF52" s="57">
        <f>CRS!P52</f>
        <v>79.117483660130716</v>
      </c>
      <c r="AG52" s="55">
        <f>CRS!Q52</f>
        <v>90</v>
      </c>
    </row>
    <row r="53" spans="1:33" ht="12.75" customHeight="1">
      <c r="A53" s="47" t="s">
        <v>60</v>
      </c>
      <c r="B53" s="50" t="str">
        <f>CRS!C53</f>
        <v xml:space="preserve">SABINOSA, RECCALYN A. </v>
      </c>
      <c r="C53" s="56" t="str">
        <f>CRS!D53</f>
        <v>F</v>
      </c>
      <c r="D53" s="61" t="str">
        <f>CRS!E53</f>
        <v>BSIT-WEB TRACK-1</v>
      </c>
      <c r="E53" s="100">
        <v>35</v>
      </c>
      <c r="F53" s="100">
        <v>37</v>
      </c>
      <c r="G53" s="100">
        <v>39</v>
      </c>
      <c r="H53" s="100">
        <v>48</v>
      </c>
      <c r="I53" s="100"/>
      <c r="J53" s="100"/>
      <c r="K53" s="100"/>
      <c r="L53" s="100"/>
      <c r="M53" s="100"/>
      <c r="N53" s="100"/>
      <c r="O53" s="51">
        <f t="shared" si="9"/>
        <v>159</v>
      </c>
      <c r="P53" s="58">
        <f t="shared" si="10"/>
        <v>93.529411764705884</v>
      </c>
      <c r="Q53" s="100">
        <v>70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51">
        <f t="shared" si="11"/>
        <v>70</v>
      </c>
      <c r="AB53" s="58">
        <f t="shared" si="12"/>
        <v>100</v>
      </c>
      <c r="AC53" s="102">
        <v>72</v>
      </c>
      <c r="AD53" s="58">
        <f t="shared" si="13"/>
        <v>90</v>
      </c>
      <c r="AE53" s="103">
        <f>CRS!O53</f>
        <v>94.464705882352945</v>
      </c>
      <c r="AF53" s="57">
        <f>CRS!P53</f>
        <v>84.48096405228759</v>
      </c>
      <c r="AG53" s="55">
        <f>CRS!Q53</f>
        <v>92</v>
      </c>
    </row>
    <row r="54" spans="1:33" ht="12.75" customHeight="1">
      <c r="A54" s="47" t="s">
        <v>61</v>
      </c>
      <c r="B54" s="50" t="str">
        <f>CRS!C54</f>
        <v xml:space="preserve">SAMSON, JOHN DAVID B. </v>
      </c>
      <c r="C54" s="56" t="str">
        <f>CRS!D54</f>
        <v>M</v>
      </c>
      <c r="D54" s="61" t="str">
        <f>CRS!E54</f>
        <v>BSIT-NET SEC TRACK-1</v>
      </c>
      <c r="E54" s="100">
        <v>24</v>
      </c>
      <c r="F54" s="100">
        <v>22</v>
      </c>
      <c r="G54" s="100">
        <v>15</v>
      </c>
      <c r="H54" s="100">
        <v>32</v>
      </c>
      <c r="I54" s="100"/>
      <c r="J54" s="100"/>
      <c r="K54" s="100"/>
      <c r="L54" s="100"/>
      <c r="M54" s="100"/>
      <c r="N54" s="100"/>
      <c r="O54" s="51">
        <f t="shared" si="9"/>
        <v>93</v>
      </c>
      <c r="P54" s="58">
        <f t="shared" si="10"/>
        <v>54.705882352941181</v>
      </c>
      <c r="Q54" s="100">
        <v>70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51">
        <f t="shared" si="11"/>
        <v>70</v>
      </c>
      <c r="AB54" s="58">
        <f t="shared" si="12"/>
        <v>100</v>
      </c>
      <c r="AC54" s="102">
        <v>66</v>
      </c>
      <c r="AD54" s="58">
        <f t="shared" si="13"/>
        <v>82.5</v>
      </c>
      <c r="AE54" s="103">
        <f>CRS!O54</f>
        <v>79.102941176470594</v>
      </c>
      <c r="AF54" s="57">
        <f>CRS!P54</f>
        <v>73.219526143790858</v>
      </c>
      <c r="AG54" s="55">
        <f>CRS!Q54</f>
        <v>87</v>
      </c>
    </row>
    <row r="55" spans="1:33" ht="12.75" customHeight="1">
      <c r="A55" s="47" t="s">
        <v>62</v>
      </c>
      <c r="B55" s="50" t="str">
        <f>CRS!C55</f>
        <v xml:space="preserve">SOMINESTRADO, TRISTAN REEVE F. </v>
      </c>
      <c r="C55" s="56" t="str">
        <f>CRS!D55</f>
        <v>M</v>
      </c>
      <c r="D55" s="61" t="str">
        <f>CRS!E55</f>
        <v>BSIT-WEB TRACK-1</v>
      </c>
      <c r="E55" s="100">
        <v>31</v>
      </c>
      <c r="F55" s="100">
        <v>20</v>
      </c>
      <c r="G55" s="100">
        <v>14</v>
      </c>
      <c r="H55" s="100">
        <v>36</v>
      </c>
      <c r="I55" s="100"/>
      <c r="J55" s="100"/>
      <c r="K55" s="100"/>
      <c r="L55" s="100"/>
      <c r="M55" s="100"/>
      <c r="N55" s="100"/>
      <c r="O55" s="51">
        <f t="shared" si="9"/>
        <v>101</v>
      </c>
      <c r="P55" s="58">
        <f t="shared" si="10"/>
        <v>59.411764705882355</v>
      </c>
      <c r="Q55" s="100">
        <v>70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51">
        <f t="shared" si="11"/>
        <v>70</v>
      </c>
      <c r="AB55" s="58">
        <f t="shared" si="12"/>
        <v>100</v>
      </c>
      <c r="AC55" s="102">
        <v>29</v>
      </c>
      <c r="AD55" s="58">
        <f t="shared" si="13"/>
        <v>36.25</v>
      </c>
      <c r="AE55" s="103">
        <f>CRS!O55</f>
        <v>64.930882352941182</v>
      </c>
      <c r="AF55" s="57">
        <f>CRS!P55</f>
        <v>64.175163398692817</v>
      </c>
      <c r="AG55" s="55">
        <f>CRS!Q55</f>
        <v>82</v>
      </c>
    </row>
    <row r="56" spans="1:33" ht="12.75" customHeight="1">
      <c r="A56" s="47" t="s">
        <v>63</v>
      </c>
      <c r="B56" s="50" t="str">
        <f>CRS!C56</f>
        <v xml:space="preserve">TAMAYO, DYNAH M. </v>
      </c>
      <c r="C56" s="56" t="str">
        <f>CRS!D56</f>
        <v>F</v>
      </c>
      <c r="D56" s="61" t="str">
        <f>CRS!E56</f>
        <v>BSIT-WEB TRACK-1</v>
      </c>
      <c r="E56" s="100">
        <v>28</v>
      </c>
      <c r="F56" s="100">
        <v>31</v>
      </c>
      <c r="G56" s="100">
        <v>31</v>
      </c>
      <c r="H56" s="100">
        <v>33</v>
      </c>
      <c r="I56" s="100"/>
      <c r="J56" s="100"/>
      <c r="K56" s="100"/>
      <c r="L56" s="100"/>
      <c r="M56" s="100"/>
      <c r="N56" s="100"/>
      <c r="O56" s="51">
        <f t="shared" si="9"/>
        <v>123</v>
      </c>
      <c r="P56" s="58">
        <f t="shared" si="10"/>
        <v>72.35294117647058</v>
      </c>
      <c r="Q56" s="100">
        <v>70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51">
        <f t="shared" si="11"/>
        <v>70</v>
      </c>
      <c r="AB56" s="58">
        <f t="shared" si="12"/>
        <v>100</v>
      </c>
      <c r="AC56" s="102">
        <v>60</v>
      </c>
      <c r="AD56" s="58">
        <f t="shared" si="13"/>
        <v>75</v>
      </c>
      <c r="AE56" s="103">
        <f>CRS!O56</f>
        <v>82.376470588235293</v>
      </c>
      <c r="AF56" s="57">
        <f>CRS!P56</f>
        <v>82.432679738562086</v>
      </c>
      <c r="AG56" s="55">
        <f>CRS!Q56</f>
        <v>91</v>
      </c>
    </row>
    <row r="57" spans="1:33" ht="12.75" customHeight="1">
      <c r="A57" s="47" t="s">
        <v>64</v>
      </c>
      <c r="B57" s="50" t="str">
        <f>CRS!C57</f>
        <v xml:space="preserve">VILLAROMAN, JAYVEE MARK D. </v>
      </c>
      <c r="C57" s="56" t="str">
        <f>CRS!D57</f>
        <v>M</v>
      </c>
      <c r="D57" s="61" t="str">
        <f>CRS!E57</f>
        <v>BSIT-NET SEC TRACK-1</v>
      </c>
      <c r="E57" s="100">
        <v>35</v>
      </c>
      <c r="F57" s="100">
        <v>39</v>
      </c>
      <c r="G57" s="100">
        <v>30</v>
      </c>
      <c r="H57" s="100">
        <v>36</v>
      </c>
      <c r="I57" s="100"/>
      <c r="J57" s="100"/>
      <c r="K57" s="100"/>
      <c r="L57" s="100"/>
      <c r="M57" s="100"/>
      <c r="N57" s="100"/>
      <c r="O57" s="51">
        <f t="shared" si="9"/>
        <v>140</v>
      </c>
      <c r="P57" s="58">
        <f t="shared" si="10"/>
        <v>82.35294117647058</v>
      </c>
      <c r="Q57" s="100">
        <v>70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51">
        <f t="shared" si="11"/>
        <v>70</v>
      </c>
      <c r="AB57" s="58">
        <f t="shared" si="12"/>
        <v>100</v>
      </c>
      <c r="AC57" s="102">
        <v>64</v>
      </c>
      <c r="AD57" s="58">
        <f t="shared" si="13"/>
        <v>80</v>
      </c>
      <c r="AE57" s="103">
        <f>CRS!O57</f>
        <v>87.376470588235293</v>
      </c>
      <c r="AF57" s="57">
        <f>CRS!P57</f>
        <v>82.407679738562095</v>
      </c>
      <c r="AG57" s="55">
        <f>CRS!Q57</f>
        <v>91</v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1L</v>
      </c>
      <c r="C11" s="422" t="str">
        <f>'INITIAL INPUT'!G12</f>
        <v>CC22</v>
      </c>
      <c r="D11" s="423"/>
      <c r="E11" s="423"/>
      <c r="F11" s="154"/>
      <c r="G11" s="424" t="str">
        <f>CRS!A4</f>
        <v>W 11:30AM-2:30PM  W 3:30PM-7:30PM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3rd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18-6875-665</v>
      </c>
      <c r="C15" s="130" t="str">
        <f>IF(NAMES!C2="","",NAMES!C2)</f>
        <v xml:space="preserve">AGONOY, KAEZEE LOU G. </v>
      </c>
      <c r="D15" s="131"/>
      <c r="E15" s="132" t="str">
        <f>IF(NAMES!D2="","",NAMES!D2)</f>
        <v>F</v>
      </c>
      <c r="F15" s="133"/>
      <c r="G15" s="134" t="str">
        <f>IF(NAMES!E2="","",NAMES!E2)</f>
        <v>BSIT-NET SEC TRACK-1</v>
      </c>
      <c r="H15" s="124"/>
      <c r="I15" s="135">
        <f>IF(CRS!J9="","",CRS!J9)</f>
        <v>86</v>
      </c>
      <c r="J15" s="136"/>
      <c r="K15" s="135">
        <f>IF(CRS!X9="","",CRS!X9)</f>
        <v>85</v>
      </c>
      <c r="L15" s="137"/>
      <c r="M15" s="135">
        <f>IF(CRS!X9="","",CRS!X9)</f>
        <v>85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18-6511-876</v>
      </c>
      <c r="C16" s="130" t="str">
        <f>IF(NAMES!C3="","",NAMES!C3)</f>
        <v xml:space="preserve">AGUSTIN, MARY JOY D. </v>
      </c>
      <c r="D16" s="131"/>
      <c r="E16" s="132" t="str">
        <f>IF(NAMES!D3="","",NAMES!D3)</f>
        <v>F</v>
      </c>
      <c r="F16" s="133"/>
      <c r="G16" s="134" t="str">
        <f>IF(NAMES!E3="","",NAMES!E3)</f>
        <v>BSIT-WEB TRACK-1</v>
      </c>
      <c r="H16" s="124"/>
      <c r="I16" s="135">
        <f>IF(CRS!J10="","",CRS!J10)</f>
        <v>89</v>
      </c>
      <c r="J16" s="136"/>
      <c r="K16" s="135">
        <f>IF(CRS!X10="","",CRS!X10)</f>
        <v>91</v>
      </c>
      <c r="L16" s="137"/>
      <c r="M16" s="135">
        <f>IF(CRS!X10="","",CRS!X10)</f>
        <v>91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18-6882-770</v>
      </c>
      <c r="C17" s="130" t="str">
        <f>IF(NAMES!C4="","",NAMES!C4)</f>
        <v xml:space="preserve">ALMACEN, RYAN CHRISTIAN M.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86</v>
      </c>
      <c r="J17" s="136"/>
      <c r="K17" s="135">
        <f>IF(CRS!X11="","",CRS!X11)</f>
        <v>85</v>
      </c>
      <c r="L17" s="137"/>
      <c r="M17" s="135">
        <f>IF(CRS!X11="","",CRS!X11)</f>
        <v>85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18-6855-173</v>
      </c>
      <c r="C18" s="130" t="str">
        <f>IF(NAMES!C5="","",NAMES!C5)</f>
        <v xml:space="preserve">ALONZO, AARON REINIER S.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TRACK-1</v>
      </c>
      <c r="H18" s="124"/>
      <c r="I18" s="135">
        <f>IF(CRS!J12="","",CRS!J12)</f>
        <v>74</v>
      </c>
      <c r="J18" s="136"/>
      <c r="K18" s="135">
        <f>IF(CRS!X12="","",CRS!X12)</f>
        <v>86</v>
      </c>
      <c r="L18" s="137"/>
      <c r="M18" s="135">
        <f>IF(CRS!X12="","",CRS!X12)</f>
        <v>86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18-7848-312</v>
      </c>
      <c r="C19" s="130" t="str">
        <f>IF(NAMES!C6="","",NAMES!C6)</f>
        <v xml:space="preserve">AQUINO, GABRIEL ALVIN O. </v>
      </c>
      <c r="D19" s="131"/>
      <c r="E19" s="132" t="str">
        <f>IF(NAMES!D6="","",NAMES!D6)</f>
        <v>M</v>
      </c>
      <c r="F19" s="133"/>
      <c r="G19" s="134" t="str">
        <f>IF(NAMES!E6="","",NAMES!E6)</f>
        <v>BSIT-NET SEC TRACK-1</v>
      </c>
      <c r="H19" s="124"/>
      <c r="I19" s="135">
        <f>IF(CRS!J13="","",CRS!J13)</f>
        <v>74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18-6794-129</v>
      </c>
      <c r="C20" s="130" t="str">
        <f>IF(NAMES!C7="","",NAMES!C7)</f>
        <v xml:space="preserve">ASCUETA, VERGEL G.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TRACK-1</v>
      </c>
      <c r="H20" s="124"/>
      <c r="I20" s="135">
        <f>IF(CRS!J14="","",CRS!J14)</f>
        <v>88</v>
      </c>
      <c r="J20" s="136"/>
      <c r="K20" s="135">
        <f>IF(CRS!X14="","",CRS!X14)</f>
        <v>93</v>
      </c>
      <c r="L20" s="137"/>
      <c r="M20" s="135">
        <f>IF(CRS!X14="","",CRS!X14)</f>
        <v>93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18-6571-476</v>
      </c>
      <c r="C21" s="130" t="str">
        <f>IF(NAMES!C8="","",NAMES!C8)</f>
        <v xml:space="preserve">AYAOAN, JOHN PAUL D. </v>
      </c>
      <c r="D21" s="131"/>
      <c r="E21" s="132" t="str">
        <f>IF(NAMES!D8="","",NAMES!D8)</f>
        <v>M</v>
      </c>
      <c r="F21" s="133"/>
      <c r="G21" s="134" t="str">
        <f>IF(NAMES!E8="","",NAMES!E8)</f>
        <v>BSIT-ERP TRACK-1</v>
      </c>
      <c r="H21" s="124"/>
      <c r="I21" s="135">
        <f>IF(CRS!J15="","",CRS!J15)</f>
        <v>90</v>
      </c>
      <c r="J21" s="136"/>
      <c r="K21" s="135">
        <f>IF(CRS!X15="","",CRS!X15)</f>
        <v>93</v>
      </c>
      <c r="L21" s="137"/>
      <c r="M21" s="135">
        <f>IF(CRS!X15="","",CRS!X15)</f>
        <v>93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18-1045-557</v>
      </c>
      <c r="C22" s="130" t="str">
        <f>IF(NAMES!C9="","",NAMES!C9)</f>
        <v xml:space="preserve">BAGAY, NOEL SHANE C. </v>
      </c>
      <c r="D22" s="131"/>
      <c r="E22" s="132" t="str">
        <f>IF(NAMES!D9="","",NAMES!D9)</f>
        <v>M</v>
      </c>
      <c r="F22" s="133"/>
      <c r="G22" s="134" t="str">
        <f>IF(NAMES!E9="","",NAMES!E9)</f>
        <v>BSIT-NET SEC TRACK-1</v>
      </c>
      <c r="H22" s="124"/>
      <c r="I22" s="135">
        <f>IF(CRS!J16="","",CRS!J16)</f>
        <v>74</v>
      </c>
      <c r="J22" s="136"/>
      <c r="K22" s="135">
        <f>IF(CRS!X16="","",CRS!X16)</f>
        <v>75</v>
      </c>
      <c r="L22" s="137"/>
      <c r="M22" s="135">
        <f>IF(CRS!X16="","",CRS!X16)</f>
        <v>75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18-6809-539</v>
      </c>
      <c r="C23" s="130" t="str">
        <f>IF(NAMES!C10="","",NAMES!C10)</f>
        <v xml:space="preserve">BARJA, JHON MICHAEL D. </v>
      </c>
      <c r="D23" s="131"/>
      <c r="E23" s="132" t="str">
        <f>IF(NAMES!D10="","",NAMES!D10)</f>
        <v>M</v>
      </c>
      <c r="F23" s="133"/>
      <c r="G23" s="134" t="str">
        <f>IF(NAMES!E10="","",NAMES!E10)</f>
        <v>BSIT-NET SEC TRACK-1</v>
      </c>
      <c r="H23" s="124"/>
      <c r="I23" s="135">
        <f>IF(CRS!J17="","",CRS!J17)</f>
        <v>87</v>
      </c>
      <c r="J23" s="136"/>
      <c r="K23" s="135">
        <f>IF(CRS!X17="","",CRS!X17)</f>
        <v>87</v>
      </c>
      <c r="L23" s="137"/>
      <c r="M23" s="135">
        <f>IF(CRS!X17="","",CRS!X17)</f>
        <v>87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18-5222-564</v>
      </c>
      <c r="C24" s="130" t="str">
        <f>IF(NAMES!C11="","",NAMES!C11)</f>
        <v xml:space="preserve">BAUTISTA, PRINCESS CARMELA JOY B. </v>
      </c>
      <c r="D24" s="131"/>
      <c r="E24" s="132" t="str">
        <f>IF(NAMES!D11="","",NAMES!D11)</f>
        <v>F</v>
      </c>
      <c r="F24" s="133"/>
      <c r="G24" s="134" t="str">
        <f>IF(NAMES!E11="","",NAMES!E11)</f>
        <v>BSIT-ERP TRACK-1</v>
      </c>
      <c r="H24" s="124"/>
      <c r="I24" s="135">
        <f>IF(CRS!J18="","",CRS!J18)</f>
        <v>93</v>
      </c>
      <c r="J24" s="136"/>
      <c r="K24" s="135">
        <f>IF(CRS!X18="","",CRS!X18)</f>
        <v>96</v>
      </c>
      <c r="L24" s="137"/>
      <c r="M24" s="135">
        <f>IF(CRS!X18="","",CRS!X18)</f>
        <v>96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18-6902-942</v>
      </c>
      <c r="C25" s="130" t="str">
        <f>IF(NAMES!C12="","",NAMES!C12)</f>
        <v xml:space="preserve">BIDANG, JHUN ROY B.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>
        <f>IF(CRS!J19="","",CRS!J19)</f>
        <v>87</v>
      </c>
      <c r="J25" s="136"/>
      <c r="K25" s="135">
        <f>IF(CRS!X19="","",CRS!X19)</f>
        <v>88</v>
      </c>
      <c r="L25" s="137"/>
      <c r="M25" s="135">
        <f>IF(CRS!X19="","",CRS!X19)</f>
        <v>88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18-4583-712</v>
      </c>
      <c r="C26" s="130" t="str">
        <f>IF(NAMES!C13="","",NAMES!C13)</f>
        <v xml:space="preserve">BISWELAN, DANN LESTER B. </v>
      </c>
      <c r="D26" s="131"/>
      <c r="E26" s="132" t="str">
        <f>IF(NAMES!D13="","",NAMES!D13)</f>
        <v>M</v>
      </c>
      <c r="F26" s="133"/>
      <c r="G26" s="134" t="str">
        <f>IF(NAMES!E13="","",NAMES!E13)</f>
        <v>BSIT-ERP TRACK-1</v>
      </c>
      <c r="H26" s="124"/>
      <c r="I26" s="135">
        <f>IF(CRS!J20="","",CRS!J20)</f>
        <v>78</v>
      </c>
      <c r="J26" s="136"/>
      <c r="K26" s="135">
        <f>IF(CRS!X20="","",CRS!X20)</f>
        <v>80</v>
      </c>
      <c r="L26" s="137"/>
      <c r="M26" s="135">
        <f>IF(CRS!X20="","",CRS!X20)</f>
        <v>80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18-6836-326</v>
      </c>
      <c r="C27" s="130" t="str">
        <f>IF(NAMES!C14="","",NAMES!C14)</f>
        <v xml:space="preserve">CHUA, MARY LYRA O. </v>
      </c>
      <c r="D27" s="131"/>
      <c r="E27" s="132" t="str">
        <f>IF(NAMES!D14="","",NAMES!D14)</f>
        <v>F</v>
      </c>
      <c r="F27" s="133"/>
      <c r="G27" s="134" t="str">
        <f>IF(NAMES!E14="","",NAMES!E14)</f>
        <v>BSIT-NET SEC TRACK-1</v>
      </c>
      <c r="H27" s="124"/>
      <c r="I27" s="135">
        <f>IF(CRS!J21="","",CRS!J21)</f>
        <v>88</v>
      </c>
      <c r="J27" s="136"/>
      <c r="K27" s="135">
        <f>IF(CRS!X21="","",CRS!X21)</f>
        <v>90</v>
      </c>
      <c r="L27" s="137"/>
      <c r="M27" s="135">
        <f>IF(CRS!X21="","",CRS!X21)</f>
        <v>90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16-3981-281</v>
      </c>
      <c r="C28" s="130" t="str">
        <f>IF(NAMES!C15="","",NAMES!C15)</f>
        <v xml:space="preserve">CULBENGAN, JOSH ADRIAN L.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87</v>
      </c>
      <c r="J28" s="136"/>
      <c r="K28" s="135">
        <f>IF(CRS!X22="","",CRS!X22)</f>
        <v>91</v>
      </c>
      <c r="L28" s="137"/>
      <c r="M28" s="135">
        <f>IF(CRS!X22="","",CRS!X22)</f>
        <v>91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18-7897-308</v>
      </c>
      <c r="C29" s="130" t="str">
        <f>IF(NAMES!C16="","",NAMES!C16)</f>
        <v xml:space="preserve">DE GUZMAN, ARIANNE T. </v>
      </c>
      <c r="D29" s="131"/>
      <c r="E29" s="132" t="str">
        <f>IF(NAMES!D16="","",NAMES!D16)</f>
        <v>F</v>
      </c>
      <c r="F29" s="133"/>
      <c r="G29" s="134" t="str">
        <f>IF(NAMES!E16="","",NAMES!E16)</f>
        <v>BSIT-NET SEC TRACK-1</v>
      </c>
      <c r="H29" s="124"/>
      <c r="I29" s="135">
        <f>IF(CRS!J23="","",CRS!J23)</f>
        <v>82</v>
      </c>
      <c r="J29" s="136"/>
      <c r="K29" s="135">
        <f>IF(CRS!X23="","",CRS!X23)</f>
        <v>82</v>
      </c>
      <c r="L29" s="137"/>
      <c r="M29" s="135">
        <f>IF(CRS!X23="","",CRS!X23)</f>
        <v>82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18-6881-132</v>
      </c>
      <c r="C30" s="130" t="str">
        <f>IF(NAMES!C17="","",NAMES!C17)</f>
        <v xml:space="preserve">EBRADA, ALDWIN MICAEL L.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TRACK-1</v>
      </c>
      <c r="H30" s="124"/>
      <c r="I30" s="135">
        <f>IF(CRS!J24="","",CRS!J24)</f>
        <v>84</v>
      </c>
      <c r="J30" s="136"/>
      <c r="K30" s="135">
        <f>IF(CRS!X24="","",CRS!X24)</f>
        <v>89</v>
      </c>
      <c r="L30" s="137"/>
      <c r="M30" s="135">
        <f>IF(CRS!X24="","",CRS!X24)</f>
        <v>89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18-5724-792</v>
      </c>
      <c r="C31" s="130" t="str">
        <f>IF(NAMES!C18="","",NAMES!C18)</f>
        <v xml:space="preserve">ESPELITA, CLAIRE THERESE S. </v>
      </c>
      <c r="D31" s="131"/>
      <c r="E31" s="132" t="str">
        <f>IF(NAMES!D18="","",NAMES!D18)</f>
        <v>F</v>
      </c>
      <c r="F31" s="133"/>
      <c r="G31" s="134" t="str">
        <f>IF(NAMES!E18="","",NAMES!E18)</f>
        <v>BSIT-WEB TRACK-1</v>
      </c>
      <c r="H31" s="124"/>
      <c r="I31" s="135">
        <f>IF(CRS!J25="","",CRS!J25)</f>
        <v>81</v>
      </c>
      <c r="J31" s="136"/>
      <c r="K31" s="135">
        <f>IF(CRS!X25="","",CRS!X25)</f>
        <v>88</v>
      </c>
      <c r="L31" s="137"/>
      <c r="M31" s="135">
        <f>IF(CRS!X25="","",CRS!X25)</f>
        <v>88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18-6848-502</v>
      </c>
      <c r="C32" s="130" t="str">
        <f>IF(NAMES!C19="","",NAMES!C19)</f>
        <v xml:space="preserve">FARRO, FREDERICK ANTHONY A. </v>
      </c>
      <c r="D32" s="131"/>
      <c r="E32" s="132" t="str">
        <f>IF(NAMES!D19="","",NAMES!D19)</f>
        <v>M</v>
      </c>
      <c r="F32" s="133"/>
      <c r="G32" s="134" t="str">
        <f>IF(NAMES!E19="","",NAMES!E19)</f>
        <v>BSIT-WEB TRACK-1</v>
      </c>
      <c r="H32" s="124"/>
      <c r="I32" s="135">
        <f>IF(CRS!J26="","",CRS!J26)</f>
        <v>86</v>
      </c>
      <c r="J32" s="136"/>
      <c r="K32" s="135">
        <f>IF(CRS!X26="","",CRS!X26)</f>
        <v>86</v>
      </c>
      <c r="L32" s="137"/>
      <c r="M32" s="135">
        <f>IF(CRS!X26="","",CRS!X26)</f>
        <v>86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18-6947-781</v>
      </c>
      <c r="C33" s="130" t="str">
        <f>IF(NAMES!C20="","",NAMES!C20)</f>
        <v xml:space="preserve">FLORES, RENZ JAVIE B. </v>
      </c>
      <c r="D33" s="131"/>
      <c r="E33" s="132" t="str">
        <f>IF(NAMES!D20="","",NAMES!D20)</f>
        <v>F</v>
      </c>
      <c r="F33" s="133"/>
      <c r="G33" s="134" t="str">
        <f>IF(NAMES!E20="","",NAMES!E20)</f>
        <v>BSIT-ERP TRACK-1</v>
      </c>
      <c r="H33" s="124"/>
      <c r="I33" s="135">
        <f>IF(CRS!J27="","",CRS!J27)</f>
        <v>87</v>
      </c>
      <c r="J33" s="136"/>
      <c r="K33" s="135">
        <f>IF(CRS!X27="","",CRS!X27)</f>
        <v>92</v>
      </c>
      <c r="L33" s="137"/>
      <c r="M33" s="135">
        <f>IF(CRS!X27="","",CRS!X27)</f>
        <v>92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18-6968-851</v>
      </c>
      <c r="C34" s="130" t="str">
        <f>IF(NAMES!C21="","",NAMES!C21)</f>
        <v xml:space="preserve">FONTANILLA, EMIL U. </v>
      </c>
      <c r="D34" s="131"/>
      <c r="E34" s="132" t="str">
        <f>IF(NAMES!D21="","",NAMES!D21)</f>
        <v>M</v>
      </c>
      <c r="F34" s="133"/>
      <c r="G34" s="134" t="str">
        <f>IF(NAMES!E21="","",NAMES!E21)</f>
        <v>BSIT-NET SEC TRACK-1</v>
      </c>
      <c r="H34" s="124"/>
      <c r="I34" s="135">
        <f>IF(CRS!J28="","",CRS!J28)</f>
        <v>73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4" t="str">
        <f>IF(CRS!Y28="","",CRS!Y28)</f>
        <v>NFE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18-7016-106</v>
      </c>
      <c r="C35" s="130" t="str">
        <f>IF(NAMES!C22="","",NAMES!C22)</f>
        <v xml:space="preserve">GACILAN, JOHN JAMES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90</v>
      </c>
      <c r="J35" s="136"/>
      <c r="K35" s="135">
        <f>IF(CRS!X29="","",CRS!X29)</f>
        <v>91</v>
      </c>
      <c r="L35" s="137"/>
      <c r="M35" s="135">
        <f>IF(CRS!X29="","",CRS!X29)</f>
        <v>91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18-6542-504</v>
      </c>
      <c r="C36" s="130" t="str">
        <f>IF(NAMES!C23="","",NAMES!C23)</f>
        <v xml:space="preserve">GACUSAN, JUEL REI S. </v>
      </c>
      <c r="D36" s="131"/>
      <c r="E36" s="132" t="str">
        <f>IF(NAMES!D23="","",NAMES!D23)</f>
        <v>M</v>
      </c>
      <c r="F36" s="133"/>
      <c r="G36" s="134" t="str">
        <f>IF(NAMES!E23="","",NAMES!E23)</f>
        <v>BSIT-ERP TRACK-1</v>
      </c>
      <c r="H36" s="124"/>
      <c r="I36" s="135">
        <f>IF(CRS!J30="","",CRS!J30)</f>
        <v>88</v>
      </c>
      <c r="J36" s="136"/>
      <c r="K36" s="135">
        <f>IF(CRS!X30="","",CRS!X30)</f>
        <v>86</v>
      </c>
      <c r="L36" s="137"/>
      <c r="M36" s="135">
        <f>IF(CRS!X30="","",CRS!X30)</f>
        <v>86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18-6790-112</v>
      </c>
      <c r="C37" s="130" t="str">
        <f>IF(NAMES!C24="","",NAMES!C24)</f>
        <v xml:space="preserve">GADONG, KARL V. </v>
      </c>
      <c r="D37" s="131"/>
      <c r="E37" s="132" t="str">
        <f>IF(NAMES!D24="","",NAMES!D24)</f>
        <v>M</v>
      </c>
      <c r="F37" s="133"/>
      <c r="G37" s="134" t="str">
        <f>IF(NAMES!E24="","",NAMES!E24)</f>
        <v>BSIT-NET SEC TRACK-1</v>
      </c>
      <c r="H37" s="124"/>
      <c r="I37" s="135">
        <f>IF(CRS!J31="","",CRS!J31)</f>
        <v>86</v>
      </c>
      <c r="J37" s="136"/>
      <c r="K37" s="135">
        <f>IF(CRS!X31="","",CRS!X31)</f>
        <v>84</v>
      </c>
      <c r="L37" s="137"/>
      <c r="M37" s="135">
        <f>IF(CRS!X31="","",CRS!X31)</f>
        <v>84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18-7178-450</v>
      </c>
      <c r="C38" s="130" t="str">
        <f>IF(NAMES!C25="","",NAMES!C25)</f>
        <v xml:space="preserve">GALIDO, JOHN GLENN C. </v>
      </c>
      <c r="D38" s="131"/>
      <c r="E38" s="132" t="str">
        <f>IF(NAMES!D25="","",NAMES!D25)</f>
        <v>M</v>
      </c>
      <c r="F38" s="133"/>
      <c r="G38" s="134" t="str">
        <f>IF(NAMES!E25="","",NAMES!E25)</f>
        <v>BSIT-NET SEC TRACK-1</v>
      </c>
      <c r="H38" s="124"/>
      <c r="I38" s="135">
        <f>IF(CRS!J32="","",CRS!J32)</f>
        <v>74</v>
      </c>
      <c r="J38" s="136"/>
      <c r="K38" s="135">
        <f>IF(CRS!X32="","",CRS!X32)</f>
        <v>78</v>
      </c>
      <c r="L38" s="137"/>
      <c r="M38" s="135">
        <f>IF(CRS!X32="","",CRS!X32)</f>
        <v>78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18-6812-964</v>
      </c>
      <c r="C39" s="130" t="str">
        <f>IF(NAMES!C26="","",NAMES!C26)</f>
        <v xml:space="preserve">GAMBOA, GARNNETT D. </v>
      </c>
      <c r="D39" s="131"/>
      <c r="E39" s="132" t="str">
        <f>IF(NAMES!D26="","",NAMES!D26)</f>
        <v>M</v>
      </c>
      <c r="F39" s="133"/>
      <c r="G39" s="134" t="str">
        <f>IF(NAMES!E26="","",NAMES!E26)</f>
        <v>BSIT-NET SEC TRACK-1</v>
      </c>
      <c r="H39" s="124"/>
      <c r="I39" s="135">
        <f>IF(CRS!J33="","",CRS!J33)</f>
        <v>79</v>
      </c>
      <c r="J39" s="136"/>
      <c r="K39" s="135">
        <f>IF(CRS!X33="","",CRS!X33)</f>
        <v>82</v>
      </c>
      <c r="L39" s="137"/>
      <c r="M39" s="135">
        <f>IF(CRS!X33="","",CRS!X33)</f>
        <v>82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18-6236-149</v>
      </c>
      <c r="C40" s="130" t="str">
        <f>IF(NAMES!C27="","",NAMES!C27)</f>
        <v xml:space="preserve">JIMENEZ, JADE MAURICE P.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TRACK-1</v>
      </c>
      <c r="H40" s="124"/>
      <c r="I40" s="135">
        <f>IF(CRS!J34="","",CRS!J34)</f>
        <v>79</v>
      </c>
      <c r="J40" s="136"/>
      <c r="K40" s="135">
        <f>IF(CRS!X34="","",CRS!X34)</f>
        <v>87</v>
      </c>
      <c r="L40" s="137"/>
      <c r="M40" s="135">
        <f>IF(CRS!X34="","",CRS!X34)</f>
        <v>87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18-6834-504</v>
      </c>
      <c r="C41" s="130" t="str">
        <f>IF(NAMES!C28="","",NAMES!C28)</f>
        <v xml:space="preserve">LACANILAO, ALLYSSA LOUISSE E. </v>
      </c>
      <c r="D41" s="131"/>
      <c r="E41" s="132" t="str">
        <f>IF(NAMES!D28="","",NAMES!D28)</f>
        <v>F</v>
      </c>
      <c r="F41" s="133"/>
      <c r="G41" s="134" t="str">
        <f>IF(NAMES!E28="","",NAMES!E28)</f>
        <v>BSIT-NET SEC TRACK-1</v>
      </c>
      <c r="H41" s="124"/>
      <c r="I41" s="135">
        <f>IF(CRS!J35="","",CRS!J35)</f>
        <v>87</v>
      </c>
      <c r="J41" s="136"/>
      <c r="K41" s="135">
        <f>IF(CRS!X35="","",CRS!X35)</f>
        <v>91</v>
      </c>
      <c r="L41" s="137"/>
      <c r="M41" s="135">
        <f>IF(CRS!X35="","",CRS!X35)</f>
        <v>91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17-5997-821</v>
      </c>
      <c r="C42" s="130" t="str">
        <f>IF(NAMES!C29="","",NAMES!C29)</f>
        <v xml:space="preserve">LI, YIFAN </v>
      </c>
      <c r="D42" s="131"/>
      <c r="E42" s="132" t="str">
        <f>IF(NAMES!D29="","",NAMES!D29)</f>
        <v>F</v>
      </c>
      <c r="F42" s="133"/>
      <c r="G42" s="134" t="str">
        <f>IF(NAMES!E29="","",NAMES!E29)</f>
        <v>BSIT-WEB TRACK-1</v>
      </c>
      <c r="H42" s="124"/>
      <c r="I42" s="135">
        <f>IF(CRS!J36="","",CRS!J36)</f>
        <v>76</v>
      </c>
      <c r="J42" s="136"/>
      <c r="K42" s="135">
        <f>IF(CRS!X36="","",CRS!X36)</f>
        <v>82</v>
      </c>
      <c r="L42" s="137"/>
      <c r="M42" s="135">
        <f>IF(CRS!X36="","",CRS!X36)</f>
        <v>82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15-2671-753</v>
      </c>
      <c r="C43" s="130" t="str">
        <f>IF(NAMES!C30="","",NAMES!C30)</f>
        <v xml:space="preserve">MARTINEZ, ERICSON R.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>
        <f>IF(CRS!J37="","",CRS!J37)</f>
        <v>84</v>
      </c>
      <c r="J43" s="136"/>
      <c r="K43" s="135">
        <f>IF(CRS!X37="","",CRS!X37)</f>
        <v>84</v>
      </c>
      <c r="L43" s="137"/>
      <c r="M43" s="135">
        <f>IF(CRS!X37="","",CRS!X37)</f>
        <v>84</v>
      </c>
      <c r="N43" s="138"/>
      <c r="O43" s="414" t="str">
        <f>IF(CRS!Y37="","",CRS!Y37)</f>
        <v>PASSED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18-7104-721</v>
      </c>
      <c r="C44" s="130" t="str">
        <f>IF(NAMES!C31="","",NAMES!C31)</f>
        <v xml:space="preserve">NAVALTA, JORANNE M. </v>
      </c>
      <c r="D44" s="131"/>
      <c r="E44" s="132" t="str">
        <f>IF(NAMES!D31="","",NAMES!D31)</f>
        <v>M</v>
      </c>
      <c r="F44" s="133"/>
      <c r="G44" s="134" t="str">
        <f>IF(NAMES!E31="","",NAMES!E31)</f>
        <v>BSIT-NET SEC TRACK-1</v>
      </c>
      <c r="H44" s="124"/>
      <c r="I44" s="135">
        <f>IF(CRS!J38="","",CRS!J38)</f>
        <v>75</v>
      </c>
      <c r="J44" s="136"/>
      <c r="K44" s="135" t="str">
        <f>IF(CRS!X38="","",CRS!X38)</f>
        <v>INC</v>
      </c>
      <c r="L44" s="137"/>
      <c r="M44" s="135" t="str">
        <f>IF(CRS!X38="","",CRS!X38)</f>
        <v>INC</v>
      </c>
      <c r="N44" s="138"/>
      <c r="O44" s="414" t="str">
        <f>IF(CRS!Y38="","",CRS!Y38)</f>
        <v>NFE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18-6508-276</v>
      </c>
      <c r="C45" s="130" t="str">
        <f>IF(NAMES!C32="","",NAMES!C32)</f>
        <v xml:space="preserve">PABLO, LESTER W. </v>
      </c>
      <c r="D45" s="131"/>
      <c r="E45" s="132" t="str">
        <f>IF(NAMES!D32="","",NAMES!D32)</f>
        <v>M</v>
      </c>
      <c r="F45" s="133"/>
      <c r="G45" s="134" t="str">
        <f>IF(NAMES!E32="","",NAMES!E32)</f>
        <v>BSIT-WEB TRACK-1</v>
      </c>
      <c r="H45" s="124"/>
      <c r="I45" s="135">
        <f>IF(CRS!J39="","",CRS!J39)</f>
        <v>86</v>
      </c>
      <c r="J45" s="136"/>
      <c r="K45" s="135">
        <f>IF(CRS!X39="","",CRS!X39)</f>
        <v>87</v>
      </c>
      <c r="L45" s="137"/>
      <c r="M45" s="135">
        <f>IF(CRS!X39="","",CRS!X39)</f>
        <v>87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18-7119-888</v>
      </c>
      <c r="C46" s="130" t="str">
        <f>IF(NAMES!C33="","",NAMES!C33)</f>
        <v xml:space="preserve">PADRIQUE, GREGGY JIM IVAN A. </v>
      </c>
      <c r="D46" s="131"/>
      <c r="E46" s="132" t="str">
        <f>IF(NAMES!D33="","",NAMES!D33)</f>
        <v>M</v>
      </c>
      <c r="F46" s="133"/>
      <c r="G46" s="134" t="str">
        <f>IF(NAMES!E33="","",NAMES!E33)</f>
        <v>BSIT-WEB TRACK-1</v>
      </c>
      <c r="H46" s="124"/>
      <c r="I46" s="135">
        <f>IF(CRS!J40="","",CRS!J40)</f>
        <v>88</v>
      </c>
      <c r="J46" s="136"/>
      <c r="K46" s="135">
        <f>IF(CRS!X40="","",CRS!X40)</f>
        <v>93</v>
      </c>
      <c r="L46" s="137"/>
      <c r="M46" s="135">
        <f>IF(CRS!X40="","",CRS!X40)</f>
        <v>93</v>
      </c>
      <c r="N46" s="138"/>
      <c r="O46" s="414" t="str">
        <f>IF(CRS!Y40="","",CRS!Y40)</f>
        <v>PASSED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PLATFORM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1L</v>
      </c>
      <c r="C72" s="422" t="str">
        <f>C11</f>
        <v>CC22</v>
      </c>
      <c r="D72" s="423"/>
      <c r="E72" s="423"/>
      <c r="F72" s="154"/>
      <c r="G72" s="424" t="str">
        <f>G11</f>
        <v>W 11:30AM-2:30PM  W 3:30PM-7:30PM</v>
      </c>
      <c r="H72" s="425"/>
      <c r="I72" s="425"/>
      <c r="J72" s="425"/>
      <c r="K72" s="425"/>
      <c r="L72" s="425"/>
      <c r="M72" s="425"/>
      <c r="N72" s="155"/>
      <c r="O72" s="426" t="str">
        <f>O11</f>
        <v>3rd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18-6793-311</v>
      </c>
      <c r="C76" s="130" t="str">
        <f>IF(NAMES!C34="","",NAMES!C34)</f>
        <v xml:space="preserve">PALAGANAS, JHONNIE E.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TRACK-1</v>
      </c>
      <c r="H76" s="124"/>
      <c r="I76" s="135">
        <f>IF(CRS!J50="","",CRS!J50)</f>
        <v>86</v>
      </c>
      <c r="J76" s="136"/>
      <c r="K76" s="135">
        <f>IF(CRS!X50="","",CRS!X50)</f>
        <v>91</v>
      </c>
      <c r="L76" s="137"/>
      <c r="M76" s="135">
        <f>IF(CRS!X50="","",CRS!X50)</f>
        <v>91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18-6901-559</v>
      </c>
      <c r="C77" s="130" t="str">
        <f>IF(NAMES!C35="","",NAMES!C35)</f>
        <v xml:space="preserve">PALAWAG, ALLYSA MAE P. </v>
      </c>
      <c r="D77" s="131"/>
      <c r="E77" s="132" t="str">
        <f>IF(NAMES!D35="","",NAMES!D35)</f>
        <v>F</v>
      </c>
      <c r="F77" s="133"/>
      <c r="G77" s="134" t="str">
        <f>IF(NAMES!E35="","",NAMES!E35)</f>
        <v>BSIT-WEB TRACK-1</v>
      </c>
      <c r="H77" s="124"/>
      <c r="I77" s="135">
        <f>IF(CRS!J51="","",CRS!J51)</f>
        <v>86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18-6623-558</v>
      </c>
      <c r="C78" s="130" t="str">
        <f>IF(NAMES!C36="","",NAMES!C36)</f>
        <v xml:space="preserve">QUILALA, JOSHUA C. </v>
      </c>
      <c r="D78" s="131"/>
      <c r="E78" s="132" t="str">
        <f>IF(NAMES!D36="","",NAMES!D36)</f>
        <v>M</v>
      </c>
      <c r="F78" s="133"/>
      <c r="G78" s="134" t="str">
        <f>IF(NAMES!E36="","",NAMES!E36)</f>
        <v>BSIT-WEB TRACK-1</v>
      </c>
      <c r="H78" s="124"/>
      <c r="I78" s="135">
        <f>IF(CRS!J52="","",CRS!J52)</f>
        <v>87</v>
      </c>
      <c r="J78" s="136"/>
      <c r="K78" s="135">
        <f>IF(CRS!X52="","",CRS!X52)</f>
        <v>90</v>
      </c>
      <c r="L78" s="137"/>
      <c r="M78" s="135">
        <f>IF(CRS!X52="","",CRS!X52)</f>
        <v>90</v>
      </c>
      <c r="N78" s="138"/>
      <c r="O78" s="414" t="str">
        <f>IF(CRS!Y52="","",CRS!Y52)</f>
        <v>PASSED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18-6714-635</v>
      </c>
      <c r="C79" s="130" t="str">
        <f>IF(NAMES!C37="","",NAMES!C37)</f>
        <v xml:space="preserve">SABINOSA, RECCALYN A. </v>
      </c>
      <c r="D79" s="131"/>
      <c r="E79" s="132" t="str">
        <f>IF(NAMES!D37="","",NAMES!D37)</f>
        <v>F</v>
      </c>
      <c r="F79" s="133"/>
      <c r="G79" s="134" t="str">
        <f>IF(NAMES!E37="","",NAMES!E37)</f>
        <v>BSIT-WEB TRACK-1</v>
      </c>
      <c r="H79" s="124"/>
      <c r="I79" s="135">
        <f>IF(CRS!J53="","",CRS!J53)</f>
        <v>87</v>
      </c>
      <c r="J79" s="136"/>
      <c r="K79" s="135">
        <f>IF(CRS!X53="","",CRS!X53)</f>
        <v>92</v>
      </c>
      <c r="L79" s="137"/>
      <c r="M79" s="135">
        <f>IF(CRS!X53="","",CRS!X53)</f>
        <v>92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18-6856-320</v>
      </c>
      <c r="C80" s="130" t="str">
        <f>IF(NAMES!C38="","",NAMES!C38)</f>
        <v xml:space="preserve">SAMSON, JOHN DAVID B. </v>
      </c>
      <c r="D80" s="131"/>
      <c r="E80" s="132" t="str">
        <f>IF(NAMES!D38="","",NAMES!D38)</f>
        <v>M</v>
      </c>
      <c r="F80" s="133"/>
      <c r="G80" s="134" t="str">
        <f>IF(NAMES!E38="","",NAMES!E38)</f>
        <v>BSIT-NET SEC TRACK-1</v>
      </c>
      <c r="H80" s="124"/>
      <c r="I80" s="135">
        <f>IF(CRS!J54="","",CRS!J54)</f>
        <v>84</v>
      </c>
      <c r="J80" s="136"/>
      <c r="K80" s="135">
        <f>IF(CRS!X54="","",CRS!X54)</f>
        <v>87</v>
      </c>
      <c r="L80" s="137"/>
      <c r="M80" s="135">
        <f>IF(CRS!X54="","",CRS!X54)</f>
        <v>87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18-8234-691</v>
      </c>
      <c r="C81" s="130" t="str">
        <f>IF(NAMES!C39="","",NAMES!C39)</f>
        <v xml:space="preserve">SOMINESTRADO, TRISTAN REEVE F.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TRACK-1</v>
      </c>
      <c r="H81" s="124"/>
      <c r="I81" s="135">
        <f>IF(CRS!J55="","",CRS!J55)</f>
        <v>82</v>
      </c>
      <c r="J81" s="136"/>
      <c r="K81" s="135">
        <f>IF(CRS!X55="","",CRS!X55)</f>
        <v>82</v>
      </c>
      <c r="L81" s="137"/>
      <c r="M81" s="135">
        <f>IF(CRS!X55="","",CRS!X55)</f>
        <v>82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18-6613-150</v>
      </c>
      <c r="C82" s="130" t="str">
        <f>IF(NAMES!C40="","",NAMES!C40)</f>
        <v xml:space="preserve">TAMAYO, DYNAH M. </v>
      </c>
      <c r="D82" s="131"/>
      <c r="E82" s="132" t="str">
        <f>IF(NAMES!D40="","",NAMES!D40)</f>
        <v>F</v>
      </c>
      <c r="F82" s="133"/>
      <c r="G82" s="134" t="str">
        <f>IF(NAMES!E40="","",NAMES!E40)</f>
        <v>BSIT-WEB TRACK-1</v>
      </c>
      <c r="H82" s="124"/>
      <c r="I82" s="135">
        <f>IF(CRS!J56="","",CRS!J56)</f>
        <v>91</v>
      </c>
      <c r="J82" s="136"/>
      <c r="K82" s="135">
        <f>IF(CRS!X56="","",CRS!X56)</f>
        <v>91</v>
      </c>
      <c r="L82" s="137"/>
      <c r="M82" s="135">
        <f>IF(CRS!X56="","",CRS!X56)</f>
        <v>91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18-6556-920</v>
      </c>
      <c r="C83" s="130" t="str">
        <f>IF(NAMES!C41="","",NAMES!C41)</f>
        <v xml:space="preserve">VILLAROMAN, JAYVEE MARK D. </v>
      </c>
      <c r="D83" s="131"/>
      <c r="E83" s="132" t="str">
        <f>IF(NAMES!D41="","",NAMES!D41)</f>
        <v>M</v>
      </c>
      <c r="F83" s="133"/>
      <c r="G83" s="134" t="str">
        <f>IF(NAMES!E41="","",NAMES!E41)</f>
        <v>BSIT-NET SEC TRACK-1</v>
      </c>
      <c r="H83" s="124"/>
      <c r="I83" s="135">
        <f>IF(CRS!J57="","",CRS!J57)</f>
        <v>89</v>
      </c>
      <c r="J83" s="136"/>
      <c r="K83" s="135">
        <f>IF(CRS!X57="","",CRS!X57)</f>
        <v>91</v>
      </c>
      <c r="L83" s="137"/>
      <c r="M83" s="135">
        <f>IF(CRS!X57="","",CRS!X57)</f>
        <v>91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>INC</v>
      </c>
      <c r="L85" s="137"/>
      <c r="M85" s="135" t="str">
        <f>IF(CRS!X59="","",CRS!X59)</f>
        <v>INC</v>
      </c>
      <c r="N85" s="138"/>
      <c r="O85" s="414" t="str">
        <f>IF(CRS!Y59="","",CRS!Y59)</f>
        <v>NFE</v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PLATFORM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18-6875-665,86,PASSED,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18-6511-876,89,PASSED,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18-6882-770,86,PASSED,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18-6855-173,74,FAILED,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18-7848-312,74,FAILED,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18-6794-129,88,PASSED,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18-6571-476,90,PASSED,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18-1045-557,74,FAILED,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18-6809-539,87,PASSED,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18-5222-564,93,PASSED,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18-6902-942,87,PASSED,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18-4583-712,78,PASSED,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18-6836-326,88,PASSED,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16-3981-281,87,PASSED,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18-7897-308,82,PASSED,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18-6881-132,84,PASSED,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18-5724-792,81,PASSED,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18-6848-502,86,PASSED,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18-6947-781,87,PASSED,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18-6968-851,73,FAILED,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18-7016-106,90,PASSED,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18-6542-504,88,PASSED,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18-6790-112,86,PASSED,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18-7178-450,74,FAILED,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18-6812-964,79,PASSED,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18-6236-149,79,PASSED,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18-6834-504,87,PASSED,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17-5997-821,76,PASSED,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15-2671-753,84,PASSED,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18-7104-721,75,PASSED,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18-6508-276,86,PASSED,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18-7119-888,88,PASSED,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18-6793-311,86,PASSED,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18-6901-559,86,PASSED,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18-6623-558,87,PASSED,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18-6714-635,87,PASSED,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18-6856-320,84,PASSED,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18-8234-691,82,PASSED,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18-6613-150,91,PASSED,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18-6556-920,89,PASSED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18-6875-665,85,PASSED,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18-6511-876,91,PASSED,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18-6882-770,85,PASSED,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18-6855-173,86,PASSED,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18-7848-312,77,PASSED,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18-6794-129,93,PASSED,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18-6571-476,93,PASSED,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18-1045-557,75,PASSED,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18-6809-539,87,PASSED,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18-5222-564,96,PASSED,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18-6902-942,88,PASSED,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18-4583-712,80,PASSED,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18-6836-326,90,PASSED,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16-3981-281,91,PASSED,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18-7897-308,82,PASSED,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18-6881-132,89,PASSED,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18-5724-792,88,PASSED,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18-6848-502,86,PASSED,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18-6947-781,92,PASSED,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18-6968-851,,NFE,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18-7016-106,91,PASSED,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18-6542-504,86,PASSED,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18-6790-112,84,PASSED,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18-7178-450,78,PASSED,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18-6812-964,82,PASSED,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18-6236-149,87,PASSED,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18-6834-504,91,PASSED,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17-5997-821,82,PASSED,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15-2671-753,84,PASSED,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18-7104-721,,NFE,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18-6508-276,87,PASSED,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18-7119-888,93,PASSED,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18-6793-311,91,PASSED,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18-6901-559,90,PASSED,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18-6623-558,90,PASSED,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18-6714-635,92,PASSED,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18-6856-320,87,PASSED,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18-8234-691,82,PASSED,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18-6613-150,91,PASSED,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18-6556-920,91,PASSED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c2b0fb7d-08e3-4c16-85bc-ace31e3f553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6b7f5a4-dd8f-440a-a25f-f55878e6d6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