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List3T1819\"/>
    </mc:Choice>
  </mc:AlternateContent>
  <xr:revisionPtr revIDLastSave="0" documentId="13_ncr:1_{5B64BDCB-82A7-4183-BBF5-6AA2DFA1C673}" xr6:coauthVersionLast="43" xr6:coauthVersionMax="43" xr10:uidLastSave="{00000000-0000-0000-0000-000000000000}"/>
  <bookViews>
    <workbookView xWindow="-98" yWindow="-98" windowWidth="20715" windowHeight="13276" tabRatio="748" activeTab="7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4" i="10" l="1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S79" i="4"/>
  <c r="R79" i="4"/>
  <c r="T78" i="4"/>
  <c r="U78" i="4" s="1"/>
  <c r="T77" i="4"/>
  <c r="U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/>
  <c r="S55" i="4"/>
  <c r="R55" i="4"/>
  <c r="T54" i="4"/>
  <c r="U54" i="4"/>
  <c r="S54" i="4"/>
  <c r="T53" i="4"/>
  <c r="U53" i="4" s="1"/>
  <c r="S53" i="4"/>
  <c r="R53" i="4"/>
  <c r="T52" i="4"/>
  <c r="U52" i="4" s="1"/>
  <c r="S52" i="4"/>
  <c r="T51" i="4"/>
  <c r="U51" i="4"/>
  <c r="S51" i="4"/>
  <c r="R51" i="4"/>
  <c r="T50" i="4"/>
  <c r="U50" i="4"/>
  <c r="S50" i="4"/>
  <c r="T40" i="4"/>
  <c r="U40" i="4" s="1"/>
  <c r="V40" i="4" s="1"/>
  <c r="W40" i="4" s="1"/>
  <c r="T39" i="4"/>
  <c r="T38" i="4"/>
  <c r="U38" i="4" s="1"/>
  <c r="S38" i="4"/>
  <c r="T37" i="4"/>
  <c r="T36" i="4"/>
  <c r="T35" i="4"/>
  <c r="U35" i="4"/>
  <c r="V35" i="4" s="1"/>
  <c r="W35" i="4" s="1"/>
  <c r="S35" i="4"/>
  <c r="R35" i="4"/>
  <c r="T34" i="4"/>
  <c r="T33" i="4"/>
  <c r="U33" i="4" s="1"/>
  <c r="T32" i="4"/>
  <c r="S32" i="4"/>
  <c r="T31" i="4"/>
  <c r="T30" i="4"/>
  <c r="T29" i="4"/>
  <c r="T28" i="4"/>
  <c r="T27" i="4"/>
  <c r="T26" i="4"/>
  <c r="T25" i="4"/>
  <c r="T24" i="4"/>
  <c r="T23" i="4"/>
  <c r="U23" i="4"/>
  <c r="V23" i="4" s="1"/>
  <c r="W23" i="4" s="1"/>
  <c r="S23" i="4"/>
  <c r="R23" i="4"/>
  <c r="T22" i="4"/>
  <c r="T21" i="4"/>
  <c r="U21" i="4" s="1"/>
  <c r="V21" i="4" s="1"/>
  <c r="W21" i="4" s="1"/>
  <c r="T20" i="4"/>
  <c r="S20" i="4"/>
  <c r="T19" i="4"/>
  <c r="T18" i="4"/>
  <c r="U18" i="4" s="1"/>
  <c r="V18" i="4" s="1"/>
  <c r="W18" i="4" s="1"/>
  <c r="T17" i="4"/>
  <c r="T16" i="4"/>
  <c r="T15" i="4"/>
  <c r="T14" i="4"/>
  <c r="U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O79" i="6"/>
  <c r="AD78" i="6"/>
  <c r="N78" i="4" s="1"/>
  <c r="AA78" i="6"/>
  <c r="AB78" i="6" s="1"/>
  <c r="M78" i="4" s="1"/>
  <c r="O78" i="6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AD75" i="6"/>
  <c r="N75" i="4" s="1"/>
  <c r="AA75" i="6"/>
  <c r="AB75" i="6" s="1"/>
  <c r="M75" i="4" s="1"/>
  <c r="O75" i="6"/>
  <c r="AD74" i="6"/>
  <c r="N74" i="4" s="1"/>
  <c r="AA74" i="6"/>
  <c r="AB74" i="6" s="1"/>
  <c r="M74" i="4" s="1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AB71" i="6" s="1"/>
  <c r="M71" i="4" s="1"/>
  <c r="O71" i="6"/>
  <c r="AD70" i="6"/>
  <c r="N70" i="4" s="1"/>
  <c r="AA70" i="6"/>
  <c r="AB70" i="6" s="1"/>
  <c r="M70" i="4" s="1"/>
  <c r="O70" i="6"/>
  <c r="AD69" i="6"/>
  <c r="N69" i="4" s="1"/>
  <c r="AA69" i="6"/>
  <c r="O69" i="6"/>
  <c r="AD68" i="6"/>
  <c r="N68" i="4" s="1"/>
  <c r="AA68" i="6"/>
  <c r="AB68" i="6" s="1"/>
  <c r="M68" i="4" s="1"/>
  <c r="O68" i="6"/>
  <c r="AD67" i="6"/>
  <c r="N67" i="4" s="1"/>
  <c r="AA67" i="6"/>
  <c r="AB67" i="6" s="1"/>
  <c r="M67" i="4" s="1"/>
  <c r="O67" i="6"/>
  <c r="AD66" i="6"/>
  <c r="N66" i="4" s="1"/>
  <c r="AA66" i="6"/>
  <c r="AB66" i="6" s="1"/>
  <c r="M66" i="4" s="1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AB63" i="6" s="1"/>
  <c r="M63" i="4" s="1"/>
  <c r="O63" i="6"/>
  <c r="AD62" i="6"/>
  <c r="N62" i="4" s="1"/>
  <c r="AA62" i="6"/>
  <c r="AB62" i="6" s="1"/>
  <c r="M62" i="4" s="1"/>
  <c r="O62" i="6"/>
  <c r="AD61" i="6"/>
  <c r="N61" i="4" s="1"/>
  <c r="AA61" i="6"/>
  <c r="O61" i="6"/>
  <c r="AD60" i="6"/>
  <c r="N60" i="4" s="1"/>
  <c r="AA60" i="6"/>
  <c r="AB60" i="6" s="1"/>
  <c r="M60" i="4" s="1"/>
  <c r="O60" i="6"/>
  <c r="AD59" i="6"/>
  <c r="N59" i="4" s="1"/>
  <c r="AA59" i="6"/>
  <c r="AB59" i="6" s="1"/>
  <c r="M59" i="4" s="1"/>
  <c r="O59" i="6"/>
  <c r="AD58" i="6"/>
  <c r="N58" i="4" s="1"/>
  <c r="AA58" i="6"/>
  <c r="O58" i="6"/>
  <c r="AD57" i="6"/>
  <c r="N57" i="4" s="1"/>
  <c r="AA57" i="6"/>
  <c r="O57" i="6"/>
  <c r="P57" i="6" s="1"/>
  <c r="L57" i="4" s="1"/>
  <c r="AD56" i="6"/>
  <c r="N56" i="4" s="1"/>
  <c r="AA56" i="6"/>
  <c r="AB56" i="6" s="1"/>
  <c r="M56" i="4" s="1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P53" i="6" s="1"/>
  <c r="L53" i="4" s="1"/>
  <c r="AD52" i="6"/>
  <c r="N52" i="4" s="1"/>
  <c r="AA52" i="6"/>
  <c r="O52" i="6"/>
  <c r="AD51" i="6"/>
  <c r="N51" i="4" s="1"/>
  <c r="AA51" i="6"/>
  <c r="O51" i="6"/>
  <c r="AD50" i="6"/>
  <c r="N50" i="4" s="1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P39" i="6" s="1"/>
  <c r="L39" i="4" s="1"/>
  <c r="AD38" i="6"/>
  <c r="N38" i="4" s="1"/>
  <c r="AA38" i="6"/>
  <c r="O38" i="6"/>
  <c r="P38" i="6" s="1"/>
  <c r="L38" i="4" s="1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P35" i="6" s="1"/>
  <c r="L35" i="4" s="1"/>
  <c r="AD34" i="6"/>
  <c r="N34" i="4" s="1"/>
  <c r="AA34" i="6"/>
  <c r="O34" i="6"/>
  <c r="AD33" i="6"/>
  <c r="N33" i="4" s="1"/>
  <c r="AA33" i="6"/>
  <c r="O33" i="6"/>
  <c r="P33" i="6" s="1"/>
  <c r="L33" i="4" s="1"/>
  <c r="AD32" i="6"/>
  <c r="N32" i="4" s="1"/>
  <c r="AA32" i="6"/>
  <c r="O32" i="6"/>
  <c r="AD31" i="6"/>
  <c r="N31" i="4" s="1"/>
  <c r="AA31" i="6"/>
  <c r="AB31" i="6" s="1"/>
  <c r="M31" i="4" s="1"/>
  <c r="O31" i="6"/>
  <c r="P31" i="6" s="1"/>
  <c r="L31" i="4" s="1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P27" i="6" s="1"/>
  <c r="L27" i="4" s="1"/>
  <c r="AD26" i="6"/>
  <c r="N26" i="4" s="1"/>
  <c r="AA26" i="6"/>
  <c r="O26" i="6"/>
  <c r="P26" i="6" s="1"/>
  <c r="L26" i="4" s="1"/>
  <c r="AD25" i="6"/>
  <c r="N25" i="4" s="1"/>
  <c r="AA25" i="6"/>
  <c r="O25" i="6"/>
  <c r="AD24" i="6"/>
  <c r="N24" i="4" s="1"/>
  <c r="AA24" i="6"/>
  <c r="O24" i="6"/>
  <c r="AD23" i="6"/>
  <c r="N23" i="4" s="1"/>
  <c r="AA23" i="6"/>
  <c r="AB23" i="6" s="1"/>
  <c r="M23" i="4" s="1"/>
  <c r="O23" i="6"/>
  <c r="P23" i="6" s="1"/>
  <c r="L23" i="4" s="1"/>
  <c r="AD22" i="6"/>
  <c r="N22" i="4" s="1"/>
  <c r="AA22" i="6"/>
  <c r="O22" i="6"/>
  <c r="P22" i="6" s="1"/>
  <c r="L22" i="4" s="1"/>
  <c r="AD21" i="6"/>
  <c r="N21" i="4" s="1"/>
  <c r="AA21" i="6"/>
  <c r="O21" i="6"/>
  <c r="AD20" i="6"/>
  <c r="N20" i="4" s="1"/>
  <c r="AA20" i="6"/>
  <c r="O20" i="6"/>
  <c r="AD19" i="6"/>
  <c r="N19" i="4" s="1"/>
  <c r="AA19" i="6"/>
  <c r="O19" i="6"/>
  <c r="P19" i="6" s="1"/>
  <c r="L19" i="4" s="1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O12" i="6"/>
  <c r="AD11" i="6"/>
  <c r="N11" i="4" s="1"/>
  <c r="AA11" i="6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/>
  <c r="G2" i="4"/>
  <c r="M2" i="4"/>
  <c r="M43" i="4"/>
  <c r="F2" i="4"/>
  <c r="R2" i="4" s="1"/>
  <c r="A6" i="4"/>
  <c r="A5" i="4"/>
  <c r="A5" i="3" s="1"/>
  <c r="A46" i="3" s="1"/>
  <c r="E4" i="4"/>
  <c r="E45" i="4" s="1"/>
  <c r="A4" i="4"/>
  <c r="A4" i="6" s="1"/>
  <c r="A45" i="6" s="1"/>
  <c r="A3" i="4"/>
  <c r="A3" i="6" s="1"/>
  <c r="A44" i="6" s="1"/>
  <c r="A44" i="4"/>
  <c r="A1" i="4"/>
  <c r="A1" i="3" s="1"/>
  <c r="A42" i="3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B75" i="3" s="1"/>
  <c r="G75" i="4" s="1"/>
  <c r="AA74" i="3"/>
  <c r="AB74" i="3" s="1"/>
  <c r="G74" i="4" s="1"/>
  <c r="AA73" i="3"/>
  <c r="AA72" i="3"/>
  <c r="AA71" i="3"/>
  <c r="AA70" i="3"/>
  <c r="AA69" i="3"/>
  <c r="AA68" i="3"/>
  <c r="AA67" i="3"/>
  <c r="AB67" i="3" s="1"/>
  <c r="G67" i="4" s="1"/>
  <c r="AA66" i="3"/>
  <c r="AB66" i="3" s="1"/>
  <c r="G66" i="4" s="1"/>
  <c r="AA65" i="3"/>
  <c r="AA64" i="3"/>
  <c r="AA63" i="3"/>
  <c r="AA62" i="3"/>
  <c r="AA61" i="3"/>
  <c r="AA60" i="3"/>
  <c r="AA59" i="3"/>
  <c r="AB59" i="3" s="1"/>
  <c r="G59" i="4" s="1"/>
  <c r="AA58" i="3"/>
  <c r="AB58" i="3" s="1"/>
  <c r="G58" i="4" s="1"/>
  <c r="AA57" i="3"/>
  <c r="AA56" i="3"/>
  <c r="AA55" i="3"/>
  <c r="AB55" i="3" s="1"/>
  <c r="G55" i="4" s="1"/>
  <c r="AA54" i="3"/>
  <c r="AA53" i="3"/>
  <c r="AA52" i="3"/>
  <c r="AB52" i="3" s="1"/>
  <c r="G52" i="4" s="1"/>
  <c r="AA51" i="3"/>
  <c r="AB51" i="3" s="1"/>
  <c r="G51" i="4" s="1"/>
  <c r="AA40" i="3"/>
  <c r="AB40" i="3" s="1"/>
  <c r="G40" i="4" s="1"/>
  <c r="AA39" i="3"/>
  <c r="AA38" i="3"/>
  <c r="AB38" i="3" s="1"/>
  <c r="G38" i="4" s="1"/>
  <c r="AA37" i="3"/>
  <c r="AB37" i="3" s="1"/>
  <c r="G37" i="4" s="1"/>
  <c r="AA36" i="3"/>
  <c r="AA35" i="3"/>
  <c r="AA34" i="3"/>
  <c r="AA33" i="3"/>
  <c r="AA32" i="3"/>
  <c r="AB32" i="3" s="1"/>
  <c r="G32" i="4" s="1"/>
  <c r="AA31" i="3"/>
  <c r="AB31" i="3" s="1"/>
  <c r="G31" i="4" s="1"/>
  <c r="AA30" i="3"/>
  <c r="AB30" i="3" s="1"/>
  <c r="G30" i="4" s="1"/>
  <c r="AA29" i="3"/>
  <c r="AB29" i="3" s="1"/>
  <c r="G29" i="4" s="1"/>
  <c r="AA28" i="3"/>
  <c r="AA27" i="3"/>
  <c r="AA26" i="3"/>
  <c r="AA25" i="3"/>
  <c r="AB25" i="3" s="1"/>
  <c r="G25" i="4" s="1"/>
  <c r="AA24" i="3"/>
  <c r="AB24" i="3" s="1"/>
  <c r="G24" i="4" s="1"/>
  <c r="AA23" i="3"/>
  <c r="AB23" i="3" s="1"/>
  <c r="G23" i="4" s="1"/>
  <c r="AA22" i="3"/>
  <c r="AA21" i="3"/>
  <c r="AB21" i="3" s="1"/>
  <c r="G21" i="4" s="1"/>
  <c r="AA20" i="3"/>
  <c r="AA19" i="3"/>
  <c r="AA18" i="3"/>
  <c r="AB18" i="3" s="1"/>
  <c r="G18" i="4" s="1"/>
  <c r="AA17" i="3"/>
  <c r="AB17" i="3" s="1"/>
  <c r="G17" i="4" s="1"/>
  <c r="AA16" i="3"/>
  <c r="AB16" i="3" s="1"/>
  <c r="G16" i="4" s="1"/>
  <c r="AA15" i="3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P58" i="3" s="1"/>
  <c r="F58" i="4" s="1"/>
  <c r="O57" i="3"/>
  <c r="O56" i="3"/>
  <c r="O55" i="3"/>
  <c r="O54" i="3"/>
  <c r="P54" i="3" s="1"/>
  <c r="F54" i="4" s="1"/>
  <c r="O53" i="3"/>
  <c r="O52" i="3"/>
  <c r="O51" i="3"/>
  <c r="O40" i="3"/>
  <c r="P40" i="3" s="1"/>
  <c r="F40" i="4" s="1"/>
  <c r="O39" i="3"/>
  <c r="O38" i="3"/>
  <c r="O37" i="3"/>
  <c r="O36" i="3"/>
  <c r="P36" i="3" s="1"/>
  <c r="F36" i="4" s="1"/>
  <c r="O35" i="3"/>
  <c r="O34" i="3"/>
  <c r="O33" i="3"/>
  <c r="O32" i="3"/>
  <c r="P32" i="3" s="1"/>
  <c r="F32" i="4" s="1"/>
  <c r="O31" i="3"/>
  <c r="O30" i="3"/>
  <c r="O29" i="3"/>
  <c r="O28" i="3"/>
  <c r="P28" i="3" s="1"/>
  <c r="F28" i="4" s="1"/>
  <c r="O27" i="3"/>
  <c r="O26" i="3"/>
  <c r="O25" i="3"/>
  <c r="O24" i="3"/>
  <c r="P24" i="3" s="1"/>
  <c r="F24" i="4" s="1"/>
  <c r="O23" i="3"/>
  <c r="O22" i="3"/>
  <c r="O21" i="3"/>
  <c r="O20" i="3"/>
  <c r="P20" i="3" s="1"/>
  <c r="F20" i="4" s="1"/>
  <c r="O19" i="3"/>
  <c r="O18" i="3"/>
  <c r="O17" i="3"/>
  <c r="O16" i="3"/>
  <c r="P16" i="3" s="1"/>
  <c r="F16" i="4" s="1"/>
  <c r="O15" i="3"/>
  <c r="O10" i="3"/>
  <c r="AD9" i="3"/>
  <c r="H9" i="4" s="1"/>
  <c r="AA9" i="3"/>
  <c r="AB9" i="3" s="1"/>
  <c r="G9" i="4" s="1"/>
  <c r="O6" i="3"/>
  <c r="P21" i="3" s="1"/>
  <c r="F21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2" i="4" s="1"/>
  <c r="F43" i="4"/>
  <c r="A7" i="8"/>
  <c r="G43" i="4"/>
  <c r="A47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R31" i="4"/>
  <c r="U31" i="4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61" i="6"/>
  <c r="M61" i="4" s="1"/>
  <c r="AB64" i="6"/>
  <c r="M64" i="4" s="1"/>
  <c r="AB65" i="6"/>
  <c r="M65" i="4" s="1"/>
  <c r="AB69" i="6"/>
  <c r="M69" i="4" s="1"/>
  <c r="AB72" i="6"/>
  <c r="M72" i="4" s="1"/>
  <c r="AB73" i="6"/>
  <c r="M73" i="4" s="1"/>
  <c r="AB79" i="6"/>
  <c r="M79" i="4" s="1"/>
  <c r="P51" i="6"/>
  <c r="L51" i="4" s="1"/>
  <c r="P54" i="6"/>
  <c r="L54" i="4" s="1"/>
  <c r="P55" i="6"/>
  <c r="L55" i="4" s="1"/>
  <c r="P56" i="6"/>
  <c r="L56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6" i="6"/>
  <c r="L16" i="4" s="1"/>
  <c r="P17" i="6"/>
  <c r="L17" i="4" s="1"/>
  <c r="P20" i="6"/>
  <c r="L20" i="4" s="1"/>
  <c r="P21" i="6"/>
  <c r="L21" i="4" s="1"/>
  <c r="P25" i="6"/>
  <c r="L25" i="4" s="1"/>
  <c r="P29" i="6"/>
  <c r="L29" i="4" s="1"/>
  <c r="P32" i="6"/>
  <c r="L32" i="4" s="1"/>
  <c r="P36" i="6"/>
  <c r="L36" i="4" s="1"/>
  <c r="P37" i="6"/>
  <c r="L37" i="4" s="1"/>
  <c r="AB15" i="3"/>
  <c r="G15" i="4" s="1"/>
  <c r="AB19" i="3"/>
  <c r="G19" i="4" s="1"/>
  <c r="AB27" i="3"/>
  <c r="G27" i="4" s="1"/>
  <c r="AB33" i="3"/>
  <c r="G33" i="4" s="1"/>
  <c r="AB35" i="3"/>
  <c r="G35" i="4" s="1"/>
  <c r="AB39" i="3"/>
  <c r="G39" i="4" s="1"/>
  <c r="AB54" i="3"/>
  <c r="G54" i="4" s="1"/>
  <c r="AB56" i="3"/>
  <c r="G56" i="4" s="1"/>
  <c r="AB60" i="3"/>
  <c r="G60" i="4" s="1"/>
  <c r="AB62" i="3"/>
  <c r="G62" i="4" s="1"/>
  <c r="AB64" i="3"/>
  <c r="G64" i="4" s="1"/>
  <c r="AB68" i="3"/>
  <c r="G68" i="4" s="1"/>
  <c r="AB70" i="3"/>
  <c r="G70" i="4" s="1"/>
  <c r="AB72" i="3"/>
  <c r="G72" i="4" s="1"/>
  <c r="AB76" i="3"/>
  <c r="G76" i="4" s="1"/>
  <c r="AB78" i="3"/>
  <c r="G78" i="4" s="1"/>
  <c r="AB80" i="3"/>
  <c r="G80" i="4" s="1"/>
  <c r="AB10" i="3"/>
  <c r="G10" i="4" s="1"/>
  <c r="AB14" i="3"/>
  <c r="G14" i="4" s="1"/>
  <c r="AB20" i="3"/>
  <c r="G20" i="4" s="1"/>
  <c r="AB22" i="3"/>
  <c r="G22" i="4" s="1"/>
  <c r="AB26" i="3"/>
  <c r="G26" i="4" s="1"/>
  <c r="AB28" i="3"/>
  <c r="G28" i="4" s="1"/>
  <c r="AB34" i="3"/>
  <c r="G34" i="4" s="1"/>
  <c r="AB36" i="3"/>
  <c r="G36" i="4" s="1"/>
  <c r="AB53" i="3"/>
  <c r="G53" i="4" s="1"/>
  <c r="AB57" i="3"/>
  <c r="G57" i="4" s="1"/>
  <c r="AB61" i="3"/>
  <c r="G61" i="4" s="1"/>
  <c r="AB63" i="3"/>
  <c r="G63" i="4" s="1"/>
  <c r="AB65" i="3"/>
  <c r="G65" i="4" s="1"/>
  <c r="AB69" i="3"/>
  <c r="G69" i="4" s="1"/>
  <c r="AB71" i="3"/>
  <c r="G71" i="4" s="1"/>
  <c r="AB73" i="3"/>
  <c r="G73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Q2" i="4"/>
  <c r="Q43" i="4" s="1"/>
  <c r="J43" i="4"/>
  <c r="P10" i="3"/>
  <c r="F10" i="4" s="1"/>
  <c r="P18" i="3"/>
  <c r="F18" i="4" s="1"/>
  <c r="P34" i="3"/>
  <c r="F34" i="4" s="1"/>
  <c r="P59" i="3"/>
  <c r="F59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29" i="3"/>
  <c r="F29" i="4" s="1"/>
  <c r="P31" i="3"/>
  <c r="F31" i="4" s="1"/>
  <c r="P52" i="3"/>
  <c r="F52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/>
  <c r="W16" i="4" s="1"/>
  <c r="U20" i="4"/>
  <c r="U34" i="4"/>
  <c r="U30" i="4"/>
  <c r="V30" i="4" s="1"/>
  <c r="W30" i="4" s="1"/>
  <c r="U26" i="4"/>
  <c r="V26" i="4" s="1"/>
  <c r="W26" i="4" s="1"/>
  <c r="U22" i="4"/>
  <c r="U10" i="4"/>
  <c r="V10" i="4" s="1"/>
  <c r="W10" i="4" s="1"/>
  <c r="V78" i="4"/>
  <c r="W78" i="4" s="1"/>
  <c r="V74" i="4"/>
  <c r="W74" i="4" s="1"/>
  <c r="V58" i="4"/>
  <c r="W58" i="4" s="1"/>
  <c r="V54" i="4"/>
  <c r="W54" i="4" s="1"/>
  <c r="V50" i="4"/>
  <c r="W50" i="4" s="1"/>
  <c r="V33" i="4"/>
  <c r="W33" i="4" s="1"/>
  <c r="V29" i="4"/>
  <c r="W29" i="4" s="1"/>
  <c r="V17" i="4"/>
  <c r="W17" i="4" s="1"/>
  <c r="V13" i="4"/>
  <c r="W13" i="4" s="1"/>
  <c r="V79" i="4"/>
  <c r="W79" i="4" s="1"/>
  <c r="V59" i="4"/>
  <c r="W59" i="4" s="1"/>
  <c r="V55" i="4"/>
  <c r="W55" i="4" s="1"/>
  <c r="V51" i="4"/>
  <c r="W51" i="4" s="1"/>
  <c r="V38" i="4"/>
  <c r="W38" i="4" s="1"/>
  <c r="V34" i="4"/>
  <c r="W34" i="4" s="1"/>
  <c r="V52" i="4"/>
  <c r="W52" i="4" s="1"/>
  <c r="V77" i="4"/>
  <c r="W77" i="4" s="1"/>
  <c r="V53" i="4"/>
  <c r="W53" i="4" s="1"/>
  <c r="V32" i="4"/>
  <c r="W32" i="4" s="1"/>
  <c r="V9" i="4"/>
  <c r="W9" i="4" s="1"/>
  <c r="V20" i="4"/>
  <c r="W20" i="4" s="1"/>
  <c r="V14" i="4"/>
  <c r="W14" i="4" s="1"/>
  <c r="V22" i="4"/>
  <c r="W22" i="4" s="1"/>
  <c r="V11" i="4"/>
  <c r="W11" i="4" s="1"/>
  <c r="V15" i="4"/>
  <c r="W15" i="4" s="1"/>
  <c r="V19" i="4"/>
  <c r="W19" i="4" s="1"/>
  <c r="V27" i="4"/>
  <c r="W27" i="4" s="1"/>
  <c r="V31" i="4"/>
  <c r="W31" i="4" s="1"/>
  <c r="V39" i="4"/>
  <c r="W39" i="4" s="1"/>
  <c r="P30" i="3" l="1"/>
  <c r="F30" i="4" s="1"/>
  <c r="I30" i="4" s="1"/>
  <c r="P22" i="3"/>
  <c r="F22" i="4" s="1"/>
  <c r="I22" i="4" s="1"/>
  <c r="P19" i="3"/>
  <c r="F19" i="4" s="1"/>
  <c r="I19" i="4" s="1"/>
  <c r="P39" i="3"/>
  <c r="F39" i="4" s="1"/>
  <c r="I39" i="4" s="1"/>
  <c r="AE39" i="3" s="1"/>
  <c r="P56" i="3"/>
  <c r="F56" i="4" s="1"/>
  <c r="I56" i="4" s="1"/>
  <c r="AE56" i="3" s="1"/>
  <c r="P35" i="3"/>
  <c r="F35" i="4" s="1"/>
  <c r="I35" i="4" s="1"/>
  <c r="J35" i="4" s="1"/>
  <c r="P27" i="3"/>
  <c r="F27" i="4" s="1"/>
  <c r="I27" i="4" s="1"/>
  <c r="J27" i="4" s="1"/>
  <c r="P51" i="3"/>
  <c r="F51" i="4" s="1"/>
  <c r="I51" i="4" s="1"/>
  <c r="J51" i="4" s="1"/>
  <c r="I77" i="8" s="1"/>
  <c r="P26" i="3"/>
  <c r="F26" i="4" s="1"/>
  <c r="I26" i="4" s="1"/>
  <c r="AE26" i="3" s="1"/>
  <c r="P17" i="3"/>
  <c r="F17" i="4" s="1"/>
  <c r="I17" i="4" s="1"/>
  <c r="J17" i="4" s="1"/>
  <c r="P25" i="3"/>
  <c r="F25" i="4" s="1"/>
  <c r="I25" i="4" s="1"/>
  <c r="P37" i="3"/>
  <c r="F37" i="4" s="1"/>
  <c r="I37" i="4" s="1"/>
  <c r="J37" i="4" s="1"/>
  <c r="P55" i="3"/>
  <c r="F55" i="4" s="1"/>
  <c r="I55" i="4" s="1"/>
  <c r="P14" i="3"/>
  <c r="F14" i="4" s="1"/>
  <c r="I14" i="4" s="1"/>
  <c r="AE14" i="3" s="1"/>
  <c r="P12" i="3"/>
  <c r="F12" i="4" s="1"/>
  <c r="I12" i="4" s="1"/>
  <c r="P33" i="3"/>
  <c r="F33" i="4" s="1"/>
  <c r="I33" i="4" s="1"/>
  <c r="P23" i="3"/>
  <c r="F23" i="4" s="1"/>
  <c r="P38" i="3"/>
  <c r="F38" i="4" s="1"/>
  <c r="I38" i="4" s="1"/>
  <c r="AE38" i="3" s="1"/>
  <c r="P13" i="3"/>
  <c r="F13" i="4" s="1"/>
  <c r="I13" i="4" s="1"/>
  <c r="AE13" i="3" s="1"/>
  <c r="P15" i="3"/>
  <c r="F15" i="4" s="1"/>
  <c r="I15" i="4" s="1"/>
  <c r="AE15" i="3" s="1"/>
  <c r="P53" i="3"/>
  <c r="F53" i="4" s="1"/>
  <c r="I53" i="4" s="1"/>
  <c r="AE53" i="3" s="1"/>
  <c r="P57" i="3"/>
  <c r="F57" i="4" s="1"/>
  <c r="I57" i="4" s="1"/>
  <c r="AB50" i="6"/>
  <c r="M50" i="4" s="1"/>
  <c r="AB54" i="6"/>
  <c r="M54" i="4" s="1"/>
  <c r="O54" i="4" s="1"/>
  <c r="AE54" i="6" s="1"/>
  <c r="AB58" i="6"/>
  <c r="M58" i="4" s="1"/>
  <c r="O58" i="4" s="1"/>
  <c r="AE58" i="6" s="1"/>
  <c r="AB53" i="6"/>
  <c r="M53" i="4" s="1"/>
  <c r="O53" i="4" s="1"/>
  <c r="AB52" i="6"/>
  <c r="M52" i="4" s="1"/>
  <c r="AB22" i="6"/>
  <c r="M22" i="4" s="1"/>
  <c r="O22" i="4" s="1"/>
  <c r="AB38" i="6"/>
  <c r="M38" i="4" s="1"/>
  <c r="O38" i="4" s="1"/>
  <c r="AE38" i="6" s="1"/>
  <c r="AB14" i="6"/>
  <c r="M14" i="4" s="1"/>
  <c r="O14" i="4" s="1"/>
  <c r="AB57" i="6"/>
  <c r="M57" i="4" s="1"/>
  <c r="O57" i="4" s="1"/>
  <c r="AB30" i="6"/>
  <c r="M30" i="4" s="1"/>
  <c r="O30" i="4" s="1"/>
  <c r="AE30" i="6" s="1"/>
  <c r="AB51" i="6"/>
  <c r="M51" i="4" s="1"/>
  <c r="AB55" i="6"/>
  <c r="M55" i="4" s="1"/>
  <c r="O55" i="4" s="1"/>
  <c r="AE55" i="6" s="1"/>
  <c r="P52" i="6"/>
  <c r="L52" i="4" s="1"/>
  <c r="AB35" i="6"/>
  <c r="M35" i="4" s="1"/>
  <c r="O35" i="4" s="1"/>
  <c r="AE35" i="6" s="1"/>
  <c r="AB26" i="6"/>
  <c r="M26" i="4" s="1"/>
  <c r="AB19" i="6"/>
  <c r="M19" i="4" s="1"/>
  <c r="O19" i="4" s="1"/>
  <c r="AB11" i="6"/>
  <c r="M11" i="4" s="1"/>
  <c r="AB27" i="6"/>
  <c r="M27" i="4" s="1"/>
  <c r="O27" i="4" s="1"/>
  <c r="AE27" i="6" s="1"/>
  <c r="AB12" i="6"/>
  <c r="M12" i="4" s="1"/>
  <c r="AB16" i="6"/>
  <c r="M16" i="4" s="1"/>
  <c r="O16" i="4" s="1"/>
  <c r="AB28" i="6"/>
  <c r="M28" i="4" s="1"/>
  <c r="AB32" i="6"/>
  <c r="M32" i="4" s="1"/>
  <c r="O32" i="4" s="1"/>
  <c r="AB36" i="6"/>
  <c r="M36" i="4" s="1"/>
  <c r="O36" i="4" s="1"/>
  <c r="AE36" i="6" s="1"/>
  <c r="AB40" i="6"/>
  <c r="M40" i="4" s="1"/>
  <c r="AB34" i="6"/>
  <c r="M34" i="4" s="1"/>
  <c r="AB24" i="6"/>
  <c r="M24" i="4" s="1"/>
  <c r="AB18" i="6"/>
  <c r="M18" i="4" s="1"/>
  <c r="AB10" i="6"/>
  <c r="M10" i="4" s="1"/>
  <c r="O10" i="4" s="1"/>
  <c r="AB20" i="6"/>
  <c r="M20" i="4" s="1"/>
  <c r="O20" i="4" s="1"/>
  <c r="AB39" i="6"/>
  <c r="M39" i="4" s="1"/>
  <c r="O39" i="4" s="1"/>
  <c r="AE39" i="6" s="1"/>
  <c r="AB15" i="6"/>
  <c r="M15" i="4" s="1"/>
  <c r="O15" i="4" s="1"/>
  <c r="AE15" i="6" s="1"/>
  <c r="AB9" i="6"/>
  <c r="M9" i="4" s="1"/>
  <c r="AB17" i="6"/>
  <c r="M17" i="4" s="1"/>
  <c r="O17" i="4" s="1"/>
  <c r="AB21" i="6"/>
  <c r="M21" i="4" s="1"/>
  <c r="O21" i="4" s="1"/>
  <c r="AB25" i="6"/>
  <c r="M25" i="4" s="1"/>
  <c r="AB29" i="6"/>
  <c r="M29" i="4" s="1"/>
  <c r="O29" i="4" s="1"/>
  <c r="AB33" i="6"/>
  <c r="M33" i="4" s="1"/>
  <c r="O33" i="4" s="1"/>
  <c r="AB37" i="6"/>
  <c r="M37" i="4" s="1"/>
  <c r="O37" i="4" s="1"/>
  <c r="AE37" i="6" s="1"/>
  <c r="P10" i="6"/>
  <c r="L10" i="4" s="1"/>
  <c r="P18" i="6"/>
  <c r="L18" i="4" s="1"/>
  <c r="O18" i="4" s="1"/>
  <c r="P30" i="6"/>
  <c r="L30" i="4" s="1"/>
  <c r="P34" i="6"/>
  <c r="L34" i="4" s="1"/>
  <c r="P24" i="6"/>
  <c r="L24" i="4" s="1"/>
  <c r="P28" i="6"/>
  <c r="L28" i="4" s="1"/>
  <c r="P40" i="6"/>
  <c r="L40" i="4" s="1"/>
  <c r="D4" i="6"/>
  <c r="D45" i="6" s="1"/>
  <c r="D4" i="3"/>
  <c r="D45" i="3" s="1"/>
  <c r="A3" i="3"/>
  <c r="A44" i="3" s="1"/>
  <c r="A1" i="6"/>
  <c r="A42" i="6" s="1"/>
  <c r="A42" i="4"/>
  <c r="P50" i="3"/>
  <c r="F50" i="4" s="1"/>
  <c r="I50" i="4" s="1"/>
  <c r="AE50" i="3" s="1"/>
  <c r="O47" i="3"/>
  <c r="I21" i="4"/>
  <c r="AE21" i="3" s="1"/>
  <c r="G11" i="8"/>
  <c r="G72" i="8" s="1"/>
  <c r="A4" i="3"/>
  <c r="A45" i="3" s="1"/>
  <c r="A45" i="4"/>
  <c r="A46" i="4"/>
  <c r="I76" i="4"/>
  <c r="J76" i="4" s="1"/>
  <c r="A5" i="6"/>
  <c r="A46" i="6" s="1"/>
  <c r="I61" i="4"/>
  <c r="J61" i="4" s="1"/>
  <c r="I54" i="4"/>
  <c r="AE54" i="3" s="1"/>
  <c r="I78" i="4"/>
  <c r="J78" i="4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P56" i="4" s="1"/>
  <c r="O76" i="4"/>
  <c r="AE76" i="6" s="1"/>
  <c r="O80" i="4"/>
  <c r="AE80" i="6" s="1"/>
  <c r="O64" i="4"/>
  <c r="AE64" i="6" s="1"/>
  <c r="O74" i="4"/>
  <c r="O66" i="4"/>
  <c r="AE66" i="6" s="1"/>
  <c r="O60" i="4"/>
  <c r="AE60" i="6" s="1"/>
  <c r="O59" i="4"/>
  <c r="P59" i="4" s="1"/>
  <c r="Q59" i="4" s="1"/>
  <c r="O71" i="4"/>
  <c r="P71" i="4" s="1"/>
  <c r="Q71" i="4" s="1"/>
  <c r="AG71" i="6" s="1"/>
  <c r="O25" i="4"/>
  <c r="O77" i="4"/>
  <c r="O63" i="4"/>
  <c r="P63" i="4" s="1"/>
  <c r="Q63" i="4" s="1"/>
  <c r="X63" i="4" s="1"/>
  <c r="K89" i="8" s="1"/>
  <c r="O13" i="4"/>
  <c r="AE13" i="6" s="1"/>
  <c r="O69" i="4"/>
  <c r="P69" i="4" s="1"/>
  <c r="Q69" i="4" s="1"/>
  <c r="O61" i="4"/>
  <c r="AE61" i="6" s="1"/>
  <c r="O79" i="4"/>
  <c r="AE79" i="6" s="1"/>
  <c r="O73" i="4"/>
  <c r="AE73" i="6" s="1"/>
  <c r="O65" i="4"/>
  <c r="O31" i="4"/>
  <c r="P31" i="4" s="1"/>
  <c r="O26" i="4"/>
  <c r="AE26" i="6" s="1"/>
  <c r="O23" i="4"/>
  <c r="P23" i="4" s="1"/>
  <c r="Q23" i="4" s="1"/>
  <c r="Y23" i="4" s="1"/>
  <c r="O29" i="8" s="1"/>
  <c r="O78" i="4"/>
  <c r="P78" i="4" s="1"/>
  <c r="O75" i="4"/>
  <c r="AE75" i="6" s="1"/>
  <c r="O70" i="4"/>
  <c r="AE70" i="6" s="1"/>
  <c r="O67" i="4"/>
  <c r="AE67" i="6" s="1"/>
  <c r="O62" i="4"/>
  <c r="AE62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P11" i="6"/>
  <c r="L11" i="4" s="1"/>
  <c r="P73" i="4"/>
  <c r="I16" i="4"/>
  <c r="J16" i="4" s="1"/>
  <c r="I65" i="4"/>
  <c r="J65" i="4" s="1"/>
  <c r="I24" i="4"/>
  <c r="AE24" i="3" s="1"/>
  <c r="I69" i="4"/>
  <c r="J69" i="4" s="1"/>
  <c r="K69" i="4" s="1"/>
  <c r="I36" i="4"/>
  <c r="AE36" i="3" s="1"/>
  <c r="I20" i="4"/>
  <c r="AE20" i="3" s="1"/>
  <c r="I40" i="4"/>
  <c r="AE40" i="3" s="1"/>
  <c r="I77" i="4"/>
  <c r="AE77" i="3" s="1"/>
  <c r="I67" i="4"/>
  <c r="I66" i="4"/>
  <c r="J66" i="4" s="1"/>
  <c r="I9" i="4"/>
  <c r="J9" i="4" s="1"/>
  <c r="I74" i="4"/>
  <c r="I70" i="4"/>
  <c r="AE70" i="3" s="1"/>
  <c r="I62" i="4"/>
  <c r="I58" i="4"/>
  <c r="J58" i="4" s="1"/>
  <c r="I31" i="4"/>
  <c r="AE31" i="3" s="1"/>
  <c r="I23" i="4"/>
  <c r="J23" i="4" s="1"/>
  <c r="I75" i="4"/>
  <c r="I59" i="4"/>
  <c r="I10" i="4"/>
  <c r="AE10" i="3" s="1"/>
  <c r="AB12" i="3"/>
  <c r="G12" i="4" s="1"/>
  <c r="I80" i="4"/>
  <c r="AE80" i="3" s="1"/>
  <c r="I73" i="4"/>
  <c r="AE73" i="3" s="1"/>
  <c r="I63" i="4"/>
  <c r="AE63" i="3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AE60" i="3" s="1"/>
  <c r="I52" i="4"/>
  <c r="AE52" i="3" s="1"/>
  <c r="I29" i="4"/>
  <c r="AE29" i="3" s="1"/>
  <c r="I79" i="4"/>
  <c r="I71" i="4"/>
  <c r="I32" i="4"/>
  <c r="AE32" i="3" s="1"/>
  <c r="I18" i="4"/>
  <c r="D14" i="6"/>
  <c r="D12" i="6"/>
  <c r="D10" i="6"/>
  <c r="C14" i="6"/>
  <c r="C10" i="6"/>
  <c r="O24" i="4" l="1"/>
  <c r="O11" i="4"/>
  <c r="AE11" i="6" s="1"/>
  <c r="O52" i="4"/>
  <c r="AE52" i="6" s="1"/>
  <c r="AE78" i="3"/>
  <c r="AE76" i="3"/>
  <c r="AE11" i="3"/>
  <c r="J60" i="4"/>
  <c r="I86" i="8" s="1"/>
  <c r="J57" i="4"/>
  <c r="I83" i="8" s="1"/>
  <c r="AE57" i="3"/>
  <c r="J55" i="4"/>
  <c r="I81" i="8" s="1"/>
  <c r="AE55" i="3"/>
  <c r="P20" i="4"/>
  <c r="Q20" i="4" s="1"/>
  <c r="AG20" i="6" s="1"/>
  <c r="P18" i="4"/>
  <c r="Q18" i="4" s="1"/>
  <c r="AG18" i="6" s="1"/>
  <c r="P29" i="4"/>
  <c r="Q29" i="4" s="1"/>
  <c r="X29" i="4" s="1"/>
  <c r="K35" i="8" s="1"/>
  <c r="P10" i="4"/>
  <c r="Q10" i="4" s="1"/>
  <c r="X10" i="4" s="1"/>
  <c r="M16" i="8" s="1"/>
  <c r="P16" i="4"/>
  <c r="AF16" i="6" s="1"/>
  <c r="P19" i="4"/>
  <c r="Q19" i="4" s="1"/>
  <c r="P14" i="4"/>
  <c r="AF14" i="6" s="1"/>
  <c r="O9" i="4"/>
  <c r="AE9" i="6" s="1"/>
  <c r="O40" i="4"/>
  <c r="AE40" i="6" s="1"/>
  <c r="P70" i="4"/>
  <c r="Q70" i="4" s="1"/>
  <c r="P66" i="4"/>
  <c r="Q66" i="4" s="1"/>
  <c r="X66" i="4" s="1"/>
  <c r="M92" i="8" s="1"/>
  <c r="O28" i="4"/>
  <c r="P28" i="4" s="1"/>
  <c r="Q28" i="4" s="1"/>
  <c r="AE71" i="6"/>
  <c r="O34" i="4"/>
  <c r="AE34" i="6" s="1"/>
  <c r="P55" i="4"/>
  <c r="AF55" i="6" s="1"/>
  <c r="AE69" i="6"/>
  <c r="AE20" i="6"/>
  <c r="AE18" i="6"/>
  <c r="AE31" i="6"/>
  <c r="P36" i="4"/>
  <c r="Q36" i="4" s="1"/>
  <c r="AE19" i="6"/>
  <c r="AE14" i="6"/>
  <c r="AE16" i="6"/>
  <c r="P72" i="4"/>
  <c r="Q72" i="4" s="1"/>
  <c r="X72" i="4" s="1"/>
  <c r="K98" i="8" s="1"/>
  <c r="P80" i="4"/>
  <c r="Q80" i="4" s="1"/>
  <c r="AG80" i="6" s="1"/>
  <c r="AE56" i="6"/>
  <c r="AE29" i="6"/>
  <c r="AE63" i="6"/>
  <c r="P30" i="4"/>
  <c r="Q30" i="4" s="1"/>
  <c r="AG30" i="6" s="1"/>
  <c r="J53" i="4"/>
  <c r="K53" i="4" s="1"/>
  <c r="J56" i="4"/>
  <c r="K56" i="4" s="1"/>
  <c r="J77" i="4"/>
  <c r="AF77" i="3" s="1"/>
  <c r="J54" i="4"/>
  <c r="AF54" i="3" s="1"/>
  <c r="AE58" i="3"/>
  <c r="AE23" i="3"/>
  <c r="J21" i="4"/>
  <c r="I27" i="8" s="1"/>
  <c r="AE16" i="3"/>
  <c r="AE27" i="3"/>
  <c r="J20" i="4"/>
  <c r="AF20" i="3" s="1"/>
  <c r="J39" i="4"/>
  <c r="I45" i="8" s="1"/>
  <c r="J24" i="4"/>
  <c r="I30" i="8" s="1"/>
  <c r="J72" i="4"/>
  <c r="AF72" i="3" s="1"/>
  <c r="J32" i="4"/>
  <c r="I38" i="8" s="1"/>
  <c r="J50" i="4"/>
  <c r="K50" i="4" s="1"/>
  <c r="AE61" i="3"/>
  <c r="AF16" i="3"/>
  <c r="I22" i="8"/>
  <c r="AE59" i="6"/>
  <c r="P68" i="4"/>
  <c r="Q68" i="4" s="1"/>
  <c r="P60" i="4"/>
  <c r="Q60" i="4" s="1"/>
  <c r="X60" i="4" s="1"/>
  <c r="Y60" i="4" s="1"/>
  <c r="O86" i="8" s="1"/>
  <c r="P76" i="4"/>
  <c r="K11" i="4"/>
  <c r="I17" i="8"/>
  <c r="AF11" i="3"/>
  <c r="P67" i="4"/>
  <c r="Q67" i="4" s="1"/>
  <c r="AG67" i="6" s="1"/>
  <c r="Q56" i="4"/>
  <c r="AF56" i="6"/>
  <c r="P79" i="4"/>
  <c r="Q79" i="4" s="1"/>
  <c r="P15" i="4"/>
  <c r="Q15" i="4" s="1"/>
  <c r="X15" i="4" s="1"/>
  <c r="Y15" i="4" s="1"/>
  <c r="O21" i="8" s="1"/>
  <c r="AE28" i="6"/>
  <c r="P35" i="4"/>
  <c r="Q35" i="4" s="1"/>
  <c r="AG35" i="6" s="1"/>
  <c r="P27" i="4"/>
  <c r="AE78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P37" i="4"/>
  <c r="Q37" i="4" s="1"/>
  <c r="P13" i="4"/>
  <c r="AE74" i="6"/>
  <c r="P74" i="4"/>
  <c r="P58" i="4"/>
  <c r="P11" i="4"/>
  <c r="Q11" i="4" s="1"/>
  <c r="X11" i="4" s="1"/>
  <c r="P12" i="4"/>
  <c r="AF12" i="6" s="1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P61" i="4"/>
  <c r="P39" i="4"/>
  <c r="P25" i="4"/>
  <c r="AE25" i="6"/>
  <c r="AE65" i="6"/>
  <c r="P65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23" i="6"/>
  <c r="M29" i="8"/>
  <c r="AG23" i="6"/>
  <c r="K29" i="8"/>
  <c r="AF59" i="6"/>
  <c r="P50" i="4"/>
  <c r="AF50" i="6" s="1"/>
  <c r="Q78" i="4"/>
  <c r="AF78" i="6"/>
  <c r="Q73" i="4"/>
  <c r="AF73" i="6"/>
  <c r="J14" i="4"/>
  <c r="K14" i="4" s="1"/>
  <c r="J63" i="4"/>
  <c r="K63" i="4" s="1"/>
  <c r="J29" i="4"/>
  <c r="K29" i="4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J80" i="4"/>
  <c r="I106" i="8" s="1"/>
  <c r="J10" i="4"/>
  <c r="AF10" i="3" s="1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X59" i="4"/>
  <c r="AG59" i="6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66" i="4"/>
  <c r="I92" i="8"/>
  <c r="AF66" i="3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9" i="3"/>
  <c r="K9" i="4"/>
  <c r="I15" i="8"/>
  <c r="P9" i="4" l="1"/>
  <c r="Q9" i="4" s="1"/>
  <c r="P40" i="4"/>
  <c r="Q40" i="4" s="1"/>
  <c r="P52" i="4"/>
  <c r="Q52" i="4" s="1"/>
  <c r="X52" i="4" s="1"/>
  <c r="K77" i="4"/>
  <c r="AF60" i="3"/>
  <c r="K21" i="4"/>
  <c r="K60" i="4"/>
  <c r="AF21" i="3"/>
  <c r="Y29" i="4"/>
  <c r="O35" i="8" s="1"/>
  <c r="I103" i="8"/>
  <c r="AF19" i="6"/>
  <c r="I35" i="8"/>
  <c r="AF29" i="6"/>
  <c r="AF39" i="3"/>
  <c r="K39" i="4"/>
  <c r="I89" i="8"/>
  <c r="AF70" i="6"/>
  <c r="AF63" i="3"/>
  <c r="Q16" i="4"/>
  <c r="AG16" i="6" s="1"/>
  <c r="I79" i="8"/>
  <c r="AF10" i="6"/>
  <c r="K55" i="4"/>
  <c r="AF56" i="3"/>
  <c r="AF55" i="3"/>
  <c r="M35" i="8"/>
  <c r="Q14" i="4"/>
  <c r="AG14" i="6" s="1"/>
  <c r="AG29" i="6"/>
  <c r="AG66" i="6"/>
  <c r="K32" i="4"/>
  <c r="AF20" i="6"/>
  <c r="X20" i="4"/>
  <c r="K26" i="8" s="1"/>
  <c r="AG10" i="6"/>
  <c r="AF57" i="3"/>
  <c r="K57" i="4"/>
  <c r="I19" i="8"/>
  <c r="AF53" i="3"/>
  <c r="X18" i="4"/>
  <c r="K24" i="8" s="1"/>
  <c r="AF18" i="6"/>
  <c r="K20" i="4"/>
  <c r="I26" i="8"/>
  <c r="Y66" i="4"/>
  <c r="O92" i="8" s="1"/>
  <c r="K92" i="8"/>
  <c r="Q55" i="4"/>
  <c r="AG55" i="6" s="1"/>
  <c r="K16" i="8"/>
  <c r="AF66" i="6"/>
  <c r="AF28" i="6"/>
  <c r="P34" i="4"/>
  <c r="M98" i="8"/>
  <c r="AF72" i="6"/>
  <c r="AG72" i="6"/>
  <c r="AG36" i="6"/>
  <c r="AF60" i="6"/>
  <c r="AF36" i="6"/>
  <c r="AF75" i="6"/>
  <c r="AF80" i="6"/>
  <c r="Y72" i="4"/>
  <c r="O98" i="8" s="1"/>
  <c r="AF30" i="6"/>
  <c r="X80" i="4"/>
  <c r="Y80" i="4" s="1"/>
  <c r="O106" i="8" s="1"/>
  <c r="X30" i="4"/>
  <c r="K36" i="8" s="1"/>
  <c r="I82" i="8"/>
  <c r="K24" i="4"/>
  <c r="AF79" i="6"/>
  <c r="Y10" i="4"/>
  <c r="O16" i="8" s="1"/>
  <c r="AF38" i="3"/>
  <c r="K72" i="4"/>
  <c r="X67" i="4"/>
  <c r="K93" i="8" s="1"/>
  <c r="I98" i="8"/>
  <c r="I80" i="8"/>
  <c r="K80" i="4"/>
  <c r="K54" i="4"/>
  <c r="AF67" i="6"/>
  <c r="K52" i="4"/>
  <c r="I76" i="8"/>
  <c r="AF50" i="3"/>
  <c r="AF24" i="3"/>
  <c r="I21" i="8"/>
  <c r="K38" i="4"/>
  <c r="AF14" i="3"/>
  <c r="I99" i="8"/>
  <c r="I32" i="8"/>
  <c r="AF32" i="3"/>
  <c r="B43" i="9"/>
  <c r="B42" i="9" s="1"/>
  <c r="K26" i="4"/>
  <c r="AF36" i="3"/>
  <c r="M97" i="8"/>
  <c r="AF68" i="6"/>
  <c r="K10" i="4"/>
  <c r="K36" i="4"/>
  <c r="K97" i="8"/>
  <c r="I20" i="8"/>
  <c r="AF40" i="3"/>
  <c r="M86" i="8"/>
  <c r="AG60" i="6"/>
  <c r="K12" i="4"/>
  <c r="I46" i="8"/>
  <c r="K70" i="4"/>
  <c r="AF29" i="3"/>
  <c r="AF76" i="6"/>
  <c r="Q76" i="4"/>
  <c r="K13" i="4"/>
  <c r="I37" i="8"/>
  <c r="K86" i="8"/>
  <c r="K21" i="8"/>
  <c r="X79" i="4"/>
  <c r="AG79" i="6"/>
  <c r="Y31" i="4"/>
  <c r="O37" i="8" s="1"/>
  <c r="AF35" i="6"/>
  <c r="AF15" i="6"/>
  <c r="M21" i="8"/>
  <c r="Q27" i="4"/>
  <c r="AF27" i="6"/>
  <c r="Q50" i="4"/>
  <c r="X35" i="4"/>
  <c r="M41" i="8" s="1"/>
  <c r="AF62" i="6"/>
  <c r="AG15" i="6"/>
  <c r="AG56" i="6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X37" i="4"/>
  <c r="AG37" i="6"/>
  <c r="M42" i="8"/>
  <c r="Y36" i="4"/>
  <c r="O42" i="8" s="1"/>
  <c r="K42" i="8"/>
  <c r="AG64" i="6"/>
  <c r="X64" i="4"/>
  <c r="AG73" i="6"/>
  <c r="X73" i="4"/>
  <c r="AG78" i="6"/>
  <c r="X78" i="4"/>
  <c r="X28" i="4"/>
  <c r="AG28" i="6"/>
  <c r="AG70" i="6"/>
  <c r="X70" i="4"/>
  <c r="X75" i="4"/>
  <c r="AG75" i="6"/>
  <c r="I16" i="8"/>
  <c r="AF12" i="3"/>
  <c r="K15" i="4"/>
  <c r="AF64" i="3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AF40" i="6" l="1"/>
  <c r="AF9" i="6"/>
  <c r="AG52" i="6"/>
  <c r="AF52" i="6"/>
  <c r="M24" i="8"/>
  <c r="X16" i="4"/>
  <c r="K22" i="8" s="1"/>
  <c r="Y20" i="4"/>
  <c r="O26" i="8" s="1"/>
  <c r="M26" i="8"/>
  <c r="B41" i="9"/>
  <c r="B40" i="9" s="1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X55" i="4"/>
  <c r="M81" i="8" s="1"/>
  <c r="Y30" i="4"/>
  <c r="O36" i="8" s="1"/>
  <c r="Y67" i="4"/>
  <c r="O93" i="8" s="1"/>
  <c r="X14" i="4"/>
  <c r="M20" i="8" s="1"/>
  <c r="Y18" i="4"/>
  <c r="O24" i="8" s="1"/>
  <c r="K106" i="8"/>
  <c r="M93" i="8"/>
  <c r="M106" i="8"/>
  <c r="Q34" i="4"/>
  <c r="AF34" i="6"/>
  <c r="M36" i="8"/>
  <c r="M37" i="8"/>
  <c r="K37" i="8"/>
  <c r="X76" i="4"/>
  <c r="AG76" i="6"/>
  <c r="AG12" i="6"/>
  <c r="X12" i="4"/>
  <c r="AG13" i="6"/>
  <c r="AG50" i="6"/>
  <c r="X50" i="4"/>
  <c r="AG27" i="6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Y16" i="4" l="1"/>
  <c r="O22" i="8" s="1"/>
  <c r="M22" i="8"/>
  <c r="Y55" i="4"/>
  <c r="O81" i="8" s="1"/>
  <c r="K81" i="8"/>
  <c r="Y14" i="4"/>
  <c r="O20" i="8" s="1"/>
  <c r="K20" i="8"/>
  <c r="X34" i="4"/>
  <c r="AG34" i="6"/>
  <c r="Y50" i="4"/>
  <c r="O76" i="8" s="1"/>
  <c r="M76" i="8"/>
  <c r="K76" i="8"/>
  <c r="Y12" i="4"/>
  <c r="O18" i="8" s="1"/>
  <c r="K18" i="8"/>
  <c r="M18" i="8"/>
  <c r="K19" i="8"/>
  <c r="M19" i="8"/>
  <c r="Y13" i="4"/>
  <c r="O19" i="8" s="1"/>
  <c r="M102" i="8"/>
  <c r="Y76" i="4"/>
  <c r="O102" i="8" s="1"/>
  <c r="K102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Y34" i="4" l="1"/>
  <c r="O40" i="8" s="1"/>
  <c r="K40" i="8"/>
  <c r="M40" i="8"/>
  <c r="B43" i="10"/>
  <c r="B42" i="10" s="1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l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<sst xmlns="http://schemas.openxmlformats.org/spreadsheetml/2006/main" count="693" uniqueCount="269">
  <si>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</si>
  <si>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</si>
  <si>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</si>
  <si>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</si>
  <si>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</si>
  <si>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</si>
  <si>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</si>
  <si>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</si>
  <si>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</si>
  <si>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</si>
  <si>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</si>
  <si>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</si>
  <si>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</si>
  <si>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</si>
  <si>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</si>
  <si>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</si>
  <si>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</si>
  <si>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</si>
  <si>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</si>
  <si>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</si>
  <si>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</si>
  <si>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</si>
  <si>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</si>
  <si>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</si>
  <si>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</si>
  <si>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</si>
  <si>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</si>
  <si>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</si>
  <si>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</si>
  <si>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</si>
  <si>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</si>
  <si>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</si>
  <si>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</si>
  <si>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</si>
  <si>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</si>
  <si>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</si>
  <si>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</si>
  <si>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</si>
  <si>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</si>
  <si>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</si>
  <si>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</si>
  <si>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</si>
  <si>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</si>
  <si>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</si>
  <si>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</si>
  <si>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</si>
  <si>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</si>
  <si>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</si>
  <si>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</si>
  <si>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</si>
  <si>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</si>
  <si>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</si>
  <si>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</si>
  <si>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</si>
  <si>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</si>
  <si>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</si>
  <si>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</si>
  <si>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</si>
  <si>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</si>
  <si>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</si>
  <si>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</si>
  <si>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</si>
  <si>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</si>
  <si>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</si>
  <si>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</si>
  <si>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</si>
  <si>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</si>
  <si>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</si>
  <si>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</si>
  <si>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</si>
  <si>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</si>
  <si>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</si>
  <si>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</si>
  <si>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</si>
  <si>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</si>
  <si>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</si>
  <si>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</si>
  <si>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</si>
  <si>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</si>
  <si>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</si>
  <si>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</si>
  <si>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</si>
  <si>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</si>
  <si>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</si>
  <si>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</si>
  <si>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</si>
  <si>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</si>
  <si>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</si>
  <si>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</si>
  <si>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</si>
  <si>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</si>
  <si>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</si>
  <si>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</si>
  <si>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</si>
  <si>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</si>
  <si>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</si>
  <si>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</si>
  <si>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</si>
  <si>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</si>
  <si>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</si>
  <si>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</si>
  <si>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</si>
  <si>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</si>
  <si>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</si>
  <si>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</si>
  <si>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</si>
  <si>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</si>
  <si>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</si>
  <si>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</si>
  <si>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</si>
  <si>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</si>
  <si>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</si>
  <si>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</si>
  <si>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</si>
  <si>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</si>
  <si>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</si>
  <si>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</si>
  <si>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</si>
  <si>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</si>
  <si>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</si>
  <si>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</si>
  <si>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</si>
  <si>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</si>
  <si>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</si>
  <si>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</si>
  <si>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</si>
  <si>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</si>
  <si>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</si>
  <si>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</si>
  <si>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</si>
  <si>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</si>
  <si>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</si>
  <si>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</si>
  <si>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</si>
  <si>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</si>
  <si>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</si>
  <si>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</si>
  <si>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</si>
  <si>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</si>
  <si>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</si>
  <si>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</si>
  <si>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</si>
  <si>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</si>
  <si>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</si>
  <si>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</si>
  <si>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</si>
  <si>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</si>
  <si>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</si>
  <si>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</si>
  <si>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</si>
  <si>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</si>
  <si>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</si>
  <si>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</si>
  <si>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</si>
  <si>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</si>
  <si>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CITCS 1J</t>
  </si>
  <si>
    <t>INTRODUCTION TO PLATFORM TECHNOLOGIES</t>
  </si>
  <si>
    <t>MTH 1:30PM-3:00PM</t>
  </si>
  <si>
    <t>MTH 5:30PM-7:30PM</t>
  </si>
  <si>
    <t>S312</t>
  </si>
  <si>
    <t>2018-2019</t>
  </si>
  <si>
    <t>3rd</t>
  </si>
  <si>
    <t>18-0314-339</t>
  </si>
  <si>
    <t xml:space="preserve">ATCHIOCO, JOHN MICHAEL DAVE M. </t>
  </si>
  <si>
    <t>BSIT-NET SEC TRACK-1</t>
  </si>
  <si>
    <t>18-5828-879</t>
  </si>
  <si>
    <t xml:space="preserve">BADANG, CHRISTIAN CZAR T. </t>
  </si>
  <si>
    <t>BSIT-WEB TRACK-1</t>
  </si>
  <si>
    <t>18-7099-436</t>
  </si>
  <si>
    <t xml:space="preserve">BALBUENA, PRESTIA EAST S. </t>
  </si>
  <si>
    <t>18-7176-729</t>
  </si>
  <si>
    <t xml:space="preserve">BALINGSAT, JESCEL MICAH T. </t>
  </si>
  <si>
    <t>18-7098-586</t>
  </si>
  <si>
    <t xml:space="preserve">BERNARDINO, ZETH ASHLEY A. </t>
  </si>
  <si>
    <t>18-7196-897</t>
  </si>
  <si>
    <t xml:space="preserve">CALDERON, MAX JUWIL T. </t>
  </si>
  <si>
    <t>18-2897-773</t>
  </si>
  <si>
    <t xml:space="preserve">CALIMLIM, ERICSSON F. </t>
  </si>
  <si>
    <t>18-7696-409</t>
  </si>
  <si>
    <t xml:space="preserve">CARULLA, JOHN PATRICK P. </t>
  </si>
  <si>
    <t>18-7195-425</t>
  </si>
  <si>
    <t xml:space="preserve">CASTAÑO TOME, TEOFILO </t>
  </si>
  <si>
    <t>18-7424-849</t>
  </si>
  <si>
    <t xml:space="preserve">CORPUZ, JOHN RAY P. </t>
  </si>
  <si>
    <t>17-5383-749</t>
  </si>
  <si>
    <t xml:space="preserve">DALILIS, NOE A. </t>
  </si>
  <si>
    <t>18-0315-349</t>
  </si>
  <si>
    <t xml:space="preserve">DE GUZMAN, WINDZOR DAVE D. </t>
  </si>
  <si>
    <t>18-0438-810</t>
  </si>
  <si>
    <t xml:space="preserve">DULAY, RAYMUND A. </t>
  </si>
  <si>
    <t>18-1262-734</t>
  </si>
  <si>
    <t xml:space="preserve">ENCOMIENDA, KRISTINE CIELO C. </t>
  </si>
  <si>
    <t>BSIT-ERP TRACK-1</t>
  </si>
  <si>
    <t>18-7208-867</t>
  </si>
  <si>
    <t xml:space="preserve">GANOTICE, MARK ANTHONY A. </t>
  </si>
  <si>
    <t>18-3345-629</t>
  </si>
  <si>
    <t xml:space="preserve">GLORIA, MICHAEL B. </t>
  </si>
  <si>
    <t>18-7781-794</t>
  </si>
  <si>
    <t xml:space="preserve">GONZALES, JEPANIÑO ABISHOI T. </t>
  </si>
  <si>
    <t>18-0740-830</t>
  </si>
  <si>
    <t xml:space="preserve">IMASA, JOHN LISBERT S. </t>
  </si>
  <si>
    <t>15-1344-234</t>
  </si>
  <si>
    <t xml:space="preserve">LAWAGAN, JERICHO G. </t>
  </si>
  <si>
    <t>BSIT-NET SEC TRACK-3</t>
  </si>
  <si>
    <t>18-7603-527</t>
  </si>
  <si>
    <t xml:space="preserve">LICAYAN, TYRONE JADE P. </t>
  </si>
  <si>
    <t>18-7426-847</t>
  </si>
  <si>
    <t xml:space="preserve">LOMBRES, ARYANNE JADE M. </t>
  </si>
  <si>
    <t>18-6528-837</t>
  </si>
  <si>
    <t xml:space="preserve">MACASADDU, JOHN RAFAEL R. </t>
  </si>
  <si>
    <t>18-7956-163</t>
  </si>
  <si>
    <t xml:space="preserve">MARCOS, ROMAR A. </t>
  </si>
  <si>
    <t>18-0393-971</t>
  </si>
  <si>
    <t xml:space="preserve">MARZO, AUDREY P. </t>
  </si>
  <si>
    <t>18-2907-652</t>
  </si>
  <si>
    <t xml:space="preserve">MENDOZA, JOHN KENNETH L. </t>
  </si>
  <si>
    <t>18-0945-861</t>
  </si>
  <si>
    <t xml:space="preserve">MOULIC, DARYL IRIS T. </t>
  </si>
  <si>
    <t>18-7884-823</t>
  </si>
  <si>
    <t xml:space="preserve">NATURA, RACEL-ANN C. </t>
  </si>
  <si>
    <t>18-7910-920</t>
  </si>
  <si>
    <t xml:space="preserve">PANISIGAN, AARON C. </t>
  </si>
  <si>
    <t>18-3681-849</t>
  </si>
  <si>
    <t xml:space="preserve">PATAGUE, IRISH C. </t>
  </si>
  <si>
    <t>18-1238-208</t>
  </si>
  <si>
    <t xml:space="preserve">QUIDILLA, VIVIENE JANE E. </t>
  </si>
  <si>
    <t>18-1501-471</t>
  </si>
  <si>
    <t xml:space="preserve">REFUERZO, RODELYN ERICA S. </t>
  </si>
  <si>
    <t>18-5805-517</t>
  </si>
  <si>
    <t xml:space="preserve">REHAB, ALI HASSAN H. </t>
  </si>
  <si>
    <t>18-0713-601</t>
  </si>
  <si>
    <t xml:space="preserve">RIÑON, MARIA REENAFI V. </t>
  </si>
  <si>
    <t>15-0408-803</t>
  </si>
  <si>
    <t xml:space="preserve">RIVERA, JUSTIN GIEROM T. </t>
  </si>
  <si>
    <t>18-7750-117</t>
  </si>
  <si>
    <t xml:space="preserve">ROBIEL, ANDEHAIMANOT GHEBREWELD G. </t>
  </si>
  <si>
    <t>18-1029-504</t>
  </si>
  <si>
    <t xml:space="preserve">RODRIGUEZ, JOHN CARLO B. </t>
  </si>
  <si>
    <t>18-0869-658</t>
  </si>
  <si>
    <t xml:space="preserve">SALDUA, JUSTINE GRACE B. </t>
  </si>
  <si>
    <t>18-0752-751</t>
  </si>
  <si>
    <t xml:space="preserve">SALVADOR, JOMAR A. </t>
  </si>
  <si>
    <t>18-7095-336</t>
  </si>
  <si>
    <t xml:space="preserve">SAN JOSE, MARCO RAPHAEL A. </t>
  </si>
  <si>
    <t>18-2908-330</t>
  </si>
  <si>
    <t xml:space="preserve">TOMINEZ, ZABDIEL U. </t>
  </si>
  <si>
    <t>18-8033-536</t>
  </si>
  <si>
    <t xml:space="preserve">ULAO, XERXES ASHLEY B. </t>
  </si>
  <si>
    <t>UD</t>
  </si>
  <si>
    <t>INC</t>
  </si>
  <si>
    <t>QUIZ01</t>
  </si>
  <si>
    <t>LAB01</t>
  </si>
  <si>
    <t>QUIZ02</t>
  </si>
  <si>
    <t>QUIZ03</t>
  </si>
  <si>
    <t>QUIZ04</t>
  </si>
  <si>
    <t>QUIZ05</t>
  </si>
  <si>
    <t>QUIZ06</t>
  </si>
  <si>
    <t>QUIZ07</t>
  </si>
  <si>
    <t>QUIZ08</t>
  </si>
  <si>
    <t>QUIZ09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</si>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</sst>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G16" sqref="G16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155</v>
      </c>
      <c r="E12" s="219"/>
      <c r="F12" s="1"/>
      <c r="G12" s="214" t="s">
        <v>155</v>
      </c>
      <c r="H12" s="217"/>
      <c r="I12" s="2"/>
      <c r="J12" s="214" t="s">
        <v>156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157</v>
      </c>
      <c r="E14" s="217"/>
      <c r="F14" s="4"/>
      <c r="G14" s="214" t="s">
        <v>158</v>
      </c>
      <c r="H14" s="217"/>
      <c r="I14" s="5"/>
      <c r="J14" s="167" t="s">
        <v>159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160</v>
      </c>
      <c r="E16" s="224"/>
      <c r="F16" s="4"/>
      <c r="G16" s="168" t="s">
        <v>161</v>
      </c>
      <c r="H16" s="237"/>
      <c r="I16" s="237"/>
      <c r="J16" s="233" t="s">
        <v>154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/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8"/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42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162</v>
      </c>
      <c r="C2" s="171" t="s">
        <v>163</v>
      </c>
      <c r="D2" s="169" t="s">
        <v>104</v>
      </c>
      <c r="E2" s="171" t="s">
        <v>164</v>
      </c>
    </row>
    <row r="3" spans="1:5" ht="12.75" customHeight="1">
      <c r="A3" s="41" t="s">
        <v>26</v>
      </c>
      <c r="B3" s="170" t="s">
        <v>165</v>
      </c>
      <c r="C3" s="171" t="s">
        <v>166</v>
      </c>
      <c r="D3" s="169" t="s">
        <v>104</v>
      </c>
      <c r="E3" s="171" t="s">
        <v>167</v>
      </c>
    </row>
    <row r="4" spans="1:5" ht="12.75" customHeight="1">
      <c r="A4" s="41" t="s">
        <v>27</v>
      </c>
      <c r="B4" s="170" t="s">
        <v>168</v>
      </c>
      <c r="C4" s="171" t="s">
        <v>169</v>
      </c>
      <c r="D4" s="169" t="s">
        <v>96</v>
      </c>
      <c r="E4" s="171" t="s">
        <v>167</v>
      </c>
    </row>
    <row r="5" spans="1:5" ht="12.75" customHeight="1">
      <c r="A5" s="41" t="s">
        <v>28</v>
      </c>
      <c r="B5" s="170" t="s">
        <v>170</v>
      </c>
      <c r="C5" s="171" t="s">
        <v>171</v>
      </c>
      <c r="D5" s="169" t="s">
        <v>96</v>
      </c>
      <c r="E5" s="171" t="s">
        <v>167</v>
      </c>
    </row>
    <row r="6" spans="1:5" ht="12.75" customHeight="1">
      <c r="A6" s="41" t="s">
        <v>29</v>
      </c>
      <c r="B6" s="170" t="s">
        <v>172</v>
      </c>
      <c r="C6" s="171" t="s">
        <v>173</v>
      </c>
      <c r="D6" s="169" t="s">
        <v>104</v>
      </c>
      <c r="E6" s="171" t="s">
        <v>167</v>
      </c>
    </row>
    <row r="7" spans="1:5" ht="12.75" customHeight="1">
      <c r="A7" s="41" t="s">
        <v>30</v>
      </c>
      <c r="B7" s="170" t="s">
        <v>174</v>
      </c>
      <c r="C7" s="171" t="s">
        <v>175</v>
      </c>
      <c r="D7" s="169" t="s">
        <v>104</v>
      </c>
      <c r="E7" s="171" t="s">
        <v>167</v>
      </c>
    </row>
    <row r="8" spans="1:5" ht="12.75" customHeight="1">
      <c r="A8" s="41" t="s">
        <v>31</v>
      </c>
      <c r="B8" s="38" t="s">
        <v>176</v>
      </c>
      <c r="C8" s="42" t="s">
        <v>177</v>
      </c>
      <c r="D8" s="39" t="s">
        <v>104</v>
      </c>
      <c r="E8" s="42" t="s">
        <v>167</v>
      </c>
    </row>
    <row r="9" spans="1:5" ht="12.75" customHeight="1">
      <c r="A9" s="41" t="s">
        <v>32</v>
      </c>
      <c r="B9" s="38" t="s">
        <v>178</v>
      </c>
      <c r="C9" s="42" t="s">
        <v>179</v>
      </c>
      <c r="D9" s="39" t="s">
        <v>104</v>
      </c>
      <c r="E9" s="42" t="s">
        <v>167</v>
      </c>
    </row>
    <row r="10" spans="1:5" ht="12.75" customHeight="1">
      <c r="A10" s="41" t="s">
        <v>33</v>
      </c>
      <c r="B10" s="38" t="s">
        <v>180</v>
      </c>
      <c r="C10" s="42" t="s">
        <v>181</v>
      </c>
      <c r="D10" s="39" t="s">
        <v>104</v>
      </c>
      <c r="E10" s="42" t="s">
        <v>164</v>
      </c>
    </row>
    <row r="11" spans="1:5" ht="12.75" customHeight="1">
      <c r="A11" s="41" t="s">
        <v>34</v>
      </c>
      <c r="B11" s="40" t="s">
        <v>182</v>
      </c>
      <c r="C11" s="42" t="s">
        <v>183</v>
      </c>
      <c r="D11" s="39" t="s">
        <v>104</v>
      </c>
      <c r="E11" s="42" t="s">
        <v>164</v>
      </c>
    </row>
    <row r="12" spans="1:5" ht="12.75" customHeight="1">
      <c r="A12" s="41" t="s">
        <v>35</v>
      </c>
      <c r="B12" s="38" t="s">
        <v>184</v>
      </c>
      <c r="C12" s="42" t="s">
        <v>185</v>
      </c>
      <c r="D12" s="39" t="s">
        <v>104</v>
      </c>
      <c r="E12" s="42" t="s">
        <v>167</v>
      </c>
    </row>
    <row r="13" spans="1:5" ht="12.75" customHeight="1">
      <c r="A13" s="41" t="s">
        <v>36</v>
      </c>
      <c r="B13" s="38" t="s">
        <v>186</v>
      </c>
      <c r="C13" s="42" t="s">
        <v>187</v>
      </c>
      <c r="D13" s="39" t="s">
        <v>104</v>
      </c>
      <c r="E13" s="42" t="s">
        <v>167</v>
      </c>
    </row>
    <row r="14" spans="1:5" ht="12.75" customHeight="1">
      <c r="A14" s="41" t="s">
        <v>37</v>
      </c>
      <c r="B14" s="38" t="s">
        <v>188</v>
      </c>
      <c r="C14" s="42" t="s">
        <v>189</v>
      </c>
      <c r="D14" s="39" t="s">
        <v>104</v>
      </c>
      <c r="E14" s="42" t="s">
        <v>164</v>
      </c>
    </row>
    <row r="15" spans="1:5" ht="12.75" customHeight="1">
      <c r="A15" s="41" t="s">
        <v>38</v>
      </c>
      <c r="B15" s="38" t="s">
        <v>190</v>
      </c>
      <c r="C15" s="42" t="s">
        <v>191</v>
      </c>
      <c r="D15" s="39" t="s">
        <v>96</v>
      </c>
      <c r="E15" s="42" t="s">
        <v>192</v>
      </c>
    </row>
    <row r="16" spans="1:5" ht="12.75" customHeight="1">
      <c r="A16" s="41" t="s">
        <v>39</v>
      </c>
      <c r="B16" s="38" t="s">
        <v>193</v>
      </c>
      <c r="C16" s="42" t="s">
        <v>194</v>
      </c>
      <c r="D16" s="39" t="s">
        <v>104</v>
      </c>
      <c r="E16" s="42" t="s">
        <v>164</v>
      </c>
    </row>
    <row r="17" spans="1:5" ht="12.75" customHeight="1">
      <c r="A17" s="41" t="s">
        <v>40</v>
      </c>
      <c r="B17" s="38" t="s">
        <v>195</v>
      </c>
      <c r="C17" s="42" t="s">
        <v>196</v>
      </c>
      <c r="D17" s="39" t="s">
        <v>104</v>
      </c>
      <c r="E17" s="42" t="s">
        <v>164</v>
      </c>
    </row>
    <row r="18" spans="1:5" ht="12.75" customHeight="1">
      <c r="A18" s="41" t="s">
        <v>41</v>
      </c>
      <c r="B18" s="38" t="s">
        <v>197</v>
      </c>
      <c r="C18" s="42" t="s">
        <v>198</v>
      </c>
      <c r="D18" s="39" t="s">
        <v>104</v>
      </c>
      <c r="E18" s="42" t="s">
        <v>164</v>
      </c>
    </row>
    <row r="19" spans="1:5" ht="12.75" customHeight="1">
      <c r="A19" s="41" t="s">
        <v>42</v>
      </c>
      <c r="B19" s="38" t="s">
        <v>199</v>
      </c>
      <c r="C19" s="42" t="s">
        <v>200</v>
      </c>
      <c r="D19" s="39" t="s">
        <v>104</v>
      </c>
      <c r="E19" s="42" t="s">
        <v>164</v>
      </c>
    </row>
    <row r="20" spans="1:5" ht="12.75" customHeight="1">
      <c r="A20" s="41" t="s">
        <v>43</v>
      </c>
      <c r="B20" s="38" t="s">
        <v>201</v>
      </c>
      <c r="C20" s="42" t="s">
        <v>202</v>
      </c>
      <c r="D20" s="39" t="s">
        <v>104</v>
      </c>
      <c r="E20" s="42" t="s">
        <v>203</v>
      </c>
    </row>
    <row r="21" spans="1:5" ht="12.75" customHeight="1">
      <c r="A21" s="41" t="s">
        <v>44</v>
      </c>
      <c r="B21" s="38" t="s">
        <v>204</v>
      </c>
      <c r="C21" s="42" t="s">
        <v>205</v>
      </c>
      <c r="D21" s="39" t="s">
        <v>104</v>
      </c>
      <c r="E21" s="42" t="s">
        <v>164</v>
      </c>
    </row>
    <row r="22" spans="1:5" ht="12.75" customHeight="1">
      <c r="A22" s="41" t="s">
        <v>45</v>
      </c>
      <c r="B22" s="38" t="s">
        <v>206</v>
      </c>
      <c r="C22" s="42" t="s">
        <v>207</v>
      </c>
      <c r="D22" s="39" t="s">
        <v>96</v>
      </c>
      <c r="E22" s="42" t="s">
        <v>164</v>
      </c>
    </row>
    <row r="23" spans="1:5" ht="12.75" customHeight="1">
      <c r="A23" s="41" t="s">
        <v>46</v>
      </c>
      <c r="B23" s="38" t="s">
        <v>208</v>
      </c>
      <c r="C23" s="42" t="s">
        <v>209</v>
      </c>
      <c r="D23" s="39" t="s">
        <v>104</v>
      </c>
      <c r="E23" s="42" t="s">
        <v>167</v>
      </c>
    </row>
    <row r="24" spans="1:5" ht="12.75" customHeight="1">
      <c r="A24" s="41" t="s">
        <v>47</v>
      </c>
      <c r="B24" s="38" t="s">
        <v>210</v>
      </c>
      <c r="C24" s="42" t="s">
        <v>211</v>
      </c>
      <c r="D24" s="39" t="s">
        <v>104</v>
      </c>
      <c r="E24" s="42" t="s">
        <v>167</v>
      </c>
    </row>
    <row r="25" spans="1:5" ht="12.75" customHeight="1">
      <c r="A25" s="41" t="s">
        <v>48</v>
      </c>
      <c r="B25" s="38" t="s">
        <v>212</v>
      </c>
      <c r="C25" s="42" t="s">
        <v>213</v>
      </c>
      <c r="D25" s="39" t="s">
        <v>96</v>
      </c>
      <c r="E25" s="42" t="s">
        <v>164</v>
      </c>
    </row>
    <row r="26" spans="1:5" ht="12.75" customHeight="1">
      <c r="A26" s="41" t="s">
        <v>49</v>
      </c>
      <c r="B26" s="38" t="s">
        <v>214</v>
      </c>
      <c r="C26" s="42" t="s">
        <v>215</v>
      </c>
      <c r="D26" s="39" t="s">
        <v>104</v>
      </c>
      <c r="E26" s="42" t="s">
        <v>164</v>
      </c>
    </row>
    <row r="27" spans="1:5" ht="12.75" customHeight="1">
      <c r="A27" s="41" t="s">
        <v>50</v>
      </c>
      <c r="B27" s="38" t="s">
        <v>216</v>
      </c>
      <c r="C27" s="42" t="s">
        <v>217</v>
      </c>
      <c r="D27" s="39" t="s">
        <v>96</v>
      </c>
      <c r="E27" s="42" t="s">
        <v>164</v>
      </c>
    </row>
    <row r="28" spans="1:5" ht="12.75" customHeight="1">
      <c r="A28" s="41" t="s">
        <v>51</v>
      </c>
      <c r="B28" s="38" t="s">
        <v>218</v>
      </c>
      <c r="C28" s="42" t="s">
        <v>219</v>
      </c>
      <c r="D28" s="39" t="s">
        <v>96</v>
      </c>
      <c r="E28" s="42" t="s">
        <v>164</v>
      </c>
    </row>
    <row r="29" spans="1:5" ht="12.75" customHeight="1">
      <c r="A29" s="41" t="s">
        <v>52</v>
      </c>
      <c r="B29" s="38" t="s">
        <v>220</v>
      </c>
      <c r="C29" s="42" t="s">
        <v>221</v>
      </c>
      <c r="D29" s="39" t="s">
        <v>104</v>
      </c>
      <c r="E29" s="42" t="s">
        <v>164</v>
      </c>
    </row>
    <row r="30" spans="1:5" ht="12.75" customHeight="1">
      <c r="A30" s="41" t="s">
        <v>53</v>
      </c>
      <c r="B30" s="38" t="s">
        <v>222</v>
      </c>
      <c r="C30" s="42" t="s">
        <v>223</v>
      </c>
      <c r="D30" s="39" t="s">
        <v>104</v>
      </c>
      <c r="E30" s="42" t="s">
        <v>167</v>
      </c>
    </row>
    <row r="31" spans="1:5" ht="12.75" customHeight="1">
      <c r="A31" s="41" t="s">
        <v>54</v>
      </c>
      <c r="B31" s="38" t="s">
        <v>224</v>
      </c>
      <c r="C31" s="42" t="s">
        <v>225</v>
      </c>
      <c r="D31" s="39" t="s">
        <v>96</v>
      </c>
      <c r="E31" s="42" t="s">
        <v>167</v>
      </c>
    </row>
    <row r="32" spans="1:5" ht="12.75" customHeight="1">
      <c r="A32" s="41" t="s">
        <v>55</v>
      </c>
      <c r="B32" s="38" t="s">
        <v>226</v>
      </c>
      <c r="C32" s="42" t="s">
        <v>227</v>
      </c>
      <c r="D32" s="39" t="s">
        <v>96</v>
      </c>
      <c r="E32" s="42" t="s">
        <v>167</v>
      </c>
    </row>
    <row r="33" spans="1:5" ht="12.75" customHeight="1">
      <c r="A33" s="41" t="s">
        <v>56</v>
      </c>
      <c r="B33" s="38" t="s">
        <v>228</v>
      </c>
      <c r="C33" s="42" t="s">
        <v>229</v>
      </c>
      <c r="D33" s="39" t="s">
        <v>96</v>
      </c>
      <c r="E33" s="42" t="s">
        <v>164</v>
      </c>
    </row>
    <row r="34" spans="1:5" ht="12.75" customHeight="1">
      <c r="A34" s="41" t="s">
        <v>57</v>
      </c>
      <c r="B34" s="170" t="s">
        <v>230</v>
      </c>
      <c r="C34" s="171" t="s">
        <v>231</v>
      </c>
      <c r="D34" s="169" t="s">
        <v>96</v>
      </c>
      <c r="E34" s="171" t="s">
        <v>167</v>
      </c>
    </row>
    <row r="35" spans="1:5" ht="12.75" customHeight="1">
      <c r="A35" s="41" t="s">
        <v>58</v>
      </c>
      <c r="B35" s="38" t="s">
        <v>232</v>
      </c>
      <c r="C35" s="42" t="s">
        <v>233</v>
      </c>
      <c r="D35" s="39" t="s">
        <v>104</v>
      </c>
      <c r="E35" s="42" t="s">
        <v>167</v>
      </c>
    </row>
    <row r="36" spans="1:5" ht="12.75" customHeight="1">
      <c r="A36" s="41" t="s">
        <v>59</v>
      </c>
      <c r="B36" s="38" t="s">
        <v>234</v>
      </c>
      <c r="C36" s="42" t="s">
        <v>235</v>
      </c>
      <c r="D36" s="39" t="s">
        <v>104</v>
      </c>
      <c r="E36" s="42" t="s">
        <v>164</v>
      </c>
    </row>
    <row r="37" spans="1:5" ht="12.75" customHeight="1">
      <c r="A37" s="41" t="s">
        <v>60</v>
      </c>
      <c r="B37" s="38" t="s">
        <v>236</v>
      </c>
      <c r="C37" s="42" t="s">
        <v>237</v>
      </c>
      <c r="D37" s="39" t="s">
        <v>104</v>
      </c>
      <c r="E37" s="42" t="s">
        <v>167</v>
      </c>
    </row>
    <row r="38" spans="1:5" ht="12.75" customHeight="1">
      <c r="A38" s="41" t="s">
        <v>61</v>
      </c>
      <c r="B38" s="38" t="s">
        <v>238</v>
      </c>
      <c r="C38" s="42" t="s">
        <v>239</v>
      </c>
      <c r="D38" s="39" t="s">
        <v>96</v>
      </c>
      <c r="E38" s="42" t="s">
        <v>164</v>
      </c>
    </row>
    <row r="39" spans="1:5" ht="12.75" customHeight="1">
      <c r="A39" s="41" t="s">
        <v>62</v>
      </c>
      <c r="B39" s="38" t="s">
        <v>240</v>
      </c>
      <c r="C39" s="42" t="s">
        <v>241</v>
      </c>
      <c r="D39" s="39" t="s">
        <v>104</v>
      </c>
      <c r="E39" s="42" t="s">
        <v>167</v>
      </c>
    </row>
    <row r="40" spans="1:5" ht="12.75" customHeight="1">
      <c r="A40" s="41" t="s">
        <v>63</v>
      </c>
      <c r="B40" s="38" t="s">
        <v>242</v>
      </c>
      <c r="C40" s="42" t="s">
        <v>243</v>
      </c>
      <c r="D40" s="39" t="s">
        <v>104</v>
      </c>
      <c r="E40" s="42" t="s">
        <v>167</v>
      </c>
    </row>
    <row r="41" spans="1:5" ht="12.75" customHeight="1">
      <c r="A41" s="41" t="s">
        <v>64</v>
      </c>
      <c r="B41" s="38" t="s">
        <v>244</v>
      </c>
      <c r="C41" s="42" t="s">
        <v>245</v>
      </c>
      <c r="D41" s="39" t="s">
        <v>104</v>
      </c>
      <c r="E41" s="42" t="s">
        <v>164</v>
      </c>
    </row>
    <row r="42" spans="1:5" ht="12.75" customHeight="1">
      <c r="A42" s="41" t="s">
        <v>65</v>
      </c>
      <c r="B42" s="38" t="s">
        <v>246</v>
      </c>
      <c r="C42" s="42" t="s">
        <v>247</v>
      </c>
      <c r="D42" s="39" t="s">
        <v>104</v>
      </c>
      <c r="E42" s="42" t="s">
        <v>167</v>
      </c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opLeftCell="A24" zoomScaleNormal="100" zoomScalePageLayoutView="90" workbookViewId="0">
      <selection activeCell="X56" sqref="X56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0" t="str">
        <f>CONCATENATE('INITIAL INPUT'!D12,"  ",'INITIAL INPUT'!G12)</f>
        <v>CITCS 1J  CITCS 1J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>
      <c r="A3" s="297" t="str">
        <f>'INITIAL INPUT'!J12</f>
        <v>INTRODUCTION TO PLATFORM TECHNOLOGIES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>
      <c r="A4" s="301" t="str">
        <f>CONCATENATE('INITIAL INPUT'!D14,"  ",'INITIAL INPUT'!G14)</f>
        <v>MTH 1:30PM-3:00PM  MTH 5:30PM-7:30PM</v>
      </c>
      <c r="B4" s="302"/>
      <c r="C4" s="303"/>
      <c r="D4" s="304"/>
      <c r="E4" s="94" t="str">
        <f>'INITIAL INPUT'!J14</f>
        <v>S312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>
      <c r="A5" s="301" t="str">
        <f>CONCATENATE('INITIAL INPUT'!G16," Trimester ","SY ",'INITIAL INPUT'!D16)</f>
        <v>3rd Trimester SY 2018-2019</v>
      </c>
      <c r="B5" s="302"/>
      <c r="C5" s="303"/>
      <c r="D5" s="304"/>
      <c r="E5" s="305"/>
      <c r="F5" s="290"/>
      <c r="G5" s="276"/>
      <c r="H5" s="272">
        <f>'INITIAL INPUT'!D20</f>
        <v>0</v>
      </c>
      <c r="I5" s="283"/>
      <c r="J5" s="285"/>
      <c r="K5" s="174"/>
      <c r="L5" s="290"/>
      <c r="M5" s="276"/>
      <c r="N5" s="272">
        <f>'INITIAL INPUT'!D22</f>
        <v>0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>
      <c r="A9" s="69" t="s">
        <v>25</v>
      </c>
      <c r="B9" s="69" t="str">
        <f>IF(NAMES!B2="","",NAMES!B2)</f>
        <v>18-0314-339</v>
      </c>
      <c r="C9" s="70" t="str">
        <f>IF(NAMES!C2="","",NAMES!C2)</f>
        <v xml:space="preserve">ATCHIOCO, JOHN MICHAEL DAVE M. </v>
      </c>
      <c r="D9" s="95" t="str">
        <f>IF(NAMES!D2="","",NAMES!D2)</f>
        <v>M</v>
      </c>
      <c r="E9" s="72" t="str">
        <f>IF(NAMES!E2="","",NAMES!E2)</f>
        <v>BSIT-NET SEC TRACK-1</v>
      </c>
      <c r="F9" s="73">
        <f>IF(MIDTERM!P9="","",$F$8*MIDTERM!P9)</f>
        <v>26.119148936170212</v>
      </c>
      <c r="G9" s="74">
        <f>IF(MIDTERM!AB9="","",$G$8*MIDTERM!AB9)</f>
        <v>28.018867924528301</v>
      </c>
      <c r="H9" s="74">
        <f>IF(MIDTERM!AD9="","",$H$8*MIDTERM!AD9)</f>
        <v>15.866666666666667</v>
      </c>
      <c r="I9" s="75">
        <f t="shared" ref="I9:I40" si="0">IF(SUM(F9:H9)=0,"",SUM(F9:H9))</f>
        <v>70.004683527365188</v>
      </c>
      <c r="J9" s="76">
        <f>IF(I9="","",VLOOKUP(I9,'INITIAL INPUT'!$P$4:$R$34,3))</f>
        <v>85</v>
      </c>
      <c r="K9" s="76" t="str">
        <f>IF(J9="","",IF(J9="OD","OD",IF(J9="UD","UD",IF(J9="INC","NFE",IF(J9&gt;74,"PASSED","FAILED")))))</f>
        <v>PASSED</v>
      </c>
      <c r="L9" s="74">
        <f>IF(FINAL!P9="","",$L$8*FINAL!P9)</f>
        <v>15.707999999999998</v>
      </c>
      <c r="M9" s="74">
        <f>IF(FINAL!AB9="","",$M$8*FINAL!AB9)</f>
        <v>33</v>
      </c>
      <c r="N9" s="74">
        <f>IF(FINAL!AD9="","",$N$8*FINAL!AD9)</f>
        <v>18.700000000000003</v>
      </c>
      <c r="O9" s="77">
        <f>IF(SUM(L9:N9)=0,"",SUM(L9:N9))</f>
        <v>67.408000000000001</v>
      </c>
      <c r="P9" s="78">
        <f>IF(O9="","",('INITIAL INPUT'!$J$26*CRS!I9+'INITIAL INPUT'!$K$26*CRS!O9))</f>
        <v>68.706341763682587</v>
      </c>
      <c r="Q9" s="76">
        <f>IF(P9="","",VLOOKUP(P9,'INITIAL INPUT'!$P$4:$R$34,3))</f>
        <v>84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84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18-5828-879</v>
      </c>
      <c r="C10" s="70" t="str">
        <f>IF(NAMES!C3="","",NAMES!C3)</f>
        <v xml:space="preserve">BADANG, CHRISTIAN CZAR T. </v>
      </c>
      <c r="D10" s="95" t="str">
        <f>IF(NAMES!D3="","",NAMES!D3)</f>
        <v>M</v>
      </c>
      <c r="E10" s="72" t="str">
        <f>IF(NAMES!E3="","",NAMES!E3)</f>
        <v>BSIT-WEB TRACK-1</v>
      </c>
      <c r="F10" s="73">
        <f>IF(MIDTERM!P10="","",$F$8*MIDTERM!P10)</f>
        <v>26.540425531914899</v>
      </c>
      <c r="G10" s="74">
        <f>IF(MIDTERM!AB10="","",$G$8*MIDTERM!AB10)</f>
        <v>27.707547169811324</v>
      </c>
      <c r="H10" s="74">
        <f>IF(MIDTERM!AD10="","",$H$8*MIDTERM!AD10)</f>
        <v>21.533333333333335</v>
      </c>
      <c r="I10" s="75">
        <f t="shared" si="0"/>
        <v>75.781306035059558</v>
      </c>
      <c r="J10" s="76">
        <f>IF(I10="","",VLOOKUP(I10,'INITIAL INPUT'!$P$4:$R$34,3))</f>
        <v>88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19.139999999999997</v>
      </c>
      <c r="M10" s="74">
        <f>IF(FINAL!AB10="","",$M$8*FINAL!AB10)</f>
        <v>33</v>
      </c>
      <c r="N10" s="74">
        <f>IF(FINAL!AD10="","",$N$8*FINAL!AD10)</f>
        <v>16.575000000000003</v>
      </c>
      <c r="O10" s="77">
        <f t="shared" ref="O10:O40" si="2">IF(SUM(L10:N10)=0,"",SUM(L10:N10))</f>
        <v>68.715000000000003</v>
      </c>
      <c r="P10" s="78">
        <f>IF(O10="","",('INITIAL INPUT'!$J$26*CRS!I10+'INITIAL INPUT'!$K$26*CRS!O10))</f>
        <v>72.248153017529773</v>
      </c>
      <c r="Q10" s="76">
        <f>IF(P10="","",VLOOKUP(P10,'INITIAL INPUT'!$P$4:$R$34,3))</f>
        <v>86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86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18-7099-436</v>
      </c>
      <c r="C11" s="70" t="str">
        <f>IF(NAMES!C4="","",NAMES!C4)</f>
        <v xml:space="preserve">BALBUENA, PRESTIA EAST S. </v>
      </c>
      <c r="D11" s="95" t="str">
        <f>IF(NAMES!D4="","",NAMES!D4)</f>
        <v>F</v>
      </c>
      <c r="E11" s="72" t="str">
        <f>IF(NAMES!E4="","",NAMES!E4)</f>
        <v>BSIT-WEB TRACK-1</v>
      </c>
      <c r="F11" s="73">
        <f>IF(MIDTERM!P11="","",$F$8*MIDTERM!P11)</f>
        <v>23.451063829787234</v>
      </c>
      <c r="G11" s="74">
        <f>IF(MIDTERM!AB11="","",$G$8*MIDTERM!AB11)</f>
        <v>26.773584905660378</v>
      </c>
      <c r="H11" s="74">
        <f>IF(MIDTERM!AD11="","",$H$8*MIDTERM!AD11)</f>
        <v>19.266666666666666</v>
      </c>
      <c r="I11" s="75">
        <f t="shared" si="0"/>
        <v>69.491315402114282</v>
      </c>
      <c r="J11" s="76">
        <f>IF(I11="","",VLOOKUP(I11,'INITIAL INPUT'!$P$4:$R$34,3))</f>
        <v>85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19.404</v>
      </c>
      <c r="M11" s="74">
        <f>IF(FINAL!AB11="","",$M$8*FINAL!AB11)</f>
        <v>33</v>
      </c>
      <c r="N11" s="74">
        <f>IF(FINAL!AD11="","",$N$8*FINAL!AD11)</f>
        <v>16.575000000000003</v>
      </c>
      <c r="O11" s="77">
        <f t="shared" si="2"/>
        <v>68.978999999999999</v>
      </c>
      <c r="P11" s="78">
        <f>IF(O11="","",('INITIAL INPUT'!$J$26*CRS!I11+'INITIAL INPUT'!$K$26*CRS!O11))</f>
        <v>69.235157701057148</v>
      </c>
      <c r="Q11" s="76">
        <f>IF(P11="","",VLOOKUP(P11,'INITIAL INPUT'!$P$4:$R$34,3))</f>
        <v>85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85</v>
      </c>
      <c r="Y11" s="166" t="str">
        <f t="shared" si="4"/>
        <v>PASSED</v>
      </c>
      <c r="Z11" s="82"/>
    </row>
    <row r="12" spans="1:26">
      <c r="A12" s="81" t="s">
        <v>28</v>
      </c>
      <c r="B12" s="69" t="str">
        <f>IF(NAMES!B5="","",NAMES!B5)</f>
        <v>18-7176-729</v>
      </c>
      <c r="C12" s="70" t="str">
        <f>IF(NAMES!C5="","",NAMES!C5)</f>
        <v xml:space="preserve">BALINGSAT, JESCEL MICAH T. </v>
      </c>
      <c r="D12" s="95" t="str">
        <f>IF(NAMES!D5="","",NAMES!D5)</f>
        <v>F</v>
      </c>
      <c r="E12" s="72" t="str">
        <f>IF(NAMES!E5="","",NAMES!E5)</f>
        <v>BSIT-WEB TRACK-1</v>
      </c>
      <c r="F12" s="73">
        <f>IF(MIDTERM!P12="","",$F$8*MIDTERM!P12)</f>
        <v>27.663829787234043</v>
      </c>
      <c r="G12" s="74">
        <f>IF(MIDTERM!AB12="","",$G$8*MIDTERM!AB12)</f>
        <v>27.084905660377359</v>
      </c>
      <c r="H12" s="74">
        <f>IF(MIDTERM!AD12="","",$H$8*MIDTERM!AD12)</f>
        <v>19.266666666666666</v>
      </c>
      <c r="I12" s="75">
        <f t="shared" si="0"/>
        <v>74.015402114278061</v>
      </c>
      <c r="J12" s="76">
        <f>IF(I12="","",VLOOKUP(I12,'INITIAL INPUT'!$P$4:$R$34,3))</f>
        <v>87</v>
      </c>
      <c r="K12" s="76" t="str">
        <f t="shared" si="5"/>
        <v>PASSED</v>
      </c>
      <c r="L12" s="74">
        <f>IF(FINAL!P12="","",$L$8*FINAL!P12)</f>
        <v>19.404</v>
      </c>
      <c r="M12" s="74">
        <f>IF(FINAL!AB12="","",$M$8*FINAL!AB12)</f>
        <v>33</v>
      </c>
      <c r="N12" s="74">
        <f>IF(FINAL!AD12="","",$N$8*FINAL!AD12)</f>
        <v>29.325000000000003</v>
      </c>
      <c r="O12" s="77">
        <f t="shared" si="2"/>
        <v>81.728999999999999</v>
      </c>
      <c r="P12" s="78">
        <f>IF(O12="","",('INITIAL INPUT'!$J$26*CRS!I12+'INITIAL INPUT'!$K$26*CRS!O12))</f>
        <v>77.872201057139023</v>
      </c>
      <c r="Q12" s="76">
        <f>IF(P12="","",VLOOKUP(P12,'INITIAL INPUT'!$P$4:$R$34,3))</f>
        <v>89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89</v>
      </c>
      <c r="Y12" s="166" t="str">
        <f t="shared" si="4"/>
        <v>PASSED</v>
      </c>
      <c r="Z12" s="82"/>
    </row>
    <row r="13" spans="1:26">
      <c r="A13" s="81" t="s">
        <v>29</v>
      </c>
      <c r="B13" s="69" t="str">
        <f>IF(NAMES!B6="","",NAMES!B6)</f>
        <v>18-7098-586</v>
      </c>
      <c r="C13" s="70" t="str">
        <f>IF(NAMES!C6="","",NAMES!C6)</f>
        <v xml:space="preserve">BERNARDINO, ZETH ASHLEY A. </v>
      </c>
      <c r="D13" s="95" t="str">
        <f>IF(NAMES!D6="","",NAMES!D6)</f>
        <v>M</v>
      </c>
      <c r="E13" s="72" t="str">
        <f>IF(NAMES!E6="","",NAMES!E6)</f>
        <v>BSIT-WEB TRACK-1</v>
      </c>
      <c r="F13" s="73">
        <f>IF(MIDTERM!P13="","",$F$8*MIDTERM!P13)</f>
        <v>23.170212765957448</v>
      </c>
      <c r="G13" s="74">
        <f>IF(MIDTERM!AB13="","",$G$8*MIDTERM!AB13)</f>
        <v>10.584905660377357</v>
      </c>
      <c r="H13" s="74" t="str">
        <f>IF(MIDTERM!AD13="","",$H$8*MIDTERM!AD13)</f>
        <v/>
      </c>
      <c r="I13" s="75">
        <f t="shared" si="0"/>
        <v>33.755118426334803</v>
      </c>
      <c r="J13" s="76">
        <f>IF(I13="","",VLOOKUP(I13,'INITIAL INPUT'!$P$4:$R$34,3))</f>
        <v>73</v>
      </c>
      <c r="K13" s="76" t="str">
        <f t="shared" si="5"/>
        <v>FAILED</v>
      </c>
      <c r="L13" s="74" t="str">
        <f>IF(FINAL!P13="","",$L$8*FINAL!P13)</f>
        <v/>
      </c>
      <c r="M13" s="74" t="str">
        <f>IF(FINAL!AB13="","",$M$8*FINAL!AB13)</f>
        <v/>
      </c>
      <c r="N13" s="74" t="str">
        <f>IF(FINAL!AD13="","",$N$8*FINAL!AD13)</f>
        <v/>
      </c>
      <c r="O13" s="77" t="str">
        <f t="shared" si="2"/>
        <v/>
      </c>
      <c r="P13" s="78" t="str">
        <f>IF(O13="","",('INITIAL INPUT'!$J$26*CRS!I13+'INITIAL INPUT'!$K$26*CRS!O13))</f>
        <v/>
      </c>
      <c r="Q13" s="76" t="str">
        <f>IF(P13="","",VLOOKUP(P13,'INITIAL INPUT'!$P$4:$R$34,3))</f>
        <v/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">
        <v>248</v>
      </c>
      <c r="Y13" s="166" t="str">
        <f t="shared" si="4"/>
        <v>UD</v>
      </c>
      <c r="Z13" s="82"/>
    </row>
    <row r="14" spans="1:26">
      <c r="A14" s="81" t="s">
        <v>30</v>
      </c>
      <c r="B14" s="69" t="str">
        <f>IF(NAMES!B7="","",NAMES!B7)</f>
        <v>18-7196-897</v>
      </c>
      <c r="C14" s="70" t="str">
        <f>IF(NAMES!C7="","",NAMES!C7)</f>
        <v xml:space="preserve">CALDERON, MAX JUWIL T. </v>
      </c>
      <c r="D14" s="95" t="str">
        <f>IF(NAMES!D7="","",NAMES!D7)</f>
        <v>M</v>
      </c>
      <c r="E14" s="72" t="str">
        <f>IF(NAMES!E7="","",NAMES!E7)</f>
        <v>BSIT-WEB TRACK-1</v>
      </c>
      <c r="F14" s="73">
        <f>IF(MIDTERM!P14="","",$F$8*MIDTERM!P14)</f>
        <v>21.485106382978724</v>
      </c>
      <c r="G14" s="74">
        <f>IF(MIDTERM!AB14="","",$G$8*MIDTERM!AB14)</f>
        <v>25.528301886792455</v>
      </c>
      <c r="H14" s="74">
        <f>IF(MIDTERM!AD14="","",$H$8*MIDTERM!AD14)</f>
        <v>17</v>
      </c>
      <c r="I14" s="75">
        <f t="shared" si="0"/>
        <v>64.013408269771176</v>
      </c>
      <c r="J14" s="76">
        <f>IF(I14="","",VLOOKUP(I14,'INITIAL INPUT'!$P$4:$R$34,3))</f>
        <v>82</v>
      </c>
      <c r="K14" s="76" t="str">
        <f t="shared" si="5"/>
        <v>PASSED</v>
      </c>
      <c r="L14" s="74">
        <f>IF(FINAL!P14="","",$L$8*FINAL!P14)</f>
        <v>17.16</v>
      </c>
      <c r="M14" s="74">
        <f>IF(FINAL!AB14="","",$M$8*FINAL!AB14)</f>
        <v>33</v>
      </c>
      <c r="N14" s="74">
        <f>IF(FINAL!AD14="","",$N$8*FINAL!AD14)</f>
        <v>15.3</v>
      </c>
      <c r="O14" s="77">
        <f t="shared" si="2"/>
        <v>65.459999999999994</v>
      </c>
      <c r="P14" s="78">
        <f>IF(O14="","",('INITIAL INPUT'!$J$26*CRS!I14+'INITIAL INPUT'!$K$26*CRS!O14))</f>
        <v>64.736704134885585</v>
      </c>
      <c r="Q14" s="76">
        <f>IF(P14="","",VLOOKUP(P14,'INITIAL INPUT'!$P$4:$R$34,3))</f>
        <v>82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82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18-2897-773</v>
      </c>
      <c r="C15" s="70" t="str">
        <f>IF(NAMES!C8="","",NAMES!C8)</f>
        <v xml:space="preserve">CALIMLIM, ERICSSON F. </v>
      </c>
      <c r="D15" s="95" t="str">
        <f>IF(NAMES!D8="","",NAMES!D8)</f>
        <v>M</v>
      </c>
      <c r="E15" s="72" t="str">
        <f>IF(NAMES!E8="","",NAMES!E8)</f>
        <v>BSIT-WEB TRACK-1</v>
      </c>
      <c r="F15" s="73">
        <f>IF(MIDTERM!P15="","",$F$8*MIDTERM!P15)</f>
        <v>26.400000000000002</v>
      </c>
      <c r="G15" s="74">
        <f>IF(MIDTERM!AB15="","",$G$8*MIDTERM!AB15)</f>
        <v>27.396226415094343</v>
      </c>
      <c r="H15" s="74">
        <f>IF(MIDTERM!AD15="","",$H$8*MIDTERM!AD15)</f>
        <v>18.888888888888889</v>
      </c>
      <c r="I15" s="75">
        <f t="shared" si="0"/>
        <v>72.685115303983238</v>
      </c>
      <c r="J15" s="76">
        <f>IF(I15="","",VLOOKUP(I15,'INITIAL INPUT'!$P$4:$R$34,3))</f>
        <v>86</v>
      </c>
      <c r="K15" s="76" t="str">
        <f t="shared" si="5"/>
        <v>PASSED</v>
      </c>
      <c r="L15" s="74">
        <f>IF(FINAL!P15="","",$L$8*FINAL!P15)</f>
        <v>14.388000000000002</v>
      </c>
      <c r="M15" s="74">
        <f>IF(FINAL!AB15="","",$M$8*FINAL!AB15)</f>
        <v>33</v>
      </c>
      <c r="N15" s="74">
        <f>IF(FINAL!AD15="","",$N$8*FINAL!AD15)</f>
        <v>13.175000000000001</v>
      </c>
      <c r="O15" s="77">
        <f t="shared" si="2"/>
        <v>60.563000000000002</v>
      </c>
      <c r="P15" s="78">
        <f>IF(O15="","",('INITIAL INPUT'!$J$26*CRS!I15+'INITIAL INPUT'!$K$26*CRS!O15))</f>
        <v>66.62405765199162</v>
      </c>
      <c r="Q15" s="76">
        <f>IF(P15="","",VLOOKUP(P15,'INITIAL INPUT'!$P$4:$R$34,3))</f>
        <v>83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2" si="6">Q15</f>
        <v>83</v>
      </c>
      <c r="Y15" s="166" t="str">
        <f t="shared" si="4"/>
        <v>PASSED</v>
      </c>
      <c r="Z15" s="82"/>
    </row>
    <row r="16" spans="1:26">
      <c r="A16" s="81" t="s">
        <v>32</v>
      </c>
      <c r="B16" s="69" t="str">
        <f>IF(NAMES!B9="","",NAMES!B9)</f>
        <v>18-7696-409</v>
      </c>
      <c r="C16" s="70" t="str">
        <f>IF(NAMES!C9="","",NAMES!C9)</f>
        <v xml:space="preserve">CARULLA, JOHN PATRICK P. </v>
      </c>
      <c r="D16" s="95" t="str">
        <f>IF(NAMES!D9="","",NAMES!D9)</f>
        <v>M</v>
      </c>
      <c r="E16" s="72" t="str">
        <f>IF(NAMES!E9="","",NAMES!E9)</f>
        <v>BSIT-WEB TRACK-1</v>
      </c>
      <c r="F16" s="73">
        <f>IF(MIDTERM!P16="","",$F$8*MIDTERM!P16)</f>
        <v>18.395744680851067</v>
      </c>
      <c r="G16" s="74">
        <f>IF(MIDTERM!AB16="","",$G$8*MIDTERM!AB16)</f>
        <v>22.415094339622645</v>
      </c>
      <c r="H16" s="74">
        <f>IF(MIDTERM!AD16="","",$H$8*MIDTERM!AD16)</f>
        <v>17</v>
      </c>
      <c r="I16" s="75">
        <f t="shared" si="0"/>
        <v>57.810839020473708</v>
      </c>
      <c r="J16" s="76">
        <f>IF(I16="","",VLOOKUP(I16,'INITIAL INPUT'!$P$4:$R$34,3))</f>
        <v>79</v>
      </c>
      <c r="K16" s="76" t="str">
        <f t="shared" si="5"/>
        <v>PASSED</v>
      </c>
      <c r="L16" s="74">
        <f>IF(FINAL!P16="","",$L$8*FINAL!P16)</f>
        <v>15.84</v>
      </c>
      <c r="M16" s="74">
        <f>IF(FINAL!AB16="","",$M$8*FINAL!AB16)</f>
        <v>33</v>
      </c>
      <c r="N16" s="74">
        <f>IF(FINAL!AD16="","",$N$8*FINAL!AD16)</f>
        <v>12.325000000000001</v>
      </c>
      <c r="O16" s="77">
        <f t="shared" si="2"/>
        <v>61.165000000000006</v>
      </c>
      <c r="P16" s="78">
        <f>IF(O16="","",('INITIAL INPUT'!$J$26*CRS!I16+'INITIAL INPUT'!$K$26*CRS!O16))</f>
        <v>59.487919510236857</v>
      </c>
      <c r="Q16" s="76">
        <f>IF(P16="","",VLOOKUP(P16,'INITIAL INPUT'!$P$4:$R$34,3))</f>
        <v>80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f t="shared" si="6"/>
        <v>80</v>
      </c>
      <c r="Y16" s="166" t="str">
        <f t="shared" si="4"/>
        <v>PASSED</v>
      </c>
      <c r="Z16" s="82"/>
    </row>
    <row r="17" spans="1:27">
      <c r="A17" s="81" t="s">
        <v>33</v>
      </c>
      <c r="B17" s="69" t="str">
        <f>IF(NAMES!B10="","",NAMES!B10)</f>
        <v>18-7195-425</v>
      </c>
      <c r="C17" s="70" t="str">
        <f>IF(NAMES!C10="","",NAMES!C10)</f>
        <v xml:space="preserve">CASTAÑO TOME, TEOFILO </v>
      </c>
      <c r="D17" s="95" t="str">
        <f>IF(NAMES!D10="","",NAMES!D10)</f>
        <v>M</v>
      </c>
      <c r="E17" s="72" t="str">
        <f>IF(NAMES!E10="","",NAMES!E10)</f>
        <v>BSIT-NET SEC TRACK-1</v>
      </c>
      <c r="F17" s="73">
        <f>IF(MIDTERM!P17="","",$F$8*MIDTERM!P17)</f>
        <v>23.029787234042555</v>
      </c>
      <c r="G17" s="74">
        <f>IF(MIDTERM!AB17="","",$G$8*MIDTERM!AB17)</f>
        <v>21.169811320754715</v>
      </c>
      <c r="H17" s="74">
        <f>IF(MIDTERM!AD17="","",$H$8*MIDTERM!AD17)</f>
        <v>12.466666666666667</v>
      </c>
      <c r="I17" s="75">
        <f t="shared" si="0"/>
        <v>56.666265221463938</v>
      </c>
      <c r="J17" s="76">
        <f>IF(I17="","",VLOOKUP(I17,'INITIAL INPUT'!$P$4:$R$34,3))</f>
        <v>78</v>
      </c>
      <c r="K17" s="76" t="str">
        <f t="shared" si="5"/>
        <v>PASSED</v>
      </c>
      <c r="L17" s="74">
        <f>IF(FINAL!P17="","",$L$8*FINAL!P17)</f>
        <v>20.195999999999998</v>
      </c>
      <c r="M17" s="74">
        <f>IF(FINAL!AB17="","",$M$8*FINAL!AB17)</f>
        <v>33</v>
      </c>
      <c r="N17" s="74">
        <f>IF(FINAL!AD17="","",$N$8*FINAL!AD17)</f>
        <v>11.05</v>
      </c>
      <c r="O17" s="77">
        <f t="shared" si="2"/>
        <v>64.245999999999995</v>
      </c>
      <c r="P17" s="78">
        <f>IF(O17="","",('INITIAL INPUT'!$J$26*CRS!I17+'INITIAL INPUT'!$K$26*CRS!O17))</f>
        <v>60.45613261073197</v>
      </c>
      <c r="Q17" s="76">
        <f>IF(P17="","",VLOOKUP(P17,'INITIAL INPUT'!$P$4:$R$34,3))</f>
        <v>80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80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18-7424-849</v>
      </c>
      <c r="C18" s="70" t="str">
        <f>IF(NAMES!C11="","",NAMES!C11)</f>
        <v xml:space="preserve">CORPUZ, JOHN RAY P. </v>
      </c>
      <c r="D18" s="95" t="str">
        <f>IF(NAMES!D11="","",NAMES!D11)</f>
        <v>M</v>
      </c>
      <c r="E18" s="72" t="str">
        <f>IF(NAMES!E11="","",NAMES!E11)</f>
        <v>BSIT-NET SEC TRACK-1</v>
      </c>
      <c r="F18" s="73">
        <f>IF(MIDTERM!P18="","",$F$8*MIDTERM!P18)</f>
        <v>22.187234042553193</v>
      </c>
      <c r="G18" s="74">
        <f>IF(MIDTERM!AB18="","",$G$8*MIDTERM!AB18)</f>
        <v>20.858490566037737</v>
      </c>
      <c r="H18" s="74">
        <f>IF(MIDTERM!AD18="","",$H$8*MIDTERM!AD18)</f>
        <v>17</v>
      </c>
      <c r="I18" s="75">
        <f t="shared" si="0"/>
        <v>60.04572460859093</v>
      </c>
      <c r="J18" s="76">
        <f>IF(I18="","",VLOOKUP(I18,'INITIAL INPUT'!$P$4:$R$34,3))</f>
        <v>80</v>
      </c>
      <c r="K18" s="76" t="str">
        <f t="shared" si="5"/>
        <v>PASSED</v>
      </c>
      <c r="L18" s="74">
        <f>IF(FINAL!P18="","",$L$8*FINAL!P18)</f>
        <v>17.688000000000002</v>
      </c>
      <c r="M18" s="74">
        <f>IF(FINAL!AB18="","",$M$8*FINAL!AB18)</f>
        <v>33</v>
      </c>
      <c r="N18" s="74">
        <f>IF(FINAL!AD18="","",$N$8*FINAL!AD18)</f>
        <v>7.65</v>
      </c>
      <c r="O18" s="77">
        <f t="shared" si="2"/>
        <v>58.338000000000001</v>
      </c>
      <c r="P18" s="78">
        <f>IF(O18="","",('INITIAL INPUT'!$J$26*CRS!I18+'INITIAL INPUT'!$K$26*CRS!O18))</f>
        <v>59.191862304295469</v>
      </c>
      <c r="Q18" s="76">
        <f>IF(P18="","",VLOOKUP(P18,'INITIAL INPUT'!$P$4:$R$34,3))</f>
        <v>80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6"/>
        <v>80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17-5383-749</v>
      </c>
      <c r="C19" s="70" t="str">
        <f>IF(NAMES!C12="","",NAMES!C12)</f>
        <v xml:space="preserve">DALILIS, NOE A. </v>
      </c>
      <c r="D19" s="95" t="str">
        <f>IF(NAMES!D12="","",NAMES!D12)</f>
        <v>M</v>
      </c>
      <c r="E19" s="72" t="str">
        <f>IF(NAMES!E12="","",NAMES!E12)</f>
        <v>BSIT-WEB TRACK-1</v>
      </c>
      <c r="F19" s="73">
        <f>IF(MIDTERM!P19="","",$F$8*MIDTERM!P19)</f>
        <v>28.506382978723408</v>
      </c>
      <c r="G19" s="74">
        <f>IF(MIDTERM!AB19="","",$G$8*MIDTERM!AB19)</f>
        <v>23.660377358490567</v>
      </c>
      <c r="H19" s="74">
        <f>IF(MIDTERM!AD19="","",$H$8*MIDTERM!AD19)</f>
        <v>14.355555555555556</v>
      </c>
      <c r="I19" s="75">
        <f t="shared" si="0"/>
        <v>66.522315892769527</v>
      </c>
      <c r="J19" s="76">
        <f>IF(I19="","",VLOOKUP(I19,'INITIAL INPUT'!$P$4:$R$34,3))</f>
        <v>83</v>
      </c>
      <c r="K19" s="76" t="str">
        <f t="shared" si="5"/>
        <v>PASSED</v>
      </c>
      <c r="L19" s="74">
        <f>IF(FINAL!P19="","",$L$8*FINAL!P19)</f>
        <v>17.028000000000002</v>
      </c>
      <c r="M19" s="74">
        <f>IF(FINAL!AB19="","",$M$8*FINAL!AB19)</f>
        <v>33</v>
      </c>
      <c r="N19" s="74">
        <f>IF(FINAL!AD19="","",$N$8*FINAL!AD19)</f>
        <v>11.9</v>
      </c>
      <c r="O19" s="77">
        <f t="shared" si="2"/>
        <v>61.928000000000004</v>
      </c>
      <c r="P19" s="78">
        <f>IF(O19="","",('INITIAL INPUT'!$J$26*CRS!I19+'INITIAL INPUT'!$K$26*CRS!O19))</f>
        <v>64.225157946384769</v>
      </c>
      <c r="Q19" s="76">
        <f>IF(P19="","",VLOOKUP(P19,'INITIAL INPUT'!$P$4:$R$34,3))</f>
        <v>82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6"/>
        <v>82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18-0315-349</v>
      </c>
      <c r="C20" s="70" t="str">
        <f>IF(NAMES!C13="","",NAMES!C13)</f>
        <v xml:space="preserve">DE GUZMAN, WINDZOR DAVE D. </v>
      </c>
      <c r="D20" s="95" t="str">
        <f>IF(NAMES!D13="","",NAMES!D13)</f>
        <v>M</v>
      </c>
      <c r="E20" s="72" t="str">
        <f>IF(NAMES!E13="","",NAMES!E13)</f>
        <v>BSIT-WEB TRACK-1</v>
      </c>
      <c r="F20" s="73">
        <f>IF(MIDTERM!P20="","",$F$8*MIDTERM!P20)</f>
        <v>29.20851063829787</v>
      </c>
      <c r="G20" s="74">
        <f>IF(MIDTERM!AB20="","",$G$8*MIDTERM!AB20)</f>
        <v>26.462264150943401</v>
      </c>
      <c r="H20" s="74">
        <f>IF(MIDTERM!AD20="","",$H$8*MIDTERM!AD20)</f>
        <v>21.911111111111111</v>
      </c>
      <c r="I20" s="75">
        <f t="shared" si="0"/>
        <v>77.581885900352376</v>
      </c>
      <c r="J20" s="76">
        <f>IF(I20="","",VLOOKUP(I20,'INITIAL INPUT'!$P$4:$R$34,3))</f>
        <v>89</v>
      </c>
      <c r="K20" s="76" t="str">
        <f t="shared" si="5"/>
        <v>PASSED</v>
      </c>
      <c r="L20" s="74">
        <f>IF(FINAL!P20="","",$L$8*FINAL!P20)</f>
        <v>17.688000000000002</v>
      </c>
      <c r="M20" s="74">
        <f>IF(FINAL!AB20="","",$M$8*FINAL!AB20)</f>
        <v>33</v>
      </c>
      <c r="N20" s="74">
        <f>IF(FINAL!AD20="","",$N$8*FINAL!AD20)</f>
        <v>15.725000000000001</v>
      </c>
      <c r="O20" s="77">
        <f t="shared" si="2"/>
        <v>66.413000000000011</v>
      </c>
      <c r="P20" s="78">
        <f>IF(O20="","",('INITIAL INPUT'!$J$26*CRS!I20+'INITIAL INPUT'!$K$26*CRS!O20))</f>
        <v>71.997442950176193</v>
      </c>
      <c r="Q20" s="76">
        <f>IF(P20="","",VLOOKUP(P20,'INITIAL INPUT'!$P$4:$R$34,3))</f>
        <v>86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6"/>
        <v>86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18-0438-810</v>
      </c>
      <c r="C21" s="70" t="str">
        <f>IF(NAMES!C14="","",NAMES!C14)</f>
        <v xml:space="preserve">DULAY, RAYMUND A. </v>
      </c>
      <c r="D21" s="95" t="str">
        <f>IF(NAMES!D14="","",NAMES!D14)</f>
        <v>M</v>
      </c>
      <c r="E21" s="72" t="str">
        <f>IF(NAMES!E14="","",NAMES!E14)</f>
        <v>BSIT-NET SEC TRACK-1</v>
      </c>
      <c r="F21" s="73">
        <f>IF(MIDTERM!P21="","",$F$8*MIDTERM!P21)</f>
        <v>22.0468085106383</v>
      </c>
      <c r="G21" s="74">
        <f>IF(MIDTERM!AB21="","",$G$8*MIDTERM!AB21)</f>
        <v>25.528301886792455</v>
      </c>
      <c r="H21" s="74">
        <f>IF(MIDTERM!AD21="","",$H$8*MIDTERM!AD21)</f>
        <v>15.488888888888891</v>
      </c>
      <c r="I21" s="75">
        <f t="shared" si="0"/>
        <v>63.063999286319643</v>
      </c>
      <c r="J21" s="76">
        <f>IF(I21="","",VLOOKUP(I21,'INITIAL INPUT'!$P$4:$R$34,3))</f>
        <v>82</v>
      </c>
      <c r="K21" s="76" t="str">
        <f t="shared" si="5"/>
        <v>PASSED</v>
      </c>
      <c r="L21" s="74">
        <f>IF(FINAL!P21="","",$L$8*FINAL!P21)</f>
        <v>18.876000000000001</v>
      </c>
      <c r="M21" s="74">
        <f>IF(FINAL!AB21="","",$M$8*FINAL!AB21)</f>
        <v>33</v>
      </c>
      <c r="N21" s="74">
        <f>IF(FINAL!AD21="","",$N$8*FINAL!AD21)</f>
        <v>11.05</v>
      </c>
      <c r="O21" s="77">
        <f t="shared" si="2"/>
        <v>62.926000000000002</v>
      </c>
      <c r="P21" s="78">
        <f>IF(O21="","",('INITIAL INPUT'!$J$26*CRS!I21+'INITIAL INPUT'!$K$26*CRS!O21))</f>
        <v>62.994999643159822</v>
      </c>
      <c r="Q21" s="76">
        <f>IF(P21="","",VLOOKUP(P21,'INITIAL INPUT'!$P$4:$R$34,3))</f>
        <v>81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6"/>
        <v>81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18-1262-734</v>
      </c>
      <c r="C22" s="70" t="str">
        <f>IF(NAMES!C15="","",NAMES!C15)</f>
        <v xml:space="preserve">ENCOMIENDA, KRISTINE CIELO C. </v>
      </c>
      <c r="D22" s="95" t="str">
        <f>IF(NAMES!D15="","",NAMES!D15)</f>
        <v>F</v>
      </c>
      <c r="E22" s="72" t="str">
        <f>IF(NAMES!E15="","",NAMES!E15)</f>
        <v>BSIT-ERP TRACK-1</v>
      </c>
      <c r="F22" s="73">
        <f>IF(MIDTERM!P22="","",$F$8*MIDTERM!P22)</f>
        <v>28.225531914893619</v>
      </c>
      <c r="G22" s="74">
        <f>IF(MIDTERM!AB22="","",$G$8*MIDTERM!AB22)</f>
        <v>28.952830188679251</v>
      </c>
      <c r="H22" s="74">
        <f>IF(MIDTERM!AD22="","",$H$8*MIDTERM!AD22)</f>
        <v>14.355555555555556</v>
      </c>
      <c r="I22" s="75">
        <f t="shared" si="0"/>
        <v>71.53391765912842</v>
      </c>
      <c r="J22" s="76">
        <f>IF(I22="","",VLOOKUP(I22,'INITIAL INPUT'!$P$4:$R$34,3))</f>
        <v>86</v>
      </c>
      <c r="K22" s="76" t="str">
        <f t="shared" si="5"/>
        <v>PASSED</v>
      </c>
      <c r="L22" s="74">
        <f>IF(FINAL!P22="","",$L$8*FINAL!P22)</f>
        <v>16.632000000000001</v>
      </c>
      <c r="M22" s="74">
        <f>IF(FINAL!AB22="","",$M$8*FINAL!AB22)</f>
        <v>33</v>
      </c>
      <c r="N22" s="74">
        <f>IF(FINAL!AD22="","",$N$8*FINAL!AD22)</f>
        <v>7.65</v>
      </c>
      <c r="O22" s="77">
        <f t="shared" si="2"/>
        <v>57.282000000000004</v>
      </c>
      <c r="P22" s="78">
        <f>IF(O22="","",('INITIAL INPUT'!$J$26*CRS!I22+'INITIAL INPUT'!$K$26*CRS!O22))</f>
        <v>64.407958829564208</v>
      </c>
      <c r="Q22" s="76">
        <f>IF(P22="","",VLOOKUP(P22,'INITIAL INPUT'!$P$4:$R$34,3))</f>
        <v>82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6"/>
        <v>82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18-7208-867</v>
      </c>
      <c r="C23" s="70" t="str">
        <f>IF(NAMES!C16="","",NAMES!C16)</f>
        <v xml:space="preserve">GANOTICE, MARK ANTHONY A. </v>
      </c>
      <c r="D23" s="95" t="str">
        <f>IF(NAMES!D16="","",NAMES!D16)</f>
        <v>M</v>
      </c>
      <c r="E23" s="72" t="str">
        <f>IF(NAMES!E16="","",NAMES!E16)</f>
        <v>BSIT-NET SEC TRACK-1</v>
      </c>
      <c r="F23" s="73">
        <f>IF(MIDTERM!P23="","",$F$8*MIDTERM!P23)</f>
        <v>13.902127659574468</v>
      </c>
      <c r="G23" s="74">
        <f>IF(MIDTERM!AB23="","",$G$8*MIDTERM!AB23)</f>
        <v>3.1132075471698117</v>
      </c>
      <c r="H23" s="74" t="str">
        <f>IF(MIDTERM!AD23="","",$H$8*MIDTERM!AD23)</f>
        <v/>
      </c>
      <c r="I23" s="75">
        <f t="shared" si="0"/>
        <v>17.015335206744279</v>
      </c>
      <c r="J23" s="76">
        <f>IF(I23="","",VLOOKUP(I23,'INITIAL INPUT'!$P$4:$R$34,3))</f>
        <v>71</v>
      </c>
      <c r="K23" s="76" t="str">
        <f t="shared" si="5"/>
        <v>FAILED</v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">
        <v>248</v>
      </c>
      <c r="Y23" s="166" t="str">
        <f t="shared" si="4"/>
        <v>UD</v>
      </c>
      <c r="Z23" s="82"/>
    </row>
    <row r="24" spans="1:27">
      <c r="A24" s="81" t="s">
        <v>40</v>
      </c>
      <c r="B24" s="69" t="str">
        <f>IF(NAMES!B17="","",NAMES!B17)</f>
        <v>18-3345-629</v>
      </c>
      <c r="C24" s="70" t="str">
        <f>IF(NAMES!C17="","",NAMES!C17)</f>
        <v xml:space="preserve">GLORIA, MICHAEL B. </v>
      </c>
      <c r="D24" s="95" t="str">
        <f>IF(NAMES!D17="","",NAMES!D17)</f>
        <v>M</v>
      </c>
      <c r="E24" s="72" t="str">
        <f>IF(NAMES!E17="","",NAMES!E17)</f>
        <v>BSIT-NET SEC TRACK-1</v>
      </c>
      <c r="F24" s="73">
        <f>IF(MIDTERM!P24="","",$F$8*MIDTERM!P24)</f>
        <v>24.153191489361703</v>
      </c>
      <c r="G24" s="74">
        <f>IF(MIDTERM!AB24="","",$G$8*MIDTERM!AB24)</f>
        <v>28.641509433962266</v>
      </c>
      <c r="H24" s="74">
        <f>IF(MIDTERM!AD24="","",$H$8*MIDTERM!AD24)</f>
        <v>13.222222222222225</v>
      </c>
      <c r="I24" s="75">
        <f t="shared" si="0"/>
        <v>66.016923145546201</v>
      </c>
      <c r="J24" s="76">
        <f>IF(I24="","",VLOOKUP(I24,'INITIAL INPUT'!$P$4:$R$34,3))</f>
        <v>83</v>
      </c>
      <c r="K24" s="76" t="str">
        <f t="shared" si="5"/>
        <v>PASSED</v>
      </c>
      <c r="L24" s="74">
        <f>IF(FINAL!P24="","",$L$8*FINAL!P24)</f>
        <v>15.972</v>
      </c>
      <c r="M24" s="74">
        <f>IF(FINAL!AB24="","",$M$8*FINAL!AB24)</f>
        <v>33</v>
      </c>
      <c r="N24" s="74" t="str">
        <f>IF(FINAL!AD24="","",$N$8*FINAL!AD24)</f>
        <v/>
      </c>
      <c r="O24" s="77">
        <f t="shared" si="2"/>
        <v>48.972000000000001</v>
      </c>
      <c r="P24" s="78">
        <f>IF(O24="","",('INITIAL INPUT'!$J$26*CRS!I24+'INITIAL INPUT'!$K$26*CRS!O24))</f>
        <v>57.494461572773105</v>
      </c>
      <c r="Q24" s="76">
        <f>IF(P24="","",VLOOKUP(P24,'INITIAL INPUT'!$P$4:$R$34,3))</f>
        <v>79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 t="s">
        <v>249</v>
      </c>
      <c r="Y24" s="166" t="str">
        <f t="shared" si="4"/>
        <v>NFE</v>
      </c>
      <c r="Z24" s="82"/>
    </row>
    <row r="25" spans="1:27">
      <c r="A25" s="81" t="s">
        <v>41</v>
      </c>
      <c r="B25" s="69" t="str">
        <f>IF(NAMES!B18="","",NAMES!B18)</f>
        <v>18-7781-794</v>
      </c>
      <c r="C25" s="70" t="str">
        <f>IF(NAMES!C18="","",NAMES!C18)</f>
        <v xml:space="preserve">GONZALES, JEPANIÑO ABISHOI T. </v>
      </c>
      <c r="D25" s="95" t="str">
        <f>IF(NAMES!D18="","",NAMES!D18)</f>
        <v>M</v>
      </c>
      <c r="E25" s="72" t="str">
        <f>IF(NAMES!E18="","",NAMES!E18)</f>
        <v>BSIT-NET SEC TRACK-1</v>
      </c>
      <c r="F25" s="73">
        <f>IF(MIDTERM!P25="","",$F$8*MIDTERM!P25)</f>
        <v>21.485106382978724</v>
      </c>
      <c r="G25" s="74">
        <f>IF(MIDTERM!AB25="","",$G$8*MIDTERM!AB25)</f>
        <v>21.169811320754715</v>
      </c>
      <c r="H25" s="74">
        <f>IF(MIDTERM!AD25="","",$H$8*MIDTERM!AD25)</f>
        <v>16.622222222222224</v>
      </c>
      <c r="I25" s="75">
        <f t="shared" si="0"/>
        <v>59.277139925955666</v>
      </c>
      <c r="J25" s="76">
        <f>IF(I25="","",VLOOKUP(I25,'INITIAL INPUT'!$P$4:$R$34,3))</f>
        <v>80</v>
      </c>
      <c r="K25" s="76" t="str">
        <f t="shared" si="5"/>
        <v>PASSED</v>
      </c>
      <c r="L25" s="74">
        <f>IF(FINAL!P25="","",$L$8*FINAL!P25)</f>
        <v>13.992000000000001</v>
      </c>
      <c r="M25" s="74">
        <f>IF(FINAL!AB25="","",$M$8*FINAL!AB25)</f>
        <v>33</v>
      </c>
      <c r="N25" s="74">
        <f>IF(FINAL!AD25="","",$N$8*FINAL!AD25)</f>
        <v>14.450000000000001</v>
      </c>
      <c r="O25" s="77">
        <f t="shared" si="2"/>
        <v>61.442000000000007</v>
      </c>
      <c r="P25" s="78">
        <f>IF(O25="","",('INITIAL INPUT'!$J$26*CRS!I25+'INITIAL INPUT'!$K$26*CRS!O25))</f>
        <v>60.359569962977837</v>
      </c>
      <c r="Q25" s="76">
        <f>IF(P25="","",VLOOKUP(P25,'INITIAL INPUT'!$P$4:$R$34,3))</f>
        <v>80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ref="X25:X40" si="8">Q25</f>
        <v>80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18-0740-830</v>
      </c>
      <c r="C26" s="70" t="str">
        <f>IF(NAMES!C19="","",NAMES!C19)</f>
        <v xml:space="preserve">IMASA, JOHN LISBERT S. </v>
      </c>
      <c r="D26" s="95" t="str">
        <f>IF(NAMES!D19="","",NAMES!D19)</f>
        <v>M</v>
      </c>
      <c r="E26" s="72" t="str">
        <f>IF(NAMES!E19="","",NAMES!E19)</f>
        <v>BSIT-NET SEC TRACK-1</v>
      </c>
      <c r="F26" s="73">
        <f>IF(MIDTERM!P26="","",$F$8*MIDTERM!P26)</f>
        <v>25.978723404255323</v>
      </c>
      <c r="G26" s="74">
        <f>IF(MIDTERM!AB26="","",$G$8*MIDTERM!AB26)</f>
        <v>27.707547169811324</v>
      </c>
      <c r="H26" s="74">
        <f>IF(MIDTERM!AD26="","",$H$8*MIDTERM!AD26)</f>
        <v>15.866666666666667</v>
      </c>
      <c r="I26" s="75">
        <f t="shared" si="0"/>
        <v>69.552937240733314</v>
      </c>
      <c r="J26" s="76">
        <f>IF(I26="","",VLOOKUP(I26,'INITIAL INPUT'!$P$4:$R$34,3))</f>
        <v>85</v>
      </c>
      <c r="K26" s="76" t="str">
        <f t="shared" si="5"/>
        <v>PASSED</v>
      </c>
      <c r="L26" s="74">
        <f>IF(FINAL!P26="","",$L$8*FINAL!P26)</f>
        <v>18.480000000000004</v>
      </c>
      <c r="M26" s="74">
        <f>IF(FINAL!AB26="","",$M$8*FINAL!AB26)</f>
        <v>33</v>
      </c>
      <c r="N26" s="74">
        <f>IF(FINAL!AD26="","",$N$8*FINAL!AD26)</f>
        <v>16.575000000000003</v>
      </c>
      <c r="O26" s="77">
        <f t="shared" si="2"/>
        <v>68.055000000000007</v>
      </c>
      <c r="P26" s="78">
        <f>IF(O26="","",('INITIAL INPUT'!$J$26*CRS!I26+'INITIAL INPUT'!$K$26*CRS!O26))</f>
        <v>68.803968620366661</v>
      </c>
      <c r="Q26" s="76">
        <f>IF(P26="","",VLOOKUP(P26,'INITIAL INPUT'!$P$4:$R$34,3))</f>
        <v>84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84</v>
      </c>
      <c r="Y26" s="166" t="str">
        <f t="shared" si="4"/>
        <v>PASSED</v>
      </c>
      <c r="Z26" s="266"/>
      <c r="AA26" s="253" t="s">
        <v>117</v>
      </c>
    </row>
    <row r="27" spans="1:27">
      <c r="A27" s="81" t="s">
        <v>43</v>
      </c>
      <c r="B27" s="69" t="str">
        <f>IF(NAMES!B20="","",NAMES!B20)</f>
        <v>15-1344-234</v>
      </c>
      <c r="C27" s="70" t="str">
        <f>IF(NAMES!C20="","",NAMES!C20)</f>
        <v xml:space="preserve">LAWAGAN, JERICHO G. </v>
      </c>
      <c r="D27" s="95" t="str">
        <f>IF(NAMES!D20="","",NAMES!D20)</f>
        <v>M</v>
      </c>
      <c r="E27" s="72" t="str">
        <f>IF(NAMES!E20="","",NAMES!E20)</f>
        <v>BSIT-NET SEC TRACK-3</v>
      </c>
      <c r="F27" s="73">
        <f>IF(MIDTERM!P27="","",$F$8*MIDTERM!P27)</f>
        <v>7.7234042553191493</v>
      </c>
      <c r="G27" s="74">
        <f>IF(MIDTERM!AB27="","",$G$8*MIDTERM!AB27)</f>
        <v>13.698113207547172</v>
      </c>
      <c r="H27" s="74">
        <f>IF(MIDTERM!AD27="","",$H$8*MIDTERM!AD27)</f>
        <v>16.244444444444447</v>
      </c>
      <c r="I27" s="75">
        <f t="shared" si="0"/>
        <v>37.665961907310766</v>
      </c>
      <c r="J27" s="76">
        <f>IF(I27="","",VLOOKUP(I27,'INITIAL INPUT'!$P$4:$R$34,3))</f>
        <v>73</v>
      </c>
      <c r="K27" s="76" t="str">
        <f t="shared" si="5"/>
        <v>FAILED</v>
      </c>
      <c r="L27" s="74">
        <f>IF(FINAL!P27="","",$L$8*FINAL!P27)</f>
        <v>6.3360000000000003</v>
      </c>
      <c r="M27" s="74">
        <f>IF(FINAL!AB27="","",$M$8*FINAL!AB27)</f>
        <v>33</v>
      </c>
      <c r="N27" s="74">
        <f>IF(FINAL!AD27="","",$N$8*FINAL!AD27)</f>
        <v>11.9</v>
      </c>
      <c r="O27" s="77">
        <f t="shared" si="2"/>
        <v>51.235999999999997</v>
      </c>
      <c r="P27" s="78">
        <f>IF(O27="","",('INITIAL INPUT'!$J$26*CRS!I27+'INITIAL INPUT'!$K$26*CRS!O27))</f>
        <v>44.450980953655382</v>
      </c>
      <c r="Q27" s="76">
        <f>IF(P27="","",VLOOKUP(P27,'INITIAL INPUT'!$P$4:$R$34,3))</f>
        <v>74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v>75</v>
      </c>
      <c r="Y27" s="166" t="str">
        <f t="shared" si="4"/>
        <v>PASSED</v>
      </c>
      <c r="Z27" s="267"/>
      <c r="AA27" s="254"/>
    </row>
    <row r="28" spans="1:27">
      <c r="A28" s="81" t="s">
        <v>44</v>
      </c>
      <c r="B28" s="69" t="str">
        <f>IF(NAMES!B21="","",NAMES!B21)</f>
        <v>18-7603-527</v>
      </c>
      <c r="C28" s="70" t="str">
        <f>IF(NAMES!C21="","",NAMES!C21)</f>
        <v xml:space="preserve">LICAYAN, TYRONE JADE P. </v>
      </c>
      <c r="D28" s="95" t="str">
        <f>IF(NAMES!D21="","",NAMES!D21)</f>
        <v>M</v>
      </c>
      <c r="E28" s="72" t="str">
        <f>IF(NAMES!E21="","",NAMES!E21)</f>
        <v>BSIT-NET SEC TRACK-1</v>
      </c>
      <c r="F28" s="73">
        <f>IF(MIDTERM!P28="","",$F$8*MIDTERM!P28)</f>
        <v>18.957446808510642</v>
      </c>
      <c r="G28" s="74">
        <f>IF(MIDTERM!AB28="","",$G$8*MIDTERM!AB28)</f>
        <v>20.858490566037737</v>
      </c>
      <c r="H28" s="74">
        <f>IF(MIDTERM!AD28="","",$H$8*MIDTERM!AD28)</f>
        <v>15.111111111111112</v>
      </c>
      <c r="I28" s="75">
        <f t="shared" si="0"/>
        <v>54.927048485659498</v>
      </c>
      <c r="J28" s="76">
        <f>IF(I28="","",VLOOKUP(I28,'INITIAL INPUT'!$P$4:$R$34,3))</f>
        <v>77</v>
      </c>
      <c r="K28" s="76" t="str">
        <f t="shared" si="5"/>
        <v>PASSED</v>
      </c>
      <c r="L28" s="74">
        <f>IF(FINAL!P28="","",$L$8*FINAL!P28)</f>
        <v>17.556000000000001</v>
      </c>
      <c r="M28" s="74">
        <f>IF(FINAL!AB28="","",$M$8*FINAL!AB28)</f>
        <v>33</v>
      </c>
      <c r="N28" s="74">
        <f>IF(FINAL!AD28="","",$N$8*FINAL!AD28)</f>
        <v>15.725000000000001</v>
      </c>
      <c r="O28" s="77">
        <f t="shared" si="2"/>
        <v>66.281000000000006</v>
      </c>
      <c r="P28" s="78">
        <f>IF(O28="","",('INITIAL INPUT'!$J$26*CRS!I28+'INITIAL INPUT'!$K$26*CRS!O28))</f>
        <v>60.604024242829752</v>
      </c>
      <c r="Q28" s="76">
        <f>IF(P28="","",VLOOKUP(P28,'INITIAL INPUT'!$P$4:$R$34,3))</f>
        <v>80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f t="shared" si="8"/>
        <v>80</v>
      </c>
      <c r="Y28" s="166" t="str">
        <f t="shared" si="4"/>
        <v>PASSED</v>
      </c>
      <c r="Z28" s="267"/>
      <c r="AA28" s="254"/>
    </row>
    <row r="29" spans="1:27" ht="12.75" customHeight="1">
      <c r="A29" s="81" t="s">
        <v>45</v>
      </c>
      <c r="B29" s="69" t="str">
        <f>IF(NAMES!B22="","",NAMES!B22)</f>
        <v>18-7426-847</v>
      </c>
      <c r="C29" s="70" t="str">
        <f>IF(NAMES!C22="","",NAMES!C22)</f>
        <v xml:space="preserve">LOMBRES, ARYANNE JADE M. </v>
      </c>
      <c r="D29" s="95" t="str">
        <f>IF(NAMES!D22="","",NAMES!D22)</f>
        <v>F</v>
      </c>
      <c r="E29" s="72" t="str">
        <f>IF(NAMES!E22="","",NAMES!E22)</f>
        <v>BSIT-NET SEC TRACK-1</v>
      </c>
      <c r="F29" s="73">
        <f>IF(MIDTERM!P29="","",$F$8*MIDTERM!P29)</f>
        <v>17.974468085106384</v>
      </c>
      <c r="G29" s="74">
        <f>IF(MIDTERM!AB29="","",$G$8*MIDTERM!AB29)</f>
        <v>22.415094339622645</v>
      </c>
      <c r="H29" s="74">
        <f>IF(MIDTERM!AD29="","",$H$8*MIDTERM!AD29)</f>
        <v>20.022222222222226</v>
      </c>
      <c r="I29" s="75">
        <f t="shared" si="0"/>
        <v>60.411784646951254</v>
      </c>
      <c r="J29" s="76">
        <f>IF(I29="","",VLOOKUP(I29,'INITIAL INPUT'!$P$4:$R$34,3))</f>
        <v>80</v>
      </c>
      <c r="K29" s="76" t="str">
        <f t="shared" si="5"/>
        <v>PASSED</v>
      </c>
      <c r="L29" s="74">
        <f>IF(FINAL!P29="","",$L$8*FINAL!P29)</f>
        <v>16.368000000000002</v>
      </c>
      <c r="M29" s="74">
        <f>IF(FINAL!AB29="","",$M$8*FINAL!AB29)</f>
        <v>33</v>
      </c>
      <c r="N29" s="74">
        <f>IF(FINAL!AD29="","",$N$8*FINAL!AD29)</f>
        <v>15.3</v>
      </c>
      <c r="O29" s="77">
        <f t="shared" si="2"/>
        <v>64.668000000000006</v>
      </c>
      <c r="P29" s="78">
        <f>IF(O29="","",('INITIAL INPUT'!$J$26*CRS!I29+'INITIAL INPUT'!$K$26*CRS!O29))</f>
        <v>62.539892323475627</v>
      </c>
      <c r="Q29" s="76">
        <f>IF(P29="","",VLOOKUP(P29,'INITIAL INPUT'!$P$4:$R$34,3))</f>
        <v>81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81</v>
      </c>
      <c r="Y29" s="166" t="str">
        <f t="shared" si="4"/>
        <v>PASSED</v>
      </c>
      <c r="Z29" s="267"/>
      <c r="AA29" s="254"/>
    </row>
    <row r="30" spans="1:27">
      <c r="A30" s="81" t="s">
        <v>46</v>
      </c>
      <c r="B30" s="69" t="str">
        <f>IF(NAMES!B23="","",NAMES!B23)</f>
        <v>18-6528-837</v>
      </c>
      <c r="C30" s="70" t="str">
        <f>IF(NAMES!C23="","",NAMES!C23)</f>
        <v xml:space="preserve">MACASADDU, JOHN RAFAEL R. </v>
      </c>
      <c r="D30" s="95" t="str">
        <f>IF(NAMES!D23="","",NAMES!D23)</f>
        <v>M</v>
      </c>
      <c r="E30" s="72" t="str">
        <f>IF(NAMES!E23="","",NAMES!E23)</f>
        <v>BSIT-WEB TRACK-1</v>
      </c>
      <c r="F30" s="73">
        <f>IF(MIDTERM!P30="","",$F$8*MIDTERM!P30)</f>
        <v>25.417021276595747</v>
      </c>
      <c r="G30" s="74">
        <f>IF(MIDTERM!AB30="","",$G$8*MIDTERM!AB30)</f>
        <v>27.707547169811324</v>
      </c>
      <c r="H30" s="74">
        <f>IF(MIDTERM!AD30="","",$H$8*MIDTERM!AD30)</f>
        <v>16.244444444444447</v>
      </c>
      <c r="I30" s="75">
        <f t="shared" si="0"/>
        <v>69.369012890851508</v>
      </c>
      <c r="J30" s="76">
        <f>IF(I30="","",VLOOKUP(I30,'INITIAL INPUT'!$P$4:$R$34,3))</f>
        <v>85</v>
      </c>
      <c r="K30" s="76" t="str">
        <f t="shared" si="5"/>
        <v>PASSED</v>
      </c>
      <c r="L30" s="74">
        <f>IF(FINAL!P30="","",$L$8*FINAL!P30)</f>
        <v>21.252000000000002</v>
      </c>
      <c r="M30" s="74">
        <f>IF(FINAL!AB30="","",$M$8*FINAL!AB30)</f>
        <v>33</v>
      </c>
      <c r="N30" s="74">
        <f>IF(FINAL!AD30="","",$N$8*FINAL!AD30)</f>
        <v>29.325000000000003</v>
      </c>
      <c r="O30" s="77">
        <f t="shared" si="2"/>
        <v>83.576999999999998</v>
      </c>
      <c r="P30" s="78">
        <f>IF(O30="","",('INITIAL INPUT'!$J$26*CRS!I30+'INITIAL INPUT'!$K$26*CRS!O30))</f>
        <v>76.473006445425753</v>
      </c>
      <c r="Q30" s="76">
        <f>IF(P30="","",VLOOKUP(P30,'INITIAL INPUT'!$P$4:$R$34,3))</f>
        <v>88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88</v>
      </c>
      <c r="Y30" s="166" t="str">
        <f t="shared" si="4"/>
        <v>PASSED</v>
      </c>
      <c r="Z30" s="267"/>
      <c r="AA30" s="254"/>
    </row>
    <row r="31" spans="1:27">
      <c r="A31" s="81" t="s">
        <v>47</v>
      </c>
      <c r="B31" s="69" t="str">
        <f>IF(NAMES!B24="","",NAMES!B24)</f>
        <v>18-7956-163</v>
      </c>
      <c r="C31" s="70" t="str">
        <f>IF(NAMES!C24="","",NAMES!C24)</f>
        <v xml:space="preserve">MARCOS, ROMAR A. </v>
      </c>
      <c r="D31" s="95" t="str">
        <f>IF(NAMES!D24="","",NAMES!D24)</f>
        <v>M</v>
      </c>
      <c r="E31" s="72" t="str">
        <f>IF(NAMES!E24="","",NAMES!E24)</f>
        <v>BSIT-WEB TRACK-1</v>
      </c>
      <c r="F31" s="73">
        <f>IF(MIDTERM!P31="","",$F$8*MIDTERM!P31)</f>
        <v>13.902127659574468</v>
      </c>
      <c r="G31" s="74" t="str">
        <f>IF(MIDTERM!AB31="","",$G$8*MIDTERM!AB31)</f>
        <v/>
      </c>
      <c r="H31" s="74" t="str">
        <f>IF(MIDTERM!AD31="","",$H$8*MIDTERM!AD31)</f>
        <v/>
      </c>
      <c r="I31" s="75">
        <f t="shared" si="0"/>
        <v>13.902127659574468</v>
      </c>
      <c r="J31" s="76">
        <f>IF(I31="","",VLOOKUP(I31,'INITIAL INPUT'!$P$4:$R$34,3))</f>
        <v>71</v>
      </c>
      <c r="K31" s="76" t="str">
        <f t="shared" si="5"/>
        <v>FAILED</v>
      </c>
      <c r="L31" s="74" t="str">
        <f>IF(FINAL!P31="","",$L$8*FINAL!P31)</f>
        <v/>
      </c>
      <c r="M31" s="74" t="str">
        <f>IF(FINAL!AB31="","",$M$8*FINAL!AB31)</f>
        <v/>
      </c>
      <c r="N31" s="74" t="str">
        <f>IF(FINAL!AD31="","",$N$8*FINAL!AD31)</f>
        <v/>
      </c>
      <c r="O31" s="77" t="str">
        <f t="shared" si="2"/>
        <v/>
      </c>
      <c r="P31" s="78" t="str">
        <f>IF(O31="","",('INITIAL INPUT'!$J$26*CRS!I31+'INITIAL INPUT'!$K$26*CRS!O31))</f>
        <v/>
      </c>
      <c r="Q31" s="76" t="str">
        <f>IF(P31="","",VLOOKUP(P31,'INITIAL INPUT'!$P$4:$R$34,3))</f>
        <v/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 t="s">
        <v>248</v>
      </c>
      <c r="Y31" s="166" t="str">
        <f t="shared" si="4"/>
        <v>UD</v>
      </c>
      <c r="Z31" s="267"/>
      <c r="AA31" s="254"/>
    </row>
    <row r="32" spans="1:27">
      <c r="A32" s="81" t="s">
        <v>48</v>
      </c>
      <c r="B32" s="69" t="str">
        <f>IF(NAMES!B25="","",NAMES!B25)</f>
        <v>18-0393-971</v>
      </c>
      <c r="C32" s="70" t="str">
        <f>IF(NAMES!C25="","",NAMES!C25)</f>
        <v xml:space="preserve">MARZO, AUDREY P. </v>
      </c>
      <c r="D32" s="95" t="str">
        <f>IF(NAMES!D25="","",NAMES!D25)</f>
        <v>F</v>
      </c>
      <c r="E32" s="72" t="str">
        <f>IF(NAMES!E25="","",NAMES!E25)</f>
        <v>BSIT-NET SEC TRACK-1</v>
      </c>
      <c r="F32" s="73">
        <f>IF(MIDTERM!P32="","",$F$8*MIDTERM!P32)</f>
        <v>26.259574468085109</v>
      </c>
      <c r="G32" s="74">
        <f>IF(MIDTERM!AB32="","",$G$8*MIDTERM!AB32)</f>
        <v>27.084905660377359</v>
      </c>
      <c r="H32" s="74">
        <f>IF(MIDTERM!AD32="","",$H$8*MIDTERM!AD32)</f>
        <v>12.08888888888889</v>
      </c>
      <c r="I32" s="75">
        <f t="shared" si="0"/>
        <v>65.433369017351353</v>
      </c>
      <c r="J32" s="76">
        <f>IF(I32="","",VLOOKUP(I32,'INITIAL INPUT'!$P$4:$R$34,3))</f>
        <v>83</v>
      </c>
      <c r="K32" s="76" t="str">
        <f t="shared" si="5"/>
        <v>PASSED</v>
      </c>
      <c r="L32" s="74">
        <f>IF(FINAL!P32="","",$L$8*FINAL!P32)</f>
        <v>13.992000000000001</v>
      </c>
      <c r="M32" s="74">
        <f>IF(FINAL!AB32="","",$M$8*FINAL!AB32)</f>
        <v>33</v>
      </c>
      <c r="N32" s="74">
        <f>IF(FINAL!AD32="","",$N$8*FINAL!AD32)</f>
        <v>12.325000000000001</v>
      </c>
      <c r="O32" s="77">
        <f t="shared" si="2"/>
        <v>59.317000000000007</v>
      </c>
      <c r="P32" s="78">
        <f>IF(O32="","",('INITIAL INPUT'!$J$26*CRS!I32+'INITIAL INPUT'!$K$26*CRS!O32))</f>
        <v>62.37518450867568</v>
      </c>
      <c r="Q32" s="76">
        <f>IF(P32="","",VLOOKUP(P32,'INITIAL INPUT'!$P$4:$R$34,3))</f>
        <v>81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81</v>
      </c>
      <c r="Y32" s="166" t="str">
        <f t="shared" si="4"/>
        <v>PASSED</v>
      </c>
      <c r="Z32" s="267"/>
      <c r="AA32" s="254"/>
    </row>
    <row r="33" spans="1:27">
      <c r="A33" s="81" t="s">
        <v>49</v>
      </c>
      <c r="B33" s="69" t="str">
        <f>IF(NAMES!B26="","",NAMES!B26)</f>
        <v>18-2907-652</v>
      </c>
      <c r="C33" s="70" t="str">
        <f>IF(NAMES!C26="","",NAMES!C26)</f>
        <v xml:space="preserve">MENDOZA, JOHN KENNETH L. </v>
      </c>
      <c r="D33" s="95" t="str">
        <f>IF(NAMES!D26="","",NAMES!D26)</f>
        <v>M</v>
      </c>
      <c r="E33" s="72" t="str">
        <f>IF(NAMES!E26="","",NAMES!E26)</f>
        <v>BSIT-NET SEC TRACK-1</v>
      </c>
      <c r="F33" s="73">
        <f>IF(MIDTERM!P33="","",$F$8*MIDTERM!P33)</f>
        <v>25.55744680851064</v>
      </c>
      <c r="G33" s="74">
        <f>IF(MIDTERM!AB33="","",$G$8*MIDTERM!AB33)</f>
        <v>25.528301886792455</v>
      </c>
      <c r="H33" s="74">
        <f>IF(MIDTERM!AD33="","",$H$8*MIDTERM!AD33)</f>
        <v>14.733333333333336</v>
      </c>
      <c r="I33" s="75">
        <f t="shared" si="0"/>
        <v>65.81908202863643</v>
      </c>
      <c r="J33" s="76">
        <f>IF(I33="","",VLOOKUP(I33,'INITIAL INPUT'!$P$4:$R$34,3))</f>
        <v>83</v>
      </c>
      <c r="K33" s="76" t="str">
        <f t="shared" si="5"/>
        <v>PASSED</v>
      </c>
      <c r="L33" s="74">
        <f>IF(FINAL!P33="","",$L$8*FINAL!P33)</f>
        <v>15.707999999999998</v>
      </c>
      <c r="M33" s="74">
        <f>IF(FINAL!AB33="","",$M$8*FINAL!AB33)</f>
        <v>33</v>
      </c>
      <c r="N33" s="74">
        <f>IF(FINAL!AD33="","",$N$8*FINAL!AD33)</f>
        <v>13.600000000000001</v>
      </c>
      <c r="O33" s="77">
        <f t="shared" si="2"/>
        <v>62.308</v>
      </c>
      <c r="P33" s="78">
        <f>IF(O33="","",('INITIAL INPUT'!$J$26*CRS!I33+'INITIAL INPUT'!$K$26*CRS!O33))</f>
        <v>64.063541014318218</v>
      </c>
      <c r="Q33" s="76">
        <f>IF(P33="","",VLOOKUP(P33,'INITIAL INPUT'!$P$4:$R$34,3))</f>
        <v>82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82</v>
      </c>
      <c r="Y33" s="166" t="str">
        <f t="shared" si="4"/>
        <v>PASSED</v>
      </c>
      <c r="Z33" s="267"/>
      <c r="AA33" s="254"/>
    </row>
    <row r="34" spans="1:27">
      <c r="A34" s="81" t="s">
        <v>50</v>
      </c>
      <c r="B34" s="69" t="str">
        <f>IF(NAMES!B27="","",NAMES!B27)</f>
        <v>18-0945-861</v>
      </c>
      <c r="C34" s="70" t="str">
        <f>IF(NAMES!C27="","",NAMES!C27)</f>
        <v xml:space="preserve">MOULIC, DARYL IRIS T. </v>
      </c>
      <c r="D34" s="95" t="str">
        <f>IF(NAMES!D27="","",NAMES!D27)</f>
        <v>F</v>
      </c>
      <c r="E34" s="72" t="str">
        <f>IF(NAMES!E27="","",NAMES!E27)</f>
        <v>BSIT-NET SEC TRACK-1</v>
      </c>
      <c r="F34" s="73">
        <f>IF(MIDTERM!P34="","",$F$8*MIDTERM!P34)</f>
        <v>27.24255319148936</v>
      </c>
      <c r="G34" s="74">
        <f>IF(MIDTERM!AB34="","",$G$8*MIDTERM!AB34)</f>
        <v>28.641509433962266</v>
      </c>
      <c r="H34" s="74">
        <f>IF(MIDTERM!AD34="","",$H$8*MIDTERM!AD34)</f>
        <v>17.75555555555556</v>
      </c>
      <c r="I34" s="75">
        <f t="shared" si="0"/>
        <v>73.639618181007194</v>
      </c>
      <c r="J34" s="76">
        <f>IF(I34="","",VLOOKUP(I34,'INITIAL INPUT'!$P$4:$R$34,3))</f>
        <v>87</v>
      </c>
      <c r="K34" s="76" t="str">
        <f t="shared" si="5"/>
        <v>PASSED</v>
      </c>
      <c r="L34" s="74">
        <f>IF(FINAL!P34="","",$L$8*FINAL!P34)</f>
        <v>17.292000000000002</v>
      </c>
      <c r="M34" s="74">
        <f>IF(FINAL!AB34="","",$M$8*FINAL!AB34)</f>
        <v>33</v>
      </c>
      <c r="N34" s="74">
        <f>IF(FINAL!AD34="","",$N$8*FINAL!AD34)</f>
        <v>28.900000000000002</v>
      </c>
      <c r="O34" s="77">
        <f t="shared" si="2"/>
        <v>79.192000000000007</v>
      </c>
      <c r="P34" s="78">
        <f>IF(O34="","",('INITIAL INPUT'!$J$26*CRS!I34+'INITIAL INPUT'!$K$26*CRS!O34))</f>
        <v>76.4158090905036</v>
      </c>
      <c r="Q34" s="76">
        <f>IF(P34="","",VLOOKUP(P34,'INITIAL INPUT'!$P$4:$R$34,3))</f>
        <v>88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f t="shared" si="8"/>
        <v>88</v>
      </c>
      <c r="Y34" s="166" t="str">
        <f t="shared" si="4"/>
        <v>PASSED</v>
      </c>
      <c r="Z34" s="267"/>
      <c r="AA34" s="254"/>
    </row>
    <row r="35" spans="1:27">
      <c r="A35" s="81" t="s">
        <v>51</v>
      </c>
      <c r="B35" s="69" t="str">
        <f>IF(NAMES!B28="","",NAMES!B28)</f>
        <v>18-7884-823</v>
      </c>
      <c r="C35" s="70" t="str">
        <f>IF(NAMES!C28="","",NAMES!C28)</f>
        <v xml:space="preserve">NATURA, RACEL-ANN C. </v>
      </c>
      <c r="D35" s="95" t="str">
        <f>IF(NAMES!D28="","",NAMES!D28)</f>
        <v>F</v>
      </c>
      <c r="E35" s="72" t="str">
        <f>IF(NAMES!E28="","",NAMES!E28)</f>
        <v>BSIT-NET SEC TRACK-1</v>
      </c>
      <c r="F35" s="73">
        <f>IF(MIDTERM!P35="","",$F$8*MIDTERM!P35)</f>
        <v>27.24255319148936</v>
      </c>
      <c r="G35" s="74">
        <f>IF(MIDTERM!AB35="","",$G$8*MIDTERM!AB35)</f>
        <v>26.462264150943401</v>
      </c>
      <c r="H35" s="74">
        <f>IF(MIDTERM!AD35="","",$H$8*MIDTERM!AD35)</f>
        <v>17</v>
      </c>
      <c r="I35" s="75">
        <f t="shared" si="0"/>
        <v>70.704817342432762</v>
      </c>
      <c r="J35" s="76">
        <f>IF(I35="","",VLOOKUP(I35,'INITIAL INPUT'!$P$4:$R$34,3))</f>
        <v>85</v>
      </c>
      <c r="K35" s="76" t="str">
        <f t="shared" si="5"/>
        <v>PASSED</v>
      </c>
      <c r="L35" s="74">
        <f>IF(FINAL!P35="","",$L$8*FINAL!P35)</f>
        <v>18.611999999999998</v>
      </c>
      <c r="M35" s="74">
        <f>IF(FINAL!AB35="","",$M$8*FINAL!AB35)</f>
        <v>33</v>
      </c>
      <c r="N35" s="74">
        <f>IF(FINAL!AD35="","",$N$8*FINAL!AD35)</f>
        <v>17</v>
      </c>
      <c r="O35" s="77">
        <f t="shared" si="2"/>
        <v>68.611999999999995</v>
      </c>
      <c r="P35" s="78">
        <f>IF(O35="","",('INITIAL INPUT'!$J$26*CRS!I35+'INITIAL INPUT'!$K$26*CRS!O35))</f>
        <v>69.658408671216378</v>
      </c>
      <c r="Q35" s="76">
        <f>IF(P35="","",VLOOKUP(P35,'INITIAL INPUT'!$P$4:$R$34,3))</f>
        <v>85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f t="shared" si="8"/>
        <v>85</v>
      </c>
      <c r="Y35" s="166" t="str">
        <f t="shared" si="4"/>
        <v>PASSED</v>
      </c>
      <c r="Z35" s="267"/>
      <c r="AA35" s="254"/>
    </row>
    <row r="36" spans="1:27">
      <c r="A36" s="81" t="s">
        <v>52</v>
      </c>
      <c r="B36" s="69" t="str">
        <f>IF(NAMES!B29="","",NAMES!B29)</f>
        <v>18-7910-920</v>
      </c>
      <c r="C36" s="70" t="str">
        <f>IF(NAMES!C29="","",NAMES!C29)</f>
        <v xml:space="preserve">PANISIGAN, AARON C. </v>
      </c>
      <c r="D36" s="95" t="str">
        <f>IF(NAMES!D29="","",NAMES!D29)</f>
        <v>M</v>
      </c>
      <c r="E36" s="72" t="str">
        <f>IF(NAMES!E29="","",NAMES!E29)</f>
        <v>BSIT-NET SEC TRACK-1</v>
      </c>
      <c r="F36" s="73">
        <f>IF(MIDTERM!P36="","",$F$8*MIDTERM!P36)</f>
        <v>9.4085106382978747</v>
      </c>
      <c r="G36" s="74">
        <f>IF(MIDTERM!AB36="","",$G$8*MIDTERM!AB36)</f>
        <v>24.905660377358494</v>
      </c>
      <c r="H36" s="74">
        <f>IF(MIDTERM!AD36="","",$H$8*MIDTERM!AD36)</f>
        <v>12.466666666666667</v>
      </c>
      <c r="I36" s="75">
        <f t="shared" si="0"/>
        <v>46.780837682323039</v>
      </c>
      <c r="J36" s="76">
        <f>IF(I36="","",VLOOKUP(I36,'INITIAL INPUT'!$P$4:$R$34,3))</f>
        <v>74</v>
      </c>
      <c r="K36" s="76" t="str">
        <f t="shared" si="5"/>
        <v>FAILED</v>
      </c>
      <c r="L36" s="74">
        <f>IF(FINAL!P36="","",$L$8*FINAL!P36)</f>
        <v>8.7120000000000015</v>
      </c>
      <c r="M36" s="74">
        <f>IF(FINAL!AB36="","",$M$8*FINAL!AB36)</f>
        <v>18.857142857142858</v>
      </c>
      <c r="N36" s="74" t="str">
        <f>IF(FINAL!AD36="","",$N$8*FINAL!AD36)</f>
        <v/>
      </c>
      <c r="O36" s="77">
        <f t="shared" si="2"/>
        <v>27.569142857142857</v>
      </c>
      <c r="P36" s="78">
        <f>IF(O36="","",('INITIAL INPUT'!$J$26*CRS!I36+'INITIAL INPUT'!$K$26*CRS!O36))</f>
        <v>37.174990269732945</v>
      </c>
      <c r="Q36" s="76">
        <f>IF(P36="","",VLOOKUP(P36,'INITIAL INPUT'!$P$4:$R$34,3))</f>
        <v>73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 t="s">
        <v>249</v>
      </c>
      <c r="Y36" s="166" t="str">
        <f t="shared" si="4"/>
        <v>NFE</v>
      </c>
      <c r="Z36" s="267"/>
      <c r="AA36" s="254"/>
    </row>
    <row r="37" spans="1:27">
      <c r="A37" s="81" t="s">
        <v>53</v>
      </c>
      <c r="B37" s="69" t="str">
        <f>IF(NAMES!B30="","",NAMES!B30)</f>
        <v>18-3681-849</v>
      </c>
      <c r="C37" s="70" t="str">
        <f>IF(NAMES!C30="","",NAMES!C30)</f>
        <v xml:space="preserve">PATAGUE, IRISH C. </v>
      </c>
      <c r="D37" s="95" t="str">
        <f>IF(NAMES!D30="","",NAMES!D30)</f>
        <v>M</v>
      </c>
      <c r="E37" s="72" t="str">
        <f>IF(NAMES!E30="","",NAMES!E30)</f>
        <v>BSIT-WEB TRACK-1</v>
      </c>
      <c r="F37" s="73">
        <f>IF(MIDTERM!P37="","",$F$8*MIDTERM!P37)</f>
        <v>26.821276595744681</v>
      </c>
      <c r="G37" s="74">
        <f>IF(MIDTERM!AB37="","",$G$8*MIDTERM!AB37)</f>
        <v>28.952830188679251</v>
      </c>
      <c r="H37" s="74">
        <f>IF(MIDTERM!AD37="","",$H$8*MIDTERM!AD37)</f>
        <v>17</v>
      </c>
      <c r="I37" s="75">
        <f t="shared" si="0"/>
        <v>72.774106784423935</v>
      </c>
      <c r="J37" s="76">
        <f>IF(I37="","",VLOOKUP(I37,'INITIAL INPUT'!$P$4:$R$34,3))</f>
        <v>86</v>
      </c>
      <c r="K37" s="76" t="str">
        <f t="shared" si="5"/>
        <v>PASSED</v>
      </c>
      <c r="L37" s="74">
        <f>IF(FINAL!P37="","",$L$8*FINAL!P37)</f>
        <v>13.992000000000001</v>
      </c>
      <c r="M37" s="74">
        <f>IF(FINAL!AB37="","",$M$8*FINAL!AB37)</f>
        <v>33</v>
      </c>
      <c r="N37" s="74">
        <f>IF(FINAL!AD37="","",$N$8*FINAL!AD37)</f>
        <v>9.7750000000000004</v>
      </c>
      <c r="O37" s="77">
        <f t="shared" si="2"/>
        <v>56.767000000000003</v>
      </c>
      <c r="P37" s="78">
        <f>IF(O37="","",('INITIAL INPUT'!$J$26*CRS!I37+'INITIAL INPUT'!$K$26*CRS!O37))</f>
        <v>64.770553392211966</v>
      </c>
      <c r="Q37" s="76">
        <f>IF(P37="","",VLOOKUP(P37,'INITIAL INPUT'!$P$4:$R$34,3))</f>
        <v>82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>
        <f t="shared" si="8"/>
        <v>82</v>
      </c>
      <c r="Y37" s="166" t="str">
        <f t="shared" si="4"/>
        <v>PASSED</v>
      </c>
      <c r="Z37" s="267"/>
      <c r="AA37" s="254"/>
    </row>
    <row r="38" spans="1:27">
      <c r="A38" s="81" t="s">
        <v>54</v>
      </c>
      <c r="B38" s="69" t="str">
        <f>IF(NAMES!B31="","",NAMES!B31)</f>
        <v>18-1238-208</v>
      </c>
      <c r="C38" s="70" t="str">
        <f>IF(NAMES!C31="","",NAMES!C31)</f>
        <v xml:space="preserve">QUIDILLA, VIVIENE JANE E. </v>
      </c>
      <c r="D38" s="95" t="str">
        <f>IF(NAMES!D31="","",NAMES!D31)</f>
        <v>F</v>
      </c>
      <c r="E38" s="72" t="str">
        <f>IF(NAMES!E31="","",NAMES!E31)</f>
        <v>BSIT-WEB TRACK-1</v>
      </c>
      <c r="F38" s="73">
        <f>IF(MIDTERM!P38="","",$F$8*MIDTERM!P38)</f>
        <v>29.770212765957446</v>
      </c>
      <c r="G38" s="74">
        <f>IF(MIDTERM!AB38="","",$G$8*MIDTERM!AB38)</f>
        <v>28.641509433962266</v>
      </c>
      <c r="H38" s="74">
        <f>IF(MIDTERM!AD38="","",$H$8*MIDTERM!AD38)</f>
        <v>20.777777777777779</v>
      </c>
      <c r="I38" s="75">
        <f t="shared" si="0"/>
        <v>79.189499977697494</v>
      </c>
      <c r="J38" s="76">
        <f>IF(I38="","",VLOOKUP(I38,'INITIAL INPUT'!$P$4:$R$34,3))</f>
        <v>90</v>
      </c>
      <c r="K38" s="76" t="str">
        <f t="shared" si="5"/>
        <v>PASSED</v>
      </c>
      <c r="L38" s="74">
        <f>IF(FINAL!P38="","",$L$8*FINAL!P38)</f>
        <v>12.804000000000002</v>
      </c>
      <c r="M38" s="74">
        <f>IF(FINAL!AB38="","",$M$8*FINAL!AB38)</f>
        <v>33</v>
      </c>
      <c r="N38" s="74">
        <f>IF(FINAL!AD38="","",$N$8*FINAL!AD38)</f>
        <v>17.850000000000001</v>
      </c>
      <c r="O38" s="77">
        <f t="shared" si="2"/>
        <v>63.654000000000003</v>
      </c>
      <c r="P38" s="78">
        <f>IF(O38="","",('INITIAL INPUT'!$J$26*CRS!I38+'INITIAL INPUT'!$K$26*CRS!O38))</f>
        <v>71.421749988848745</v>
      </c>
      <c r="Q38" s="76">
        <f>IF(P38="","",VLOOKUP(P38,'INITIAL INPUT'!$P$4:$R$34,3))</f>
        <v>86</v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>
        <f t="shared" si="8"/>
        <v>86</v>
      </c>
      <c r="Y38" s="166" t="str">
        <f t="shared" si="4"/>
        <v>PASSED</v>
      </c>
      <c r="Z38" s="267"/>
      <c r="AA38" s="254"/>
    </row>
    <row r="39" spans="1:27">
      <c r="A39" s="81" t="s">
        <v>55</v>
      </c>
      <c r="B39" s="69" t="str">
        <f>IF(NAMES!B32="","",NAMES!B32)</f>
        <v>18-1501-471</v>
      </c>
      <c r="C39" s="70" t="str">
        <f>IF(NAMES!C32="","",NAMES!C32)</f>
        <v xml:space="preserve">REFUERZO, RODELYN ERICA S. </v>
      </c>
      <c r="D39" s="95" t="str">
        <f>IF(NAMES!D32="","",NAMES!D32)</f>
        <v>F</v>
      </c>
      <c r="E39" s="72" t="str">
        <f>IF(NAMES!E32="","",NAMES!E32)</f>
        <v>BSIT-WEB TRACK-1</v>
      </c>
      <c r="F39" s="73">
        <f>IF(MIDTERM!P39="","",$F$8*MIDTERM!P39)</f>
        <v>25.417021276595747</v>
      </c>
      <c r="G39" s="74">
        <f>IF(MIDTERM!AB39="","",$G$8*MIDTERM!AB39)</f>
        <v>28.018867924528301</v>
      </c>
      <c r="H39" s="74">
        <f>IF(MIDTERM!AD39="","",$H$8*MIDTERM!AD39)</f>
        <v>15.866666666666667</v>
      </c>
      <c r="I39" s="75">
        <f t="shared" si="0"/>
        <v>69.302555867790716</v>
      </c>
      <c r="J39" s="76">
        <f>IF(I39="","",VLOOKUP(I39,'INITIAL INPUT'!$P$4:$R$34,3))</f>
        <v>85</v>
      </c>
      <c r="K39" s="76" t="str">
        <f t="shared" si="5"/>
        <v>PASSED</v>
      </c>
      <c r="L39" s="74">
        <f>IF(FINAL!P39="","",$L$8*FINAL!P39)</f>
        <v>19.932000000000002</v>
      </c>
      <c r="M39" s="74">
        <f>IF(FINAL!AB39="","",$M$8*FINAL!AB39)</f>
        <v>33</v>
      </c>
      <c r="N39" s="74">
        <f>IF(FINAL!AD39="","",$N$8*FINAL!AD39)</f>
        <v>13.175000000000001</v>
      </c>
      <c r="O39" s="77">
        <f t="shared" si="2"/>
        <v>66.106999999999999</v>
      </c>
      <c r="P39" s="78">
        <f>IF(O39="","",('INITIAL INPUT'!$J$26*CRS!I39+'INITIAL INPUT'!$K$26*CRS!O39))</f>
        <v>67.704777933895357</v>
      </c>
      <c r="Q39" s="76">
        <f>IF(P39="","",VLOOKUP(P39,'INITIAL INPUT'!$P$4:$R$34,3))</f>
        <v>84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84</v>
      </c>
      <c r="Y39" s="166" t="str">
        <f t="shared" si="4"/>
        <v>PASSED</v>
      </c>
      <c r="Z39" s="267"/>
      <c r="AA39" s="254"/>
    </row>
    <row r="40" spans="1:27">
      <c r="A40" s="81" t="s">
        <v>56</v>
      </c>
      <c r="B40" s="69" t="str">
        <f>IF(NAMES!B33="","",NAMES!B33)</f>
        <v>18-5805-517</v>
      </c>
      <c r="C40" s="70" t="str">
        <f>IF(NAMES!C33="","",NAMES!C33)</f>
        <v xml:space="preserve">REHAB, ALI HASSAN H. </v>
      </c>
      <c r="D40" s="95" t="str">
        <f>IF(NAMES!D33="","",NAMES!D33)</f>
        <v>F</v>
      </c>
      <c r="E40" s="72" t="str">
        <f>IF(NAMES!E33="","",NAMES!E33)</f>
        <v>BSIT-NET SEC TRACK-1</v>
      </c>
      <c r="F40" s="73">
        <f>IF(MIDTERM!P40="","",$F$8*MIDTERM!P40)</f>
        <v>17.693617021276594</v>
      </c>
      <c r="G40" s="74">
        <f>IF(MIDTERM!AB40="","",$G$8*MIDTERM!AB40)</f>
        <v>15.254716981132075</v>
      </c>
      <c r="H40" s="74">
        <f>IF(MIDTERM!AD40="","",$H$8*MIDTERM!AD40)</f>
        <v>21.155555555555559</v>
      </c>
      <c r="I40" s="75">
        <f t="shared" si="0"/>
        <v>54.10388955796423</v>
      </c>
      <c r="J40" s="76">
        <f>IF(I40="","",VLOOKUP(I40,'INITIAL INPUT'!$P$4:$R$34,3))</f>
        <v>77</v>
      </c>
      <c r="K40" s="76" t="str">
        <f t="shared" si="5"/>
        <v>PASSED</v>
      </c>
      <c r="L40" s="74">
        <f>IF(FINAL!P40="","",$L$8*FINAL!P40)</f>
        <v>10.956000000000001</v>
      </c>
      <c r="M40" s="74">
        <f>IF(FINAL!AB40="","",$M$8*FINAL!AB40)</f>
        <v>33</v>
      </c>
      <c r="N40" s="74">
        <f>IF(FINAL!AD40="","",$N$8*FINAL!AD40)</f>
        <v>16.575000000000003</v>
      </c>
      <c r="O40" s="77">
        <f t="shared" si="2"/>
        <v>60.531000000000006</v>
      </c>
      <c r="P40" s="78">
        <f>IF(O40="","",('INITIAL INPUT'!$J$26*CRS!I40+'INITIAL INPUT'!$K$26*CRS!O40))</f>
        <v>57.317444778982122</v>
      </c>
      <c r="Q40" s="76">
        <f>IF(P40="","",VLOOKUP(P40,'INITIAL INPUT'!$P$4:$R$34,3))</f>
        <v>79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>
        <f t="shared" si="8"/>
        <v>79</v>
      </c>
      <c r="Y40" s="166" t="str">
        <f t="shared" si="4"/>
        <v>PASSED</v>
      </c>
      <c r="Z40" s="267"/>
      <c r="AA40" s="254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0" t="str">
        <f>A1</f>
        <v>CITCS 1J  CITCS 1J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>
      <c r="A44" s="297" t="str">
        <f>A3</f>
        <v>INTRODUCTION TO PLATFORM TECHNOLOGIES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>
      <c r="A45" s="301" t="str">
        <f>A4</f>
        <v>MTH 1:30PM-3:00PM  MTH 5:30PM-7:30PM</v>
      </c>
      <c r="B45" s="302"/>
      <c r="C45" s="303"/>
      <c r="D45" s="304"/>
      <c r="E45" s="66" t="str">
        <f>E4</f>
        <v>S312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>
      <c r="A46" s="301" t="str">
        <f>A5</f>
        <v>3rd Trimester SY 2018-2019</v>
      </c>
      <c r="B46" s="302"/>
      <c r="C46" s="303"/>
      <c r="D46" s="304"/>
      <c r="E46" s="305"/>
      <c r="F46" s="322"/>
      <c r="G46" s="325"/>
      <c r="H46" s="327">
        <f>H5</f>
        <v>0</v>
      </c>
      <c r="I46" s="256"/>
      <c r="J46" s="329"/>
      <c r="K46" s="186"/>
      <c r="L46" s="322"/>
      <c r="M46" s="325"/>
      <c r="N46" s="327">
        <f>N5</f>
        <v>0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>
      <c r="A50" s="69" t="s">
        <v>57</v>
      </c>
      <c r="B50" s="69" t="str">
        <f>IF(NAMES!B34="","",NAMES!B34)</f>
        <v>18-0713-601</v>
      </c>
      <c r="C50" s="70" t="str">
        <f>IF(NAMES!C34="","",NAMES!C34)</f>
        <v xml:space="preserve">RIÑON, MARIA REENAFI V. </v>
      </c>
      <c r="D50" s="71" t="str">
        <f>IF(NAMES!D34="","",NAMES!D34)</f>
        <v>F</v>
      </c>
      <c r="E50" s="72" t="str">
        <f>IF(NAMES!E34="","",NAMES!E34)</f>
        <v>BSIT-WEB TRACK-1</v>
      </c>
      <c r="F50" s="73">
        <f>IF(MIDTERM!P50="","",$F$8*MIDTERM!P50)</f>
        <v>28.085106382978726</v>
      </c>
      <c r="G50" s="74">
        <f>IF(MIDTERM!AB50="","",$G$8*MIDTERM!AB50)</f>
        <v>27.084905660377359</v>
      </c>
      <c r="H50" s="74">
        <f>IF(MIDTERM!AD50="","",$H$8*MIDTERM!AD50)</f>
        <v>15.866666666666667</v>
      </c>
      <c r="I50" s="75">
        <f t="shared" ref="I50:I80" si="9">IF(SUM(F50:H50)=0,"",SUM(F50:H50))</f>
        <v>71.036678710022755</v>
      </c>
      <c r="J50" s="76">
        <f>IF(I50="","",VLOOKUP(I50,'INITIAL INPUT'!$P$4:$R$34,3))</f>
        <v>86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20.988000000000003</v>
      </c>
      <c r="M50" s="74">
        <f>IF(FINAL!AB50="","",$M$8*FINAL!AB50)</f>
        <v>33</v>
      </c>
      <c r="N50" s="74">
        <f>IF(FINAL!AD50="","",$N$8*FINAL!AD50)</f>
        <v>15.725000000000001</v>
      </c>
      <c r="O50" s="77">
        <f t="shared" ref="O50:O80" si="10">IF(SUM(L50:N50)=0,"",SUM(L50:N50))</f>
        <v>69.712999999999994</v>
      </c>
      <c r="P50" s="78">
        <f>IF(O50="","",('INITIAL INPUT'!$J$26*CRS!I50+'INITIAL INPUT'!$K$26*CRS!O50))</f>
        <v>70.374839355011375</v>
      </c>
      <c r="Q50" s="76">
        <f>IF(P50="","",VLOOKUP(P50,'INITIAL INPUT'!$P$4:$R$34,3))</f>
        <v>85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85</v>
      </c>
      <c r="Y50" s="166" t="str">
        <f>IF(X50="","",IF(X50="OD","OD",IF(X50="UD","UD",IF(X50="INC","NFE",IF(X50&gt;74,"PASSED","FAILED")))))</f>
        <v>PASSED</v>
      </c>
      <c r="Z50" s="82"/>
    </row>
    <row r="51" spans="1:26">
      <c r="A51" s="81" t="s">
        <v>58</v>
      </c>
      <c r="B51" s="69" t="str">
        <f>IF(NAMES!B35="","",NAMES!B35)</f>
        <v>15-0408-803</v>
      </c>
      <c r="C51" s="70" t="str">
        <f>IF(NAMES!C35="","",NAMES!C35)</f>
        <v xml:space="preserve">RIVERA, JUSTIN GIEROM T. </v>
      </c>
      <c r="D51" s="71" t="str">
        <f>IF(NAMES!D35="","",NAMES!D35)</f>
        <v>M</v>
      </c>
      <c r="E51" s="72" t="str">
        <f>IF(NAMES!E35="","",NAMES!E35)</f>
        <v>BSIT-WEB TRACK-1</v>
      </c>
      <c r="F51" s="73">
        <f>IF(MIDTERM!P51="","",$F$8*MIDTERM!P51)</f>
        <v>24.574468085106382</v>
      </c>
      <c r="G51" s="74">
        <f>IF(MIDTERM!AB51="","",$G$8*MIDTERM!AB51)</f>
        <v>26.462264150943401</v>
      </c>
      <c r="H51" s="74">
        <f>IF(MIDTERM!AD51="","",$H$8*MIDTERM!AD51)</f>
        <v>14.733333333333336</v>
      </c>
      <c r="I51" s="75">
        <f t="shared" si="9"/>
        <v>65.770065569383121</v>
      </c>
      <c r="J51" s="76">
        <f>IF(I51="","",VLOOKUP(I51,'INITIAL INPUT'!$P$4:$R$34,3))</f>
        <v>83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17.688000000000002</v>
      </c>
      <c r="M51" s="74">
        <f>IF(FINAL!AB51="","",$M$8*FINAL!AB51)</f>
        <v>33</v>
      </c>
      <c r="N51" s="74">
        <f>IF(FINAL!AD51="","",$N$8*FINAL!AD51)</f>
        <v>15.725000000000001</v>
      </c>
      <c r="O51" s="77">
        <f t="shared" si="10"/>
        <v>66.413000000000011</v>
      </c>
      <c r="P51" s="78">
        <f>IF(O51="","",('INITIAL INPUT'!$J$26*CRS!I51+'INITIAL INPUT'!$K$26*CRS!O51))</f>
        <v>66.091532784691566</v>
      </c>
      <c r="Q51" s="76">
        <f>IF(P51="","",VLOOKUP(P51,'INITIAL INPUT'!$P$4:$R$34,3))</f>
        <v>83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83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>
      <c r="A52" s="81" t="s">
        <v>59</v>
      </c>
      <c r="B52" s="69" t="str">
        <f>IF(NAMES!B36="","",NAMES!B36)</f>
        <v>18-7750-117</v>
      </c>
      <c r="C52" s="70" t="str">
        <f>IF(NAMES!C36="","",NAMES!C36)</f>
        <v xml:space="preserve">ROBIEL, ANDEHAIMANOT GHEBREWELD G. </v>
      </c>
      <c r="D52" s="71" t="str">
        <f>IF(NAMES!D36="","",NAMES!D36)</f>
        <v>M</v>
      </c>
      <c r="E52" s="72" t="str">
        <f>IF(NAMES!E36="","",NAMES!E36)</f>
        <v>BSIT-NET SEC TRACK-1</v>
      </c>
      <c r="F52" s="73">
        <f>IF(MIDTERM!P52="","",$F$8*MIDTERM!P52)</f>
        <v>13.480851063829785</v>
      </c>
      <c r="G52" s="74">
        <f>IF(MIDTERM!AB52="","",$G$8*MIDTERM!AB52)</f>
        <v>18.679245283018869</v>
      </c>
      <c r="H52" s="74">
        <f>IF(MIDTERM!AD52="","",$H$8*MIDTERM!AD52)</f>
        <v>17</v>
      </c>
      <c r="I52" s="75">
        <f t="shared" si="9"/>
        <v>49.160096346848654</v>
      </c>
      <c r="J52" s="76">
        <f>IF(I52="","",VLOOKUP(I52,'INITIAL INPUT'!$P$4:$R$34,3))</f>
        <v>74</v>
      </c>
      <c r="K52" s="76" t="str">
        <f t="shared" si="13"/>
        <v>FAILED</v>
      </c>
      <c r="L52" s="74">
        <f>IF(FINAL!P52="","",$L$8*FINAL!P52)</f>
        <v>10.428000000000001</v>
      </c>
      <c r="M52" s="74">
        <f>IF(FINAL!AB52="","",$M$8*FINAL!AB52)</f>
        <v>33</v>
      </c>
      <c r="N52" s="74">
        <f>IF(FINAL!AD52="","",$N$8*FINAL!AD52)</f>
        <v>15.3</v>
      </c>
      <c r="O52" s="77">
        <f t="shared" si="10"/>
        <v>58.727999999999994</v>
      </c>
      <c r="P52" s="78">
        <f>IF(O52="","",('INITIAL INPUT'!$J$26*CRS!I52+'INITIAL INPUT'!$K$26*CRS!O52))</f>
        <v>53.944048173424321</v>
      </c>
      <c r="Q52" s="76">
        <f>IF(P52="","",VLOOKUP(P52,'INITIAL INPUT'!$P$4:$R$34,3))</f>
        <v>77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>
        <f t="shared" si="12"/>
        <v>77</v>
      </c>
      <c r="Y52" s="166" t="str">
        <f t="shared" si="14"/>
        <v>PASSED</v>
      </c>
      <c r="Z52" s="82"/>
    </row>
    <row r="53" spans="1:26">
      <c r="A53" s="81" t="s">
        <v>60</v>
      </c>
      <c r="B53" s="69" t="str">
        <f>IF(NAMES!B37="","",NAMES!B37)</f>
        <v>18-1029-504</v>
      </c>
      <c r="C53" s="70" t="str">
        <f>IF(NAMES!C37="","",NAMES!C37)</f>
        <v xml:space="preserve">RODRIGUEZ, JOHN CARLO B. </v>
      </c>
      <c r="D53" s="71" t="str">
        <f>IF(NAMES!D37="","",NAMES!D37)</f>
        <v>M</v>
      </c>
      <c r="E53" s="72" t="str">
        <f>IF(NAMES!E37="","",NAMES!E37)</f>
        <v>BSIT-WEB TRACK-1</v>
      </c>
      <c r="F53" s="73">
        <f>IF(MIDTERM!P53="","",$F$8*MIDTERM!P53)</f>
        <v>25.136170212765958</v>
      </c>
      <c r="G53" s="74">
        <f>IF(MIDTERM!AB53="","",$G$8*MIDTERM!AB53)</f>
        <v>26.150943396226417</v>
      </c>
      <c r="H53" s="74">
        <f>IF(MIDTERM!AD53="","",$H$8*MIDTERM!AD53)</f>
        <v>18.511111111111113</v>
      </c>
      <c r="I53" s="75">
        <f t="shared" si="9"/>
        <v>69.798224720103491</v>
      </c>
      <c r="J53" s="76">
        <f>IF(I53="","",VLOOKUP(I53,'INITIAL INPUT'!$P$4:$R$34,3))</f>
        <v>85</v>
      </c>
      <c r="K53" s="76" t="str">
        <f t="shared" si="13"/>
        <v>PASSED</v>
      </c>
      <c r="L53" s="74">
        <f>IF(FINAL!P53="","",$L$8*FINAL!P53)</f>
        <v>19.139999999999997</v>
      </c>
      <c r="M53" s="74">
        <f>IF(FINAL!AB53="","",$M$8*FINAL!AB53)</f>
        <v>33</v>
      </c>
      <c r="N53" s="74">
        <f>IF(FINAL!AD53="","",$N$8*FINAL!AD53)</f>
        <v>16.575000000000003</v>
      </c>
      <c r="O53" s="77">
        <f t="shared" si="10"/>
        <v>68.715000000000003</v>
      </c>
      <c r="P53" s="78">
        <f>IF(O53="","",('INITIAL INPUT'!$J$26*CRS!I53+'INITIAL INPUT'!$K$26*CRS!O53))</f>
        <v>69.256612360051747</v>
      </c>
      <c r="Q53" s="76">
        <f>IF(P53="","",VLOOKUP(P53,'INITIAL INPUT'!$P$4:$R$34,3))</f>
        <v>85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>
        <f t="shared" si="12"/>
        <v>85</v>
      </c>
      <c r="Y53" s="166" t="str">
        <f t="shared" si="14"/>
        <v>PASSED</v>
      </c>
      <c r="Z53" s="82"/>
    </row>
    <row r="54" spans="1:26">
      <c r="A54" s="81" t="s">
        <v>61</v>
      </c>
      <c r="B54" s="69" t="str">
        <f>IF(NAMES!B38="","",NAMES!B38)</f>
        <v>18-0869-658</v>
      </c>
      <c r="C54" s="70" t="str">
        <f>IF(NAMES!C38="","",NAMES!C38)</f>
        <v xml:space="preserve">SALDUA, JUSTINE GRACE B. </v>
      </c>
      <c r="D54" s="71" t="str">
        <f>IF(NAMES!D38="","",NAMES!D38)</f>
        <v>F</v>
      </c>
      <c r="E54" s="72" t="str">
        <f>IF(NAMES!E38="","",NAMES!E38)</f>
        <v>BSIT-NET SEC TRACK-1</v>
      </c>
      <c r="F54" s="73">
        <f>IF(MIDTERM!P54="","",$F$8*MIDTERM!P54)</f>
        <v>21.204255319148942</v>
      </c>
      <c r="G54" s="74">
        <f>IF(MIDTERM!AB54="","",$G$8*MIDTERM!AB54)</f>
        <v>28.018867924528301</v>
      </c>
      <c r="H54" s="74">
        <f>IF(MIDTERM!AD54="","",$H$8*MIDTERM!AD54)</f>
        <v>15.488888888888891</v>
      </c>
      <c r="I54" s="75">
        <f t="shared" si="9"/>
        <v>64.71201213256613</v>
      </c>
      <c r="J54" s="76">
        <f>IF(I54="","",VLOOKUP(I54,'INITIAL INPUT'!$P$4:$R$34,3))</f>
        <v>82</v>
      </c>
      <c r="K54" s="76" t="str">
        <f t="shared" si="13"/>
        <v>PASSED</v>
      </c>
      <c r="L54" s="74">
        <f>IF(FINAL!P54="","",$L$8*FINAL!P54)</f>
        <v>17.952000000000002</v>
      </c>
      <c r="M54" s="74">
        <f>IF(FINAL!AB54="","",$M$8*FINAL!AB54)</f>
        <v>33</v>
      </c>
      <c r="N54" s="74">
        <f>IF(FINAL!AD54="","",$N$8*FINAL!AD54)</f>
        <v>22.525000000000002</v>
      </c>
      <c r="O54" s="77">
        <f t="shared" si="10"/>
        <v>73.477000000000004</v>
      </c>
      <c r="P54" s="78">
        <f>IF(O54="","",('INITIAL INPUT'!$J$26*CRS!I54+'INITIAL INPUT'!$K$26*CRS!O54))</f>
        <v>69.09450606628306</v>
      </c>
      <c r="Q54" s="76">
        <f>IF(P54="","",VLOOKUP(P54,'INITIAL INPUT'!$P$4:$R$34,3))</f>
        <v>85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85</v>
      </c>
      <c r="Y54" s="166" t="str">
        <f t="shared" si="14"/>
        <v>PASSED</v>
      </c>
      <c r="Z54" s="82"/>
    </row>
    <row r="55" spans="1:26">
      <c r="A55" s="81" t="s">
        <v>62</v>
      </c>
      <c r="B55" s="69" t="str">
        <f>IF(NAMES!B39="","",NAMES!B39)</f>
        <v>18-0752-751</v>
      </c>
      <c r="C55" s="70" t="str">
        <f>IF(NAMES!C39="","",NAMES!C39)</f>
        <v xml:space="preserve">SALVADOR, JOMAR A. </v>
      </c>
      <c r="D55" s="71" t="str">
        <f>IF(NAMES!D39="","",NAMES!D39)</f>
        <v>M</v>
      </c>
      <c r="E55" s="72" t="str">
        <f>IF(NAMES!E39="","",NAMES!E39)</f>
        <v>BSIT-WEB TRACK-1</v>
      </c>
      <c r="F55" s="73">
        <f>IF(MIDTERM!P55="","",$F$8*MIDTERM!P55)</f>
        <v>27.52340425531915</v>
      </c>
      <c r="G55" s="74">
        <f>IF(MIDTERM!AB55="","",$G$8*MIDTERM!AB55)</f>
        <v>26.462264150943401</v>
      </c>
      <c r="H55" s="74">
        <f>IF(MIDTERM!AD55="","",$H$8*MIDTERM!AD55)</f>
        <v>16.622222222222224</v>
      </c>
      <c r="I55" s="75">
        <f t="shared" si="9"/>
        <v>70.607890628484768</v>
      </c>
      <c r="J55" s="76">
        <f>IF(I55="","",VLOOKUP(I55,'INITIAL INPUT'!$P$4:$R$34,3))</f>
        <v>85</v>
      </c>
      <c r="K55" s="76" t="str">
        <f t="shared" si="13"/>
        <v>PASSED</v>
      </c>
      <c r="L55" s="74">
        <f>IF(FINAL!P55="","",$L$8*FINAL!P55)</f>
        <v>22.44</v>
      </c>
      <c r="M55" s="74">
        <f>IF(FINAL!AB55="","",$M$8*FINAL!AB55)</f>
        <v>33</v>
      </c>
      <c r="N55" s="74">
        <f>IF(FINAL!AD55="","",$N$8*FINAL!AD55)</f>
        <v>11.05</v>
      </c>
      <c r="O55" s="77">
        <f t="shared" si="10"/>
        <v>66.489999999999995</v>
      </c>
      <c r="P55" s="78">
        <f>IF(O55="","",('INITIAL INPUT'!$J$26*CRS!I55+'INITIAL INPUT'!$K$26*CRS!O55))</f>
        <v>68.548945314242388</v>
      </c>
      <c r="Q55" s="76">
        <f>IF(P55="","",VLOOKUP(P55,'INITIAL INPUT'!$P$4:$R$34,3))</f>
        <v>84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84</v>
      </c>
      <c r="Y55" s="166" t="str">
        <f t="shared" si="14"/>
        <v>PASSED</v>
      </c>
      <c r="Z55" s="82"/>
    </row>
    <row r="56" spans="1:26">
      <c r="A56" s="81" t="s">
        <v>63</v>
      </c>
      <c r="B56" s="69" t="str">
        <f>IF(NAMES!B40="","",NAMES!B40)</f>
        <v>18-7095-336</v>
      </c>
      <c r="C56" s="70" t="str">
        <f>IF(NAMES!C40="","",NAMES!C40)</f>
        <v xml:space="preserve">SAN JOSE, MARCO RAPHAEL A. </v>
      </c>
      <c r="D56" s="71" t="str">
        <f>IF(NAMES!D40="","",NAMES!D40)</f>
        <v>M</v>
      </c>
      <c r="E56" s="72" t="str">
        <f>IF(NAMES!E40="","",NAMES!E40)</f>
        <v>BSIT-WEB TRACK-1</v>
      </c>
      <c r="F56" s="73">
        <f>IF(MIDTERM!P56="","",$F$8*MIDTERM!P56)</f>
        <v>24.434042553191489</v>
      </c>
      <c r="G56" s="74">
        <f>IF(MIDTERM!AB56="","",$G$8*MIDTERM!AB56)</f>
        <v>24.905660377358494</v>
      </c>
      <c r="H56" s="74">
        <f>IF(MIDTERM!AD56="","",$H$8*MIDTERM!AD56)</f>
        <v>16.244444444444447</v>
      </c>
      <c r="I56" s="75">
        <f t="shared" si="9"/>
        <v>65.58414737499443</v>
      </c>
      <c r="J56" s="76">
        <f>IF(I56="","",VLOOKUP(I56,'INITIAL INPUT'!$P$4:$R$34,3))</f>
        <v>83</v>
      </c>
      <c r="K56" s="76" t="str">
        <f t="shared" si="13"/>
        <v>PASSED</v>
      </c>
      <c r="L56" s="74">
        <f>IF(FINAL!P56="","",$L$8*FINAL!P56)</f>
        <v>16.103999999999999</v>
      </c>
      <c r="M56" s="74">
        <f>IF(FINAL!AB56="","",$M$8*FINAL!AB56)</f>
        <v>33</v>
      </c>
      <c r="N56" s="74">
        <f>IF(FINAL!AD56="","",$N$8*FINAL!AD56)</f>
        <v>9.7750000000000004</v>
      </c>
      <c r="O56" s="77">
        <f t="shared" si="10"/>
        <v>58.878999999999998</v>
      </c>
      <c r="P56" s="78">
        <f>IF(O56="","",('INITIAL INPUT'!$J$26*CRS!I56+'INITIAL INPUT'!$K$26*CRS!O56))</f>
        <v>62.231573687497217</v>
      </c>
      <c r="Q56" s="76">
        <f>IF(P56="","",VLOOKUP(P56,'INITIAL INPUT'!$P$4:$R$34,3))</f>
        <v>81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v>81</v>
      </c>
      <c r="Y56" s="166" t="str">
        <f t="shared" si="14"/>
        <v>PASSED</v>
      </c>
      <c r="Z56" s="82"/>
    </row>
    <row r="57" spans="1:26">
      <c r="A57" s="81" t="s">
        <v>64</v>
      </c>
      <c r="B57" s="69" t="str">
        <f>IF(NAMES!B41="","",NAMES!B41)</f>
        <v>18-2908-330</v>
      </c>
      <c r="C57" s="70" t="str">
        <f>IF(NAMES!C41="","",NAMES!C41)</f>
        <v xml:space="preserve">TOMINEZ, ZABDIEL U. </v>
      </c>
      <c r="D57" s="71" t="str">
        <f>IF(NAMES!D41="","",NAMES!D41)</f>
        <v>M</v>
      </c>
      <c r="E57" s="72" t="str">
        <f>IF(NAMES!E41="","",NAMES!E41)</f>
        <v>BSIT-NET SEC TRACK-1</v>
      </c>
      <c r="F57" s="73">
        <f>IF(MIDTERM!P57="","",$F$8*MIDTERM!P57)</f>
        <v>24.995744680851065</v>
      </c>
      <c r="G57" s="74">
        <f>IF(MIDTERM!AB57="","",$G$8*MIDTERM!AB57)</f>
        <v>27.084905660377359</v>
      </c>
      <c r="H57" s="74">
        <f>IF(MIDTERM!AD57="","",$H$8*MIDTERM!AD57)</f>
        <v>14.733333333333336</v>
      </c>
      <c r="I57" s="75">
        <f t="shared" si="9"/>
        <v>66.813983674561754</v>
      </c>
      <c r="J57" s="76">
        <f>IF(I57="","",VLOOKUP(I57,'INITIAL INPUT'!$P$4:$R$34,3))</f>
        <v>83</v>
      </c>
      <c r="K57" s="76" t="str">
        <f t="shared" si="13"/>
        <v>PASSED</v>
      </c>
      <c r="L57" s="74">
        <f>IF(FINAL!P57="","",$L$8*FINAL!P57)</f>
        <v>13.992000000000001</v>
      </c>
      <c r="M57" s="74">
        <f>IF(FINAL!AB57="","",$M$8*FINAL!AB57)</f>
        <v>33</v>
      </c>
      <c r="N57" s="74">
        <f>IF(FINAL!AD57="","",$N$8*FINAL!AD57)</f>
        <v>9.7750000000000004</v>
      </c>
      <c r="O57" s="77">
        <f t="shared" si="10"/>
        <v>56.767000000000003</v>
      </c>
      <c r="P57" s="78">
        <f>IF(O57="","",('INITIAL INPUT'!$J$26*CRS!I57+'INITIAL INPUT'!$K$26*CRS!O57))</f>
        <v>61.790491837280882</v>
      </c>
      <c r="Q57" s="76">
        <f>IF(P57="","",VLOOKUP(P57,'INITIAL INPUT'!$P$4:$R$34,3))</f>
        <v>81</v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>
        <f t="shared" si="12"/>
        <v>81</v>
      </c>
      <c r="Y57" s="166" t="str">
        <f t="shared" si="14"/>
        <v>PASSED</v>
      </c>
      <c r="Z57" s="82"/>
    </row>
    <row r="58" spans="1:26">
      <c r="A58" s="81" t="s">
        <v>65</v>
      </c>
      <c r="B58" s="69" t="str">
        <f>IF(NAMES!B42="","",NAMES!B42)</f>
        <v>18-8033-536</v>
      </c>
      <c r="C58" s="70" t="str">
        <f>IF(NAMES!C42="","",NAMES!C42)</f>
        <v xml:space="preserve">ULAO, XERXES ASHLEY B. </v>
      </c>
      <c r="D58" s="71" t="str">
        <f>IF(NAMES!D42="","",NAMES!D42)</f>
        <v>M</v>
      </c>
      <c r="E58" s="72" t="str">
        <f>IF(NAMES!E42="","",NAMES!E42)</f>
        <v>BSIT-WEB TRACK-1</v>
      </c>
      <c r="F58" s="73">
        <f>IF(MIDTERM!P58="","",$F$8*MIDTERM!P58)</f>
        <v>27.52340425531915</v>
      </c>
      <c r="G58" s="74">
        <f>IF(MIDTERM!AB58="","",$G$8*MIDTERM!AB58)</f>
        <v>23.660377358490567</v>
      </c>
      <c r="H58" s="74">
        <f>IF(MIDTERM!AD58="","",$H$8*MIDTERM!AD58)</f>
        <v>18.133333333333336</v>
      </c>
      <c r="I58" s="75">
        <f t="shared" si="9"/>
        <v>69.317114947143054</v>
      </c>
      <c r="J58" s="76">
        <f>IF(I58="","",VLOOKUP(I58,'INITIAL INPUT'!$P$4:$R$34,3))</f>
        <v>85</v>
      </c>
      <c r="K58" s="76" t="str">
        <f t="shared" si="13"/>
        <v>PASSED</v>
      </c>
      <c r="L58" s="74">
        <f>IF(FINAL!P58="","",$L$8*FINAL!P58)</f>
        <v>19.404</v>
      </c>
      <c r="M58" s="74">
        <f>IF(FINAL!AB58="","",$M$8*FINAL!AB58)</f>
        <v>33</v>
      </c>
      <c r="N58" s="74">
        <f>IF(FINAL!AD58="","",$N$8*FINAL!AD58)</f>
        <v>13.175000000000001</v>
      </c>
      <c r="O58" s="77">
        <f t="shared" si="10"/>
        <v>65.578999999999994</v>
      </c>
      <c r="P58" s="78">
        <f>IF(O58="","",('INITIAL INPUT'!$J$26*CRS!I58+'INITIAL INPUT'!$K$26*CRS!O58))</f>
        <v>67.448057473571524</v>
      </c>
      <c r="Q58" s="76">
        <f>IF(P58="","",VLOOKUP(P58,'INITIAL INPUT'!$P$4:$R$34,3))</f>
        <v>84</v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>
        <f t="shared" si="12"/>
        <v>84</v>
      </c>
      <c r="Y58" s="166" t="str">
        <f t="shared" si="14"/>
        <v>PASSED</v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50:X80 X9:X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3" zoomScaleNormal="100" workbookViewId="0">
      <selection activeCell="Q6" sqref="Q6:Y8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8" t="str">
        <f>CRS!A1</f>
        <v>CITCS 1J  CITCS 1J</v>
      </c>
      <c r="B1" s="399"/>
      <c r="C1" s="399"/>
      <c r="D1" s="399"/>
      <c r="E1" s="382" t="s">
        <v>122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5"/>
      <c r="AG1" s="54"/>
      <c r="AH1" s="46"/>
      <c r="AI1" s="46"/>
      <c r="AJ1" s="46"/>
      <c r="AK1" s="46"/>
    </row>
    <row r="2" spans="1:37" ht="15" customHeight="1">
      <c r="A2" s="400"/>
      <c r="B2" s="401"/>
      <c r="C2" s="401"/>
      <c r="D2" s="401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>
      <c r="A3" s="378" t="str">
        <f>CRS!A3</f>
        <v>INTRODUCTION TO PLATFORM TECHNOLOGIES</v>
      </c>
      <c r="B3" s="379"/>
      <c r="C3" s="379"/>
      <c r="D3" s="379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0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0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>
      <c r="A4" s="372" t="str">
        <f>CRS!A4</f>
        <v>MTH 1:30PM-3:00PM  MTH 5:30PM-7:30PM</v>
      </c>
      <c r="B4" s="373"/>
      <c r="C4" s="374"/>
      <c r="D4" s="62" t="str">
        <f>CRS!E4</f>
        <v>S312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1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1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>
      <c r="A5" s="372" t="str">
        <f>CRS!A5</f>
        <v>3rd Trimester SY 2018-2019</v>
      </c>
      <c r="B5" s="373"/>
      <c r="C5" s="374"/>
      <c r="D5" s="374"/>
      <c r="E5" s="99">
        <v>50</v>
      </c>
      <c r="F5" s="99">
        <v>50</v>
      </c>
      <c r="G5" s="99">
        <v>10</v>
      </c>
      <c r="H5" s="99">
        <v>30</v>
      </c>
      <c r="I5" s="99">
        <v>30</v>
      </c>
      <c r="J5" s="99">
        <v>20</v>
      </c>
      <c r="K5" s="99">
        <v>10</v>
      </c>
      <c r="L5" s="99">
        <v>15</v>
      </c>
      <c r="M5" s="99">
        <v>20</v>
      </c>
      <c r="N5" s="99"/>
      <c r="O5" s="391"/>
      <c r="P5" s="360"/>
      <c r="Q5" s="99">
        <v>50</v>
      </c>
      <c r="R5" s="99">
        <v>50</v>
      </c>
      <c r="S5" s="99">
        <v>50</v>
      </c>
      <c r="T5" s="99">
        <v>40</v>
      </c>
      <c r="U5" s="99">
        <v>150</v>
      </c>
      <c r="V5" s="99">
        <v>50</v>
      </c>
      <c r="W5" s="99">
        <v>40</v>
      </c>
      <c r="X5" s="99">
        <v>50</v>
      </c>
      <c r="Y5" s="99">
        <v>50</v>
      </c>
      <c r="Z5" s="99"/>
      <c r="AA5" s="391"/>
      <c r="AB5" s="360"/>
      <c r="AC5" s="101">
        <v>90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>
      <c r="A6" s="375" t="str">
        <f>CRS!A6</f>
        <v>Inst/Prof:Leonard Prim Francis G. Reyes</v>
      </c>
      <c r="B6" s="353"/>
      <c r="C6" s="354"/>
      <c r="D6" s="354"/>
      <c r="E6" s="362" t="s">
        <v>250</v>
      </c>
      <c r="F6" s="362" t="s">
        <v>252</v>
      </c>
      <c r="G6" s="362" t="s">
        <v>253</v>
      </c>
      <c r="H6" s="362" t="s">
        <v>254</v>
      </c>
      <c r="I6" s="362" t="s">
        <v>255</v>
      </c>
      <c r="J6" s="362" t="s">
        <v>256</v>
      </c>
      <c r="K6" s="362" t="s">
        <v>257</v>
      </c>
      <c r="L6" s="362" t="s">
        <v>258</v>
      </c>
      <c r="M6" s="362" t="s">
        <v>259</v>
      </c>
      <c r="N6" s="362"/>
      <c r="O6" s="395">
        <f>IF(SUM(E5:N5)=0,"",SUM(E5:N5))</f>
        <v>235</v>
      </c>
      <c r="P6" s="360"/>
      <c r="Q6" s="362" t="s">
        <v>251</v>
      </c>
      <c r="R6" s="362" t="s">
        <v>260</v>
      </c>
      <c r="S6" s="362" t="s">
        <v>261</v>
      </c>
      <c r="T6" s="362" t="s">
        <v>262</v>
      </c>
      <c r="U6" s="362" t="s">
        <v>263</v>
      </c>
      <c r="V6" s="362" t="s">
        <v>264</v>
      </c>
      <c r="W6" s="362" t="s">
        <v>265</v>
      </c>
      <c r="X6" s="362" t="s">
        <v>266</v>
      </c>
      <c r="Y6" s="362" t="s">
        <v>267</v>
      </c>
      <c r="Z6" s="362"/>
      <c r="AA6" s="392">
        <f>IF(SUM(Q5:Z5)=0,"",SUM(Q5:Z5))</f>
        <v>530</v>
      </c>
      <c r="AB6" s="360"/>
      <c r="AC6" s="349">
        <f>'INITIAL INPUT'!D20</f>
        <v>0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>
      <c r="A7" s="375" t="s">
        <v>114</v>
      </c>
      <c r="B7" s="352"/>
      <c r="C7" s="370" t="s">
        <v>115</v>
      </c>
      <c r="D7" s="380" t="s">
        <v>116</v>
      </c>
      <c r="E7" s="363"/>
      <c r="F7" s="363"/>
      <c r="G7" s="363"/>
      <c r="H7" s="363"/>
      <c r="I7" s="363"/>
      <c r="J7" s="363"/>
      <c r="K7" s="363"/>
      <c r="L7" s="363"/>
      <c r="M7" s="363"/>
      <c r="N7" s="402"/>
      <c r="O7" s="396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3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>
      <c r="A8" s="404"/>
      <c r="B8" s="405"/>
      <c r="C8" s="371"/>
      <c r="D8" s="381"/>
      <c r="E8" s="364"/>
      <c r="F8" s="364"/>
      <c r="G8" s="364"/>
      <c r="H8" s="364"/>
      <c r="I8" s="364"/>
      <c r="J8" s="364"/>
      <c r="K8" s="364"/>
      <c r="L8" s="364"/>
      <c r="M8" s="364"/>
      <c r="N8" s="403"/>
      <c r="O8" s="397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4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ATCHIOCO, JOHN MICHAEL DAVE M. </v>
      </c>
      <c r="C9" s="56" t="str">
        <f>CRS!D9</f>
        <v>M</v>
      </c>
      <c r="D9" s="61" t="str">
        <f>CRS!E9</f>
        <v>BSIT-NET SEC TRACK-1</v>
      </c>
      <c r="E9" s="100">
        <v>40</v>
      </c>
      <c r="F9" s="100">
        <v>50</v>
      </c>
      <c r="G9" s="100">
        <v>9</v>
      </c>
      <c r="H9" s="100">
        <v>12</v>
      </c>
      <c r="I9" s="100">
        <v>30</v>
      </c>
      <c r="J9" s="100">
        <v>20</v>
      </c>
      <c r="K9" s="100">
        <v>6</v>
      </c>
      <c r="L9" s="100">
        <v>6</v>
      </c>
      <c r="M9" s="100">
        <v>13</v>
      </c>
      <c r="N9" s="100"/>
      <c r="O9" s="51">
        <f>IF(SUM(E9:N9)=0,"",SUM(E9:N9))</f>
        <v>186</v>
      </c>
      <c r="P9" s="58">
        <f>IF(O9="","",O9/$O$6*100)</f>
        <v>79.148936170212764</v>
      </c>
      <c r="Q9" s="100">
        <v>40</v>
      </c>
      <c r="R9" s="100">
        <v>50</v>
      </c>
      <c r="S9" s="100">
        <v>50</v>
      </c>
      <c r="T9" s="100">
        <v>40</v>
      </c>
      <c r="U9" s="100">
        <v>120</v>
      </c>
      <c r="V9" s="100">
        <v>50</v>
      </c>
      <c r="W9" s="100">
        <v>40</v>
      </c>
      <c r="X9" s="100">
        <v>20</v>
      </c>
      <c r="Y9" s="100">
        <v>40</v>
      </c>
      <c r="Z9" s="100"/>
      <c r="AA9" s="51">
        <f>IF(SUM(Q9:Z9)=0,"",SUM(Q9:Z9))</f>
        <v>450</v>
      </c>
      <c r="AB9" s="58">
        <f>IF(AA9="","",AA9/$AA$6*100)</f>
        <v>84.905660377358487</v>
      </c>
      <c r="AC9" s="102">
        <v>42</v>
      </c>
      <c r="AD9" s="58">
        <f>IF(AC9="","",AC9/$AC$5*100)</f>
        <v>46.666666666666664</v>
      </c>
      <c r="AE9" s="57">
        <f>CRS!I9</f>
        <v>70.004683527365188</v>
      </c>
      <c r="AF9" s="55">
        <f>CRS!J9</f>
        <v>85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BADANG, CHRISTIAN CZAR T. </v>
      </c>
      <c r="C10" s="56" t="str">
        <f>CRS!D10</f>
        <v>M</v>
      </c>
      <c r="D10" s="61" t="str">
        <f>CRS!E10</f>
        <v>BSIT-WEB TRACK-1</v>
      </c>
      <c r="E10" s="100">
        <v>30</v>
      </c>
      <c r="F10" s="100">
        <v>50</v>
      </c>
      <c r="G10" s="100">
        <v>10</v>
      </c>
      <c r="H10" s="100">
        <v>10</v>
      </c>
      <c r="I10" s="100">
        <v>30</v>
      </c>
      <c r="J10" s="100">
        <v>20</v>
      </c>
      <c r="K10" s="100">
        <v>10</v>
      </c>
      <c r="L10" s="100">
        <v>10</v>
      </c>
      <c r="M10" s="100">
        <v>19</v>
      </c>
      <c r="N10" s="100"/>
      <c r="O10" s="51">
        <f t="shared" ref="O10:O40" si="0">IF(SUM(E10:N10)=0,"",SUM(E10:N10))</f>
        <v>189</v>
      </c>
      <c r="P10" s="58">
        <f t="shared" ref="P10:P40" si="1">IF(O10="","",O10/$O$6*100)</f>
        <v>80.425531914893625</v>
      </c>
      <c r="Q10" s="100">
        <v>40</v>
      </c>
      <c r="R10" s="100">
        <v>50</v>
      </c>
      <c r="S10" s="100">
        <v>50</v>
      </c>
      <c r="T10" s="100">
        <v>40</v>
      </c>
      <c r="U10" s="100">
        <v>115</v>
      </c>
      <c r="V10" s="100">
        <v>50</v>
      </c>
      <c r="W10" s="100">
        <v>40</v>
      </c>
      <c r="X10" s="100">
        <v>20</v>
      </c>
      <c r="Y10" s="100">
        <v>40</v>
      </c>
      <c r="Z10" s="100"/>
      <c r="AA10" s="51">
        <f t="shared" ref="AA10:AA40" si="2">IF(SUM(Q10:Z10)=0,"",SUM(Q10:Z10))</f>
        <v>445</v>
      </c>
      <c r="AB10" s="58">
        <f t="shared" ref="AB10:AB40" si="3">IF(AA10="","",AA10/$AA$6*100)</f>
        <v>83.962264150943398</v>
      </c>
      <c r="AC10" s="102">
        <v>57</v>
      </c>
      <c r="AD10" s="58">
        <f t="shared" ref="AD10:AD40" si="4">IF(AC10="","",AC10/$AC$5*100)</f>
        <v>63.333333333333329</v>
      </c>
      <c r="AE10" s="57">
        <f>CRS!I10</f>
        <v>75.781306035059558</v>
      </c>
      <c r="AF10" s="55">
        <f>CRS!J10</f>
        <v>88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BALBUENA, PRESTIA EAST S. </v>
      </c>
      <c r="C11" s="56" t="str">
        <f>CRS!D11</f>
        <v>F</v>
      </c>
      <c r="D11" s="61" t="str">
        <f>CRS!E11</f>
        <v>BSIT-WEB TRACK-1</v>
      </c>
      <c r="E11" s="100">
        <v>40</v>
      </c>
      <c r="F11" s="100">
        <v>50</v>
      </c>
      <c r="G11" s="100">
        <v>4</v>
      </c>
      <c r="H11" s="100">
        <v>12</v>
      </c>
      <c r="I11" s="100">
        <v>30</v>
      </c>
      <c r="J11" s="100"/>
      <c r="K11" s="100">
        <v>10</v>
      </c>
      <c r="L11" s="100">
        <v>6</v>
      </c>
      <c r="M11" s="100">
        <v>15</v>
      </c>
      <c r="N11" s="100"/>
      <c r="O11" s="51">
        <f t="shared" si="0"/>
        <v>167</v>
      </c>
      <c r="P11" s="58">
        <f t="shared" si="1"/>
        <v>71.063829787234042</v>
      </c>
      <c r="Q11" s="100">
        <v>40</v>
      </c>
      <c r="R11" s="100">
        <v>50</v>
      </c>
      <c r="S11" s="100">
        <v>50</v>
      </c>
      <c r="T11" s="100">
        <v>40</v>
      </c>
      <c r="U11" s="100">
        <v>100</v>
      </c>
      <c r="V11" s="100">
        <v>50</v>
      </c>
      <c r="W11" s="100">
        <v>40</v>
      </c>
      <c r="X11" s="100">
        <v>20</v>
      </c>
      <c r="Y11" s="100">
        <v>40</v>
      </c>
      <c r="Z11" s="100"/>
      <c r="AA11" s="51">
        <f t="shared" si="2"/>
        <v>430</v>
      </c>
      <c r="AB11" s="58">
        <f t="shared" si="3"/>
        <v>81.132075471698116</v>
      </c>
      <c r="AC11" s="102">
        <v>51</v>
      </c>
      <c r="AD11" s="58">
        <f t="shared" si="4"/>
        <v>56.666666666666664</v>
      </c>
      <c r="AE11" s="57">
        <f>CRS!I11</f>
        <v>69.491315402114282</v>
      </c>
      <c r="AF11" s="55">
        <f>CRS!J11</f>
        <v>85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BALINGSAT, JESCEL MICAH T. </v>
      </c>
      <c r="C12" s="56" t="str">
        <f>CRS!D12</f>
        <v>F</v>
      </c>
      <c r="D12" s="61" t="str">
        <f>CRS!E12</f>
        <v>BSIT-WEB TRACK-1</v>
      </c>
      <c r="E12" s="100">
        <v>40</v>
      </c>
      <c r="F12" s="100">
        <v>50</v>
      </c>
      <c r="G12" s="100">
        <v>8</v>
      </c>
      <c r="H12" s="100">
        <v>18</v>
      </c>
      <c r="I12" s="100">
        <v>30</v>
      </c>
      <c r="J12" s="100">
        <v>20</v>
      </c>
      <c r="K12" s="100">
        <v>7</v>
      </c>
      <c r="L12" s="100">
        <v>9</v>
      </c>
      <c r="M12" s="100">
        <v>15</v>
      </c>
      <c r="N12" s="100"/>
      <c r="O12" s="51">
        <f t="shared" si="0"/>
        <v>197</v>
      </c>
      <c r="P12" s="58">
        <f t="shared" si="1"/>
        <v>83.829787234042556</v>
      </c>
      <c r="Q12" s="100">
        <v>40</v>
      </c>
      <c r="R12" s="100">
        <v>40</v>
      </c>
      <c r="S12" s="100">
        <v>50</v>
      </c>
      <c r="T12" s="100">
        <v>40</v>
      </c>
      <c r="U12" s="100">
        <v>115</v>
      </c>
      <c r="V12" s="100">
        <v>50</v>
      </c>
      <c r="W12" s="100">
        <v>40</v>
      </c>
      <c r="X12" s="100">
        <v>20</v>
      </c>
      <c r="Y12" s="100">
        <v>40</v>
      </c>
      <c r="Z12" s="100"/>
      <c r="AA12" s="51">
        <f t="shared" si="2"/>
        <v>435</v>
      </c>
      <c r="AB12" s="58">
        <f t="shared" si="3"/>
        <v>82.075471698113205</v>
      </c>
      <c r="AC12" s="102">
        <v>51</v>
      </c>
      <c r="AD12" s="58">
        <f t="shared" si="4"/>
        <v>56.666666666666664</v>
      </c>
      <c r="AE12" s="57">
        <f>CRS!I12</f>
        <v>74.015402114278061</v>
      </c>
      <c r="AF12" s="55">
        <f>CRS!J12</f>
        <v>87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BERNARDINO, ZETH ASHLEY A. </v>
      </c>
      <c r="C13" s="56" t="str">
        <f>CRS!D13</f>
        <v>M</v>
      </c>
      <c r="D13" s="61" t="str">
        <f>CRS!E13</f>
        <v>BSIT-WEB TRACK-1</v>
      </c>
      <c r="E13" s="100">
        <v>40</v>
      </c>
      <c r="F13" s="100">
        <v>50</v>
      </c>
      <c r="G13" s="100">
        <v>4</v>
      </c>
      <c r="H13" s="100">
        <v>8</v>
      </c>
      <c r="I13" s="100">
        <v>30</v>
      </c>
      <c r="J13" s="100"/>
      <c r="K13" s="100">
        <v>10</v>
      </c>
      <c r="L13" s="100">
        <v>4</v>
      </c>
      <c r="M13" s="100">
        <v>19</v>
      </c>
      <c r="N13" s="100"/>
      <c r="O13" s="51">
        <f t="shared" si="0"/>
        <v>165</v>
      </c>
      <c r="P13" s="58">
        <f t="shared" si="1"/>
        <v>70.212765957446805</v>
      </c>
      <c r="Q13" s="100"/>
      <c r="R13" s="100"/>
      <c r="S13" s="100"/>
      <c r="T13" s="100">
        <v>40</v>
      </c>
      <c r="U13" s="100"/>
      <c r="V13" s="100">
        <v>50</v>
      </c>
      <c r="W13" s="100">
        <v>20</v>
      </c>
      <c r="X13" s="100">
        <v>20</v>
      </c>
      <c r="Y13" s="100">
        <v>40</v>
      </c>
      <c r="Z13" s="100"/>
      <c r="AA13" s="51">
        <f t="shared" si="2"/>
        <v>170</v>
      </c>
      <c r="AB13" s="58">
        <f t="shared" si="3"/>
        <v>32.075471698113205</v>
      </c>
      <c r="AC13" s="102"/>
      <c r="AD13" s="58" t="str">
        <f t="shared" si="4"/>
        <v/>
      </c>
      <c r="AE13" s="57">
        <f>CRS!I13</f>
        <v>33.755118426334803</v>
      </c>
      <c r="AF13" s="55">
        <f>CRS!J13</f>
        <v>73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CALDERON, MAX JUWIL T. </v>
      </c>
      <c r="C14" s="56" t="str">
        <f>CRS!D14</f>
        <v>M</v>
      </c>
      <c r="D14" s="61" t="str">
        <f>CRS!E14</f>
        <v>BSIT-WEB TRACK-1</v>
      </c>
      <c r="E14" s="100"/>
      <c r="F14" s="100">
        <v>50</v>
      </c>
      <c r="G14" s="100">
        <v>6</v>
      </c>
      <c r="H14" s="100">
        <v>14</v>
      </c>
      <c r="I14" s="100">
        <v>30</v>
      </c>
      <c r="J14" s="100">
        <v>20</v>
      </c>
      <c r="K14" s="100">
        <v>9</v>
      </c>
      <c r="L14" s="100">
        <v>7</v>
      </c>
      <c r="M14" s="100">
        <v>17</v>
      </c>
      <c r="N14" s="100"/>
      <c r="O14" s="51">
        <f t="shared" si="0"/>
        <v>153</v>
      </c>
      <c r="P14" s="58">
        <f t="shared" si="1"/>
        <v>65.106382978723403</v>
      </c>
      <c r="Q14" s="100">
        <v>40</v>
      </c>
      <c r="R14" s="100">
        <v>50</v>
      </c>
      <c r="S14" s="100">
        <v>50</v>
      </c>
      <c r="T14" s="100">
        <v>40</v>
      </c>
      <c r="U14" s="100">
        <v>80</v>
      </c>
      <c r="V14" s="100">
        <v>50</v>
      </c>
      <c r="W14" s="100">
        <v>40</v>
      </c>
      <c r="X14" s="100">
        <v>20</v>
      </c>
      <c r="Y14" s="100">
        <v>40</v>
      </c>
      <c r="Z14" s="100"/>
      <c r="AA14" s="51">
        <f t="shared" si="2"/>
        <v>410</v>
      </c>
      <c r="AB14" s="58">
        <f t="shared" si="3"/>
        <v>77.358490566037744</v>
      </c>
      <c r="AC14" s="102">
        <v>45</v>
      </c>
      <c r="AD14" s="58">
        <f t="shared" si="4"/>
        <v>50</v>
      </c>
      <c r="AE14" s="57">
        <f>CRS!I14</f>
        <v>64.013408269771176</v>
      </c>
      <c r="AF14" s="55">
        <f>CRS!J14</f>
        <v>82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CALIMLIM, ERICSSON F. </v>
      </c>
      <c r="C15" s="56" t="str">
        <f>CRS!D15</f>
        <v>M</v>
      </c>
      <c r="D15" s="61" t="str">
        <f>CRS!E15</f>
        <v>BSIT-WEB TRACK-1</v>
      </c>
      <c r="E15" s="100">
        <v>40</v>
      </c>
      <c r="F15" s="100">
        <v>50</v>
      </c>
      <c r="G15" s="100">
        <v>4</v>
      </c>
      <c r="H15" s="100">
        <v>16</v>
      </c>
      <c r="I15" s="100">
        <v>30</v>
      </c>
      <c r="J15" s="100">
        <v>20</v>
      </c>
      <c r="K15" s="100">
        <v>9</v>
      </c>
      <c r="L15" s="100">
        <v>8</v>
      </c>
      <c r="M15" s="100">
        <v>11</v>
      </c>
      <c r="N15" s="100"/>
      <c r="O15" s="51">
        <f t="shared" si="0"/>
        <v>188</v>
      </c>
      <c r="P15" s="58">
        <f t="shared" si="1"/>
        <v>80</v>
      </c>
      <c r="Q15" s="100">
        <v>40</v>
      </c>
      <c r="R15" s="100">
        <v>50</v>
      </c>
      <c r="S15" s="100">
        <v>50</v>
      </c>
      <c r="T15" s="100">
        <v>40</v>
      </c>
      <c r="U15" s="100">
        <v>100</v>
      </c>
      <c r="V15" s="100">
        <v>50</v>
      </c>
      <c r="W15" s="100">
        <v>40</v>
      </c>
      <c r="X15" s="100">
        <v>30</v>
      </c>
      <c r="Y15" s="100">
        <v>40</v>
      </c>
      <c r="Z15" s="100"/>
      <c r="AA15" s="51">
        <f t="shared" si="2"/>
        <v>440</v>
      </c>
      <c r="AB15" s="58">
        <f t="shared" si="3"/>
        <v>83.018867924528308</v>
      </c>
      <c r="AC15" s="102">
        <v>50</v>
      </c>
      <c r="AD15" s="58">
        <f t="shared" si="4"/>
        <v>55.555555555555557</v>
      </c>
      <c r="AE15" s="57">
        <f>CRS!I15</f>
        <v>72.685115303983238</v>
      </c>
      <c r="AF15" s="55">
        <f>CRS!J15</f>
        <v>86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CARULLA, JOHN PATRICK P. </v>
      </c>
      <c r="C16" s="56" t="str">
        <f>CRS!D16</f>
        <v>M</v>
      </c>
      <c r="D16" s="61" t="str">
        <f>CRS!E16</f>
        <v>BSIT-WEB TRACK-1</v>
      </c>
      <c r="E16" s="100">
        <v>30</v>
      </c>
      <c r="F16" s="100"/>
      <c r="G16" s="100"/>
      <c r="H16" s="100">
        <v>14</v>
      </c>
      <c r="I16" s="100">
        <v>30</v>
      </c>
      <c r="J16" s="100">
        <v>20</v>
      </c>
      <c r="K16" s="100">
        <v>10</v>
      </c>
      <c r="L16" s="100">
        <v>7</v>
      </c>
      <c r="M16" s="100">
        <v>20</v>
      </c>
      <c r="N16" s="100"/>
      <c r="O16" s="51">
        <f t="shared" si="0"/>
        <v>131</v>
      </c>
      <c r="P16" s="58">
        <f t="shared" si="1"/>
        <v>55.744680851063833</v>
      </c>
      <c r="Q16" s="100">
        <v>40</v>
      </c>
      <c r="R16" s="100"/>
      <c r="S16" s="100">
        <v>50</v>
      </c>
      <c r="T16" s="100">
        <v>40</v>
      </c>
      <c r="U16" s="100">
        <v>100</v>
      </c>
      <c r="V16" s="100">
        <v>30</v>
      </c>
      <c r="W16" s="100">
        <v>40</v>
      </c>
      <c r="X16" s="100">
        <v>20</v>
      </c>
      <c r="Y16" s="100">
        <v>40</v>
      </c>
      <c r="Z16" s="100"/>
      <c r="AA16" s="51">
        <f t="shared" si="2"/>
        <v>360</v>
      </c>
      <c r="AB16" s="58">
        <f t="shared" si="3"/>
        <v>67.924528301886795</v>
      </c>
      <c r="AC16" s="102">
        <v>45</v>
      </c>
      <c r="AD16" s="58">
        <f t="shared" si="4"/>
        <v>50</v>
      </c>
      <c r="AE16" s="57">
        <f>CRS!I16</f>
        <v>57.810839020473708</v>
      </c>
      <c r="AF16" s="55">
        <f>CRS!J16</f>
        <v>79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CASTAÑO TOME, TEOFILO </v>
      </c>
      <c r="C17" s="56" t="str">
        <f>CRS!D17</f>
        <v>M</v>
      </c>
      <c r="D17" s="61" t="str">
        <f>CRS!E17</f>
        <v>BSIT-NET SEC TRACK-1</v>
      </c>
      <c r="E17" s="100">
        <v>30</v>
      </c>
      <c r="F17" s="100">
        <v>50</v>
      </c>
      <c r="G17" s="100"/>
      <c r="H17" s="100">
        <v>12</v>
      </c>
      <c r="I17" s="100">
        <v>30</v>
      </c>
      <c r="J17" s="100">
        <v>20</v>
      </c>
      <c r="K17" s="100">
        <v>7</v>
      </c>
      <c r="L17" s="100">
        <v>6</v>
      </c>
      <c r="M17" s="100">
        <v>9</v>
      </c>
      <c r="N17" s="100"/>
      <c r="O17" s="51">
        <f t="shared" si="0"/>
        <v>164</v>
      </c>
      <c r="P17" s="58">
        <f t="shared" si="1"/>
        <v>69.787234042553195</v>
      </c>
      <c r="Q17" s="100"/>
      <c r="R17" s="100">
        <v>40</v>
      </c>
      <c r="S17" s="100">
        <v>50</v>
      </c>
      <c r="T17" s="100">
        <v>40</v>
      </c>
      <c r="U17" s="100">
        <v>100</v>
      </c>
      <c r="V17" s="100">
        <v>50</v>
      </c>
      <c r="W17" s="100">
        <v>20</v>
      </c>
      <c r="X17" s="100"/>
      <c r="Y17" s="100">
        <v>40</v>
      </c>
      <c r="Z17" s="100"/>
      <c r="AA17" s="51">
        <f t="shared" si="2"/>
        <v>340</v>
      </c>
      <c r="AB17" s="58">
        <f t="shared" si="3"/>
        <v>64.15094339622641</v>
      </c>
      <c r="AC17" s="102">
        <v>33</v>
      </c>
      <c r="AD17" s="58">
        <f t="shared" si="4"/>
        <v>36.666666666666664</v>
      </c>
      <c r="AE17" s="57">
        <f>CRS!I17</f>
        <v>56.666265221463938</v>
      </c>
      <c r="AF17" s="55">
        <f>CRS!J17</f>
        <v>78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CORPUZ, JOHN RAY P. </v>
      </c>
      <c r="C18" s="56" t="str">
        <f>CRS!D18</f>
        <v>M</v>
      </c>
      <c r="D18" s="61" t="str">
        <f>CRS!E18</f>
        <v>BSIT-NET SEC TRACK-1</v>
      </c>
      <c r="E18" s="100">
        <v>40</v>
      </c>
      <c r="F18" s="100">
        <v>50</v>
      </c>
      <c r="G18" s="100">
        <v>0</v>
      </c>
      <c r="H18" s="100">
        <v>14</v>
      </c>
      <c r="I18" s="100">
        <v>30</v>
      </c>
      <c r="J18" s="100"/>
      <c r="K18" s="100">
        <v>7</v>
      </c>
      <c r="L18" s="100">
        <v>7</v>
      </c>
      <c r="M18" s="100">
        <v>10</v>
      </c>
      <c r="N18" s="100"/>
      <c r="O18" s="51">
        <f t="shared" si="0"/>
        <v>158</v>
      </c>
      <c r="P18" s="58">
        <f t="shared" si="1"/>
        <v>67.234042553191486</v>
      </c>
      <c r="Q18" s="100"/>
      <c r="R18" s="100">
        <v>40</v>
      </c>
      <c r="S18" s="100">
        <v>50</v>
      </c>
      <c r="T18" s="100">
        <v>40</v>
      </c>
      <c r="U18" s="100">
        <v>100</v>
      </c>
      <c r="V18" s="100">
        <v>30</v>
      </c>
      <c r="W18" s="100">
        <v>15</v>
      </c>
      <c r="X18" s="100">
        <v>20</v>
      </c>
      <c r="Y18" s="100">
        <v>40</v>
      </c>
      <c r="Z18" s="100"/>
      <c r="AA18" s="51">
        <f t="shared" si="2"/>
        <v>335</v>
      </c>
      <c r="AB18" s="58">
        <f t="shared" si="3"/>
        <v>63.20754716981132</v>
      </c>
      <c r="AC18" s="102">
        <v>45</v>
      </c>
      <c r="AD18" s="58">
        <f t="shared" si="4"/>
        <v>50</v>
      </c>
      <c r="AE18" s="57">
        <f>CRS!I18</f>
        <v>60.04572460859093</v>
      </c>
      <c r="AF18" s="55">
        <f>CRS!J18</f>
        <v>80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DALILIS, NOE A. </v>
      </c>
      <c r="C19" s="56" t="str">
        <f>CRS!D19</f>
        <v>M</v>
      </c>
      <c r="D19" s="61" t="str">
        <f>CRS!E19</f>
        <v>BSIT-WEB TRACK-1</v>
      </c>
      <c r="E19" s="100">
        <v>40</v>
      </c>
      <c r="F19" s="100">
        <v>50</v>
      </c>
      <c r="G19" s="100">
        <v>0</v>
      </c>
      <c r="H19" s="100">
        <v>22</v>
      </c>
      <c r="I19" s="100">
        <v>30</v>
      </c>
      <c r="J19" s="100">
        <v>20</v>
      </c>
      <c r="K19" s="100">
        <v>10</v>
      </c>
      <c r="L19" s="100">
        <v>11</v>
      </c>
      <c r="M19" s="100">
        <v>20</v>
      </c>
      <c r="N19" s="100"/>
      <c r="O19" s="51">
        <f t="shared" si="0"/>
        <v>203</v>
      </c>
      <c r="P19" s="58">
        <f t="shared" si="1"/>
        <v>86.382978723404264</v>
      </c>
      <c r="Q19" s="100">
        <v>40</v>
      </c>
      <c r="R19" s="100">
        <v>20</v>
      </c>
      <c r="S19" s="100">
        <v>50</v>
      </c>
      <c r="T19" s="100">
        <v>40</v>
      </c>
      <c r="U19" s="100">
        <v>80</v>
      </c>
      <c r="V19" s="100">
        <v>50</v>
      </c>
      <c r="W19" s="100">
        <v>40</v>
      </c>
      <c r="X19" s="100">
        <v>20</v>
      </c>
      <c r="Y19" s="100">
        <v>40</v>
      </c>
      <c r="Z19" s="100"/>
      <c r="AA19" s="51">
        <f t="shared" si="2"/>
        <v>380</v>
      </c>
      <c r="AB19" s="58">
        <f t="shared" si="3"/>
        <v>71.698113207547166</v>
      </c>
      <c r="AC19" s="102">
        <v>38</v>
      </c>
      <c r="AD19" s="58">
        <f t="shared" si="4"/>
        <v>42.222222222222221</v>
      </c>
      <c r="AE19" s="57">
        <f>CRS!I19</f>
        <v>66.522315892769527</v>
      </c>
      <c r="AF19" s="55">
        <f>CRS!J19</f>
        <v>83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DE GUZMAN, WINDZOR DAVE D. </v>
      </c>
      <c r="C20" s="56" t="str">
        <f>CRS!D20</f>
        <v>M</v>
      </c>
      <c r="D20" s="61" t="str">
        <f>CRS!E20</f>
        <v>BSIT-WEB TRACK-1</v>
      </c>
      <c r="E20" s="100">
        <v>40</v>
      </c>
      <c r="F20" s="100">
        <v>50</v>
      </c>
      <c r="G20" s="100">
        <v>8</v>
      </c>
      <c r="H20" s="100">
        <v>22</v>
      </c>
      <c r="I20" s="100">
        <v>30</v>
      </c>
      <c r="J20" s="100">
        <v>20</v>
      </c>
      <c r="K20" s="100">
        <v>10</v>
      </c>
      <c r="L20" s="100">
        <v>11</v>
      </c>
      <c r="M20" s="100">
        <v>17</v>
      </c>
      <c r="N20" s="100"/>
      <c r="O20" s="51">
        <f t="shared" si="0"/>
        <v>208</v>
      </c>
      <c r="P20" s="58">
        <f t="shared" si="1"/>
        <v>88.510638297872333</v>
      </c>
      <c r="Q20" s="100">
        <v>40</v>
      </c>
      <c r="R20" s="100">
        <v>50</v>
      </c>
      <c r="S20" s="100">
        <v>50</v>
      </c>
      <c r="T20" s="100">
        <v>40</v>
      </c>
      <c r="U20" s="100">
        <v>115</v>
      </c>
      <c r="V20" s="100">
        <v>50</v>
      </c>
      <c r="W20" s="100">
        <v>20</v>
      </c>
      <c r="X20" s="100">
        <v>20</v>
      </c>
      <c r="Y20" s="100">
        <v>40</v>
      </c>
      <c r="Z20" s="100"/>
      <c r="AA20" s="51">
        <f t="shared" si="2"/>
        <v>425</v>
      </c>
      <c r="AB20" s="58">
        <f t="shared" si="3"/>
        <v>80.188679245283026</v>
      </c>
      <c r="AC20" s="102">
        <v>58</v>
      </c>
      <c r="AD20" s="58">
        <f t="shared" si="4"/>
        <v>64.444444444444443</v>
      </c>
      <c r="AE20" s="57">
        <f>CRS!I20</f>
        <v>77.581885900352376</v>
      </c>
      <c r="AF20" s="55">
        <f>CRS!J20</f>
        <v>89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DULAY, RAYMUND A. </v>
      </c>
      <c r="C21" s="56" t="str">
        <f>CRS!D21</f>
        <v>M</v>
      </c>
      <c r="D21" s="61" t="str">
        <f>CRS!E21</f>
        <v>BSIT-NET SEC TRACK-1</v>
      </c>
      <c r="E21" s="100">
        <v>40</v>
      </c>
      <c r="F21" s="100">
        <v>50</v>
      </c>
      <c r="G21" s="100">
        <v>9</v>
      </c>
      <c r="H21" s="100">
        <v>0</v>
      </c>
      <c r="I21" s="100">
        <v>30</v>
      </c>
      <c r="J21" s="100">
        <v>20</v>
      </c>
      <c r="K21" s="100">
        <v>8</v>
      </c>
      <c r="L21" s="100"/>
      <c r="M21" s="100"/>
      <c r="N21" s="100"/>
      <c r="O21" s="51">
        <f t="shared" si="0"/>
        <v>157</v>
      </c>
      <c r="P21" s="58">
        <f t="shared" si="1"/>
        <v>66.808510638297875</v>
      </c>
      <c r="Q21" s="100">
        <v>40</v>
      </c>
      <c r="R21" s="100">
        <v>50</v>
      </c>
      <c r="S21" s="100">
        <v>50</v>
      </c>
      <c r="T21" s="100">
        <v>40</v>
      </c>
      <c r="U21" s="100">
        <v>100</v>
      </c>
      <c r="V21" s="100">
        <v>30</v>
      </c>
      <c r="W21" s="100">
        <v>40</v>
      </c>
      <c r="X21" s="100">
        <v>20</v>
      </c>
      <c r="Y21" s="100">
        <v>40</v>
      </c>
      <c r="Z21" s="100"/>
      <c r="AA21" s="51">
        <f t="shared" si="2"/>
        <v>410</v>
      </c>
      <c r="AB21" s="58">
        <f t="shared" si="3"/>
        <v>77.358490566037744</v>
      </c>
      <c r="AC21" s="102">
        <v>41</v>
      </c>
      <c r="AD21" s="58">
        <f t="shared" si="4"/>
        <v>45.555555555555557</v>
      </c>
      <c r="AE21" s="57">
        <f>CRS!I21</f>
        <v>63.063999286319643</v>
      </c>
      <c r="AF21" s="55">
        <f>CRS!J21</f>
        <v>82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ENCOMIENDA, KRISTINE CIELO C. </v>
      </c>
      <c r="C22" s="56" t="str">
        <f>CRS!D22</f>
        <v>F</v>
      </c>
      <c r="D22" s="61" t="str">
        <f>CRS!E22</f>
        <v>BSIT-ERP TRACK-1</v>
      </c>
      <c r="E22" s="100">
        <v>50</v>
      </c>
      <c r="F22" s="100">
        <v>50</v>
      </c>
      <c r="G22" s="100"/>
      <c r="H22" s="100">
        <v>20</v>
      </c>
      <c r="I22" s="100">
        <v>30</v>
      </c>
      <c r="J22" s="100">
        <v>20</v>
      </c>
      <c r="K22" s="100">
        <v>10</v>
      </c>
      <c r="L22" s="100">
        <v>10</v>
      </c>
      <c r="M22" s="100">
        <v>11</v>
      </c>
      <c r="N22" s="100"/>
      <c r="O22" s="51">
        <f t="shared" si="0"/>
        <v>201</v>
      </c>
      <c r="P22" s="58">
        <f t="shared" si="1"/>
        <v>85.531914893617028</v>
      </c>
      <c r="Q22" s="100">
        <v>40</v>
      </c>
      <c r="R22" s="100">
        <v>40</v>
      </c>
      <c r="S22" s="100">
        <v>50</v>
      </c>
      <c r="T22" s="100">
        <v>40</v>
      </c>
      <c r="U22" s="100">
        <v>135</v>
      </c>
      <c r="V22" s="100">
        <v>50</v>
      </c>
      <c r="W22" s="100">
        <v>40</v>
      </c>
      <c r="X22" s="100">
        <v>30</v>
      </c>
      <c r="Y22" s="100">
        <v>40</v>
      </c>
      <c r="Z22" s="100"/>
      <c r="AA22" s="51">
        <f t="shared" si="2"/>
        <v>465</v>
      </c>
      <c r="AB22" s="58">
        <f t="shared" si="3"/>
        <v>87.735849056603783</v>
      </c>
      <c r="AC22" s="102">
        <v>38</v>
      </c>
      <c r="AD22" s="58">
        <f t="shared" si="4"/>
        <v>42.222222222222221</v>
      </c>
      <c r="AE22" s="57">
        <f>CRS!I22</f>
        <v>71.53391765912842</v>
      </c>
      <c r="AF22" s="55">
        <f>CRS!J22</f>
        <v>86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GANOTICE, MARK ANTHONY A. </v>
      </c>
      <c r="C23" s="56" t="str">
        <f>CRS!D23</f>
        <v>M</v>
      </c>
      <c r="D23" s="61" t="str">
        <f>CRS!E23</f>
        <v>BSIT-NET SEC TRACK-1</v>
      </c>
      <c r="E23" s="100">
        <v>40</v>
      </c>
      <c r="F23" s="100">
        <v>50</v>
      </c>
      <c r="G23" s="100">
        <v>9</v>
      </c>
      <c r="H23" s="100"/>
      <c r="I23" s="100"/>
      <c r="J23" s="100"/>
      <c r="K23" s="100"/>
      <c r="L23" s="100"/>
      <c r="M23" s="100"/>
      <c r="N23" s="100"/>
      <c r="O23" s="51">
        <f t="shared" si="0"/>
        <v>99</v>
      </c>
      <c r="P23" s="58">
        <f t="shared" si="1"/>
        <v>42.127659574468083</v>
      </c>
      <c r="Q23" s="100"/>
      <c r="R23" s="100">
        <v>50</v>
      </c>
      <c r="S23" s="100"/>
      <c r="T23" s="100"/>
      <c r="U23" s="100"/>
      <c r="V23" s="100"/>
      <c r="W23" s="100"/>
      <c r="X23" s="100"/>
      <c r="Y23" s="100"/>
      <c r="Z23" s="100"/>
      <c r="AA23" s="51">
        <f t="shared" si="2"/>
        <v>50</v>
      </c>
      <c r="AB23" s="58">
        <f t="shared" si="3"/>
        <v>9.433962264150944</v>
      </c>
      <c r="AC23" s="102"/>
      <c r="AD23" s="58" t="str">
        <f t="shared" si="4"/>
        <v/>
      </c>
      <c r="AE23" s="57">
        <f>CRS!I23</f>
        <v>17.015335206744279</v>
      </c>
      <c r="AF23" s="55">
        <f>CRS!J23</f>
        <v>71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GLORIA, MICHAEL B. </v>
      </c>
      <c r="C24" s="56" t="str">
        <f>CRS!D24</f>
        <v>M</v>
      </c>
      <c r="D24" s="61" t="str">
        <f>CRS!E24</f>
        <v>BSIT-NET SEC TRACK-1</v>
      </c>
      <c r="E24" s="100">
        <v>30</v>
      </c>
      <c r="F24" s="100">
        <v>50</v>
      </c>
      <c r="G24" s="100">
        <v>3</v>
      </c>
      <c r="H24" s="100">
        <v>14</v>
      </c>
      <c r="I24" s="100">
        <v>30</v>
      </c>
      <c r="J24" s="100">
        <v>20</v>
      </c>
      <c r="K24" s="100">
        <v>7</v>
      </c>
      <c r="L24" s="100">
        <v>7</v>
      </c>
      <c r="M24" s="100">
        <v>11</v>
      </c>
      <c r="N24" s="100"/>
      <c r="O24" s="51">
        <f t="shared" si="0"/>
        <v>172</v>
      </c>
      <c r="P24" s="58">
        <f t="shared" si="1"/>
        <v>73.191489361702125</v>
      </c>
      <c r="Q24" s="100">
        <v>40</v>
      </c>
      <c r="R24" s="100">
        <v>50</v>
      </c>
      <c r="S24" s="100">
        <v>50</v>
      </c>
      <c r="T24" s="100">
        <v>40</v>
      </c>
      <c r="U24" s="100">
        <v>130</v>
      </c>
      <c r="V24" s="100">
        <v>50</v>
      </c>
      <c r="W24" s="100">
        <v>40</v>
      </c>
      <c r="X24" s="100">
        <v>20</v>
      </c>
      <c r="Y24" s="100">
        <v>40</v>
      </c>
      <c r="Z24" s="100"/>
      <c r="AA24" s="51">
        <f t="shared" si="2"/>
        <v>460</v>
      </c>
      <c r="AB24" s="58">
        <f t="shared" si="3"/>
        <v>86.79245283018868</v>
      </c>
      <c r="AC24" s="102">
        <v>35</v>
      </c>
      <c r="AD24" s="58">
        <f t="shared" si="4"/>
        <v>38.888888888888893</v>
      </c>
      <c r="AE24" s="57">
        <f>CRS!I24</f>
        <v>66.016923145546201</v>
      </c>
      <c r="AF24" s="55">
        <f>CRS!J24</f>
        <v>83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GONZALES, JEPANIÑO ABISHOI T. </v>
      </c>
      <c r="C25" s="56" t="str">
        <f>CRS!D25</f>
        <v>M</v>
      </c>
      <c r="D25" s="61" t="str">
        <f>CRS!E25</f>
        <v>BSIT-NET SEC TRACK-1</v>
      </c>
      <c r="E25" s="100">
        <v>25</v>
      </c>
      <c r="F25" s="100">
        <v>50</v>
      </c>
      <c r="G25" s="100">
        <v>7</v>
      </c>
      <c r="H25" s="100">
        <v>0</v>
      </c>
      <c r="I25" s="100">
        <v>30</v>
      </c>
      <c r="J25" s="100">
        <v>20</v>
      </c>
      <c r="K25" s="100">
        <v>8</v>
      </c>
      <c r="L25" s="100"/>
      <c r="M25" s="100">
        <v>13</v>
      </c>
      <c r="N25" s="100"/>
      <c r="O25" s="51">
        <f t="shared" si="0"/>
        <v>153</v>
      </c>
      <c r="P25" s="58">
        <f t="shared" si="1"/>
        <v>65.106382978723403</v>
      </c>
      <c r="Q25" s="100"/>
      <c r="R25" s="100"/>
      <c r="S25" s="100">
        <v>50</v>
      </c>
      <c r="T25" s="100">
        <v>40</v>
      </c>
      <c r="U25" s="100">
        <v>100</v>
      </c>
      <c r="V25" s="100">
        <v>50</v>
      </c>
      <c r="W25" s="100">
        <v>40</v>
      </c>
      <c r="X25" s="100">
        <v>20</v>
      </c>
      <c r="Y25" s="100">
        <v>40</v>
      </c>
      <c r="Z25" s="100"/>
      <c r="AA25" s="51">
        <f t="shared" si="2"/>
        <v>340</v>
      </c>
      <c r="AB25" s="58">
        <f t="shared" si="3"/>
        <v>64.15094339622641</v>
      </c>
      <c r="AC25" s="102">
        <v>44</v>
      </c>
      <c r="AD25" s="58">
        <f t="shared" si="4"/>
        <v>48.888888888888886</v>
      </c>
      <c r="AE25" s="57">
        <f>CRS!I25</f>
        <v>59.277139925955666</v>
      </c>
      <c r="AF25" s="55">
        <f>CRS!J25</f>
        <v>80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IMASA, JOHN LISBERT S. </v>
      </c>
      <c r="C26" s="56" t="str">
        <f>CRS!D26</f>
        <v>M</v>
      </c>
      <c r="D26" s="61" t="str">
        <f>CRS!E26</f>
        <v>BSIT-NET SEC TRACK-1</v>
      </c>
      <c r="E26" s="100">
        <v>30</v>
      </c>
      <c r="F26" s="100">
        <v>50</v>
      </c>
      <c r="G26" s="100">
        <v>9</v>
      </c>
      <c r="H26" s="100">
        <v>16</v>
      </c>
      <c r="I26" s="100">
        <v>30</v>
      </c>
      <c r="J26" s="100">
        <v>20</v>
      </c>
      <c r="K26" s="100">
        <v>9</v>
      </c>
      <c r="L26" s="100">
        <v>8</v>
      </c>
      <c r="M26" s="100">
        <v>13</v>
      </c>
      <c r="N26" s="100"/>
      <c r="O26" s="51">
        <f t="shared" si="0"/>
        <v>185</v>
      </c>
      <c r="P26" s="58">
        <f t="shared" si="1"/>
        <v>78.723404255319153</v>
      </c>
      <c r="Q26" s="100">
        <v>40</v>
      </c>
      <c r="R26" s="100">
        <v>50</v>
      </c>
      <c r="S26" s="100">
        <v>50</v>
      </c>
      <c r="T26" s="100">
        <v>40</v>
      </c>
      <c r="U26" s="100">
        <v>115</v>
      </c>
      <c r="V26" s="100">
        <v>50</v>
      </c>
      <c r="W26" s="100">
        <v>40</v>
      </c>
      <c r="X26" s="100">
        <v>20</v>
      </c>
      <c r="Y26" s="100">
        <v>40</v>
      </c>
      <c r="Z26" s="100"/>
      <c r="AA26" s="51">
        <f t="shared" si="2"/>
        <v>445</v>
      </c>
      <c r="AB26" s="58">
        <f t="shared" si="3"/>
        <v>83.962264150943398</v>
      </c>
      <c r="AC26" s="102">
        <v>42</v>
      </c>
      <c r="AD26" s="58">
        <f t="shared" si="4"/>
        <v>46.666666666666664</v>
      </c>
      <c r="AE26" s="57">
        <f>CRS!I26</f>
        <v>69.552937240733314</v>
      </c>
      <c r="AF26" s="55">
        <f>CRS!J26</f>
        <v>85</v>
      </c>
      <c r="AG26" s="410"/>
      <c r="AH26" s="408" t="s">
        <v>117</v>
      </c>
    </row>
    <row r="27" spans="1:34" ht="12.75" customHeight="1">
      <c r="A27" s="47" t="s">
        <v>43</v>
      </c>
      <c r="B27" s="50" t="str">
        <f>CRS!C27</f>
        <v xml:space="preserve">LAWAGAN, JERICHO G. </v>
      </c>
      <c r="C27" s="56" t="str">
        <f>CRS!D27</f>
        <v>M</v>
      </c>
      <c r="D27" s="61" t="str">
        <f>CRS!E27</f>
        <v>BSIT-NET SEC TRACK-3</v>
      </c>
      <c r="E27" s="100"/>
      <c r="F27" s="100"/>
      <c r="G27" s="100">
        <v>0</v>
      </c>
      <c r="H27" s="100">
        <v>10</v>
      </c>
      <c r="I27" s="100"/>
      <c r="J27" s="100">
        <v>20</v>
      </c>
      <c r="K27" s="100">
        <v>6</v>
      </c>
      <c r="L27" s="100">
        <v>5</v>
      </c>
      <c r="M27" s="100">
        <v>14</v>
      </c>
      <c r="N27" s="100"/>
      <c r="O27" s="51">
        <f t="shared" si="0"/>
        <v>55</v>
      </c>
      <c r="P27" s="58">
        <f t="shared" si="1"/>
        <v>23.404255319148938</v>
      </c>
      <c r="Q27" s="100">
        <v>40</v>
      </c>
      <c r="R27" s="100"/>
      <c r="S27" s="100">
        <v>50</v>
      </c>
      <c r="T27" s="100">
        <v>40</v>
      </c>
      <c r="U27" s="100"/>
      <c r="V27" s="100">
        <v>50</v>
      </c>
      <c r="W27" s="100"/>
      <c r="X27" s="100"/>
      <c r="Y27" s="100">
        <v>40</v>
      </c>
      <c r="Z27" s="100"/>
      <c r="AA27" s="51">
        <f t="shared" si="2"/>
        <v>220</v>
      </c>
      <c r="AB27" s="58">
        <f t="shared" si="3"/>
        <v>41.509433962264154</v>
      </c>
      <c r="AC27" s="102">
        <v>43</v>
      </c>
      <c r="AD27" s="58">
        <f t="shared" si="4"/>
        <v>47.777777777777779</v>
      </c>
      <c r="AE27" s="57">
        <f>CRS!I27</f>
        <v>37.665961907310766</v>
      </c>
      <c r="AF27" s="55">
        <f>CRS!J27</f>
        <v>73</v>
      </c>
      <c r="AG27" s="411"/>
      <c r="AH27" s="409"/>
    </row>
    <row r="28" spans="1:34" ht="12.75" customHeight="1">
      <c r="A28" s="47" t="s">
        <v>44</v>
      </c>
      <c r="B28" s="50" t="str">
        <f>CRS!C28</f>
        <v xml:space="preserve">LICAYAN, TYRONE JADE P. </v>
      </c>
      <c r="C28" s="56" t="str">
        <f>CRS!D28</f>
        <v>M</v>
      </c>
      <c r="D28" s="61" t="str">
        <f>CRS!E28</f>
        <v>BSIT-NET SEC TRACK-1</v>
      </c>
      <c r="E28" s="100">
        <v>30</v>
      </c>
      <c r="F28" s="100">
        <v>50</v>
      </c>
      <c r="G28" s="100">
        <v>4</v>
      </c>
      <c r="H28" s="100">
        <v>16</v>
      </c>
      <c r="I28" s="100"/>
      <c r="J28" s="100">
        <v>20</v>
      </c>
      <c r="K28" s="100">
        <v>7</v>
      </c>
      <c r="L28" s="100">
        <v>8</v>
      </c>
      <c r="M28" s="100"/>
      <c r="N28" s="100"/>
      <c r="O28" s="51">
        <f t="shared" si="0"/>
        <v>135</v>
      </c>
      <c r="P28" s="58">
        <f t="shared" si="1"/>
        <v>57.446808510638306</v>
      </c>
      <c r="Q28" s="100"/>
      <c r="R28" s="100">
        <v>40</v>
      </c>
      <c r="S28" s="100">
        <v>50</v>
      </c>
      <c r="T28" s="100">
        <v>40</v>
      </c>
      <c r="U28" s="100">
        <v>115</v>
      </c>
      <c r="V28" s="100">
        <v>50</v>
      </c>
      <c r="W28" s="100">
        <v>20</v>
      </c>
      <c r="X28" s="100">
        <v>20</v>
      </c>
      <c r="Y28" s="100"/>
      <c r="Z28" s="100"/>
      <c r="AA28" s="51">
        <f t="shared" si="2"/>
        <v>335</v>
      </c>
      <c r="AB28" s="58">
        <f t="shared" si="3"/>
        <v>63.20754716981132</v>
      </c>
      <c r="AC28" s="102">
        <v>40</v>
      </c>
      <c r="AD28" s="58">
        <f t="shared" si="4"/>
        <v>44.444444444444443</v>
      </c>
      <c r="AE28" s="57">
        <f>CRS!I28</f>
        <v>54.927048485659498</v>
      </c>
      <c r="AF28" s="55">
        <f>CRS!J28</f>
        <v>77</v>
      </c>
      <c r="AG28" s="411"/>
      <c r="AH28" s="409"/>
    </row>
    <row r="29" spans="1:34" ht="12.75" customHeight="1">
      <c r="A29" s="47" t="s">
        <v>45</v>
      </c>
      <c r="B29" s="50" t="str">
        <f>CRS!C29</f>
        <v xml:space="preserve">LOMBRES, ARYANNE JADE M. </v>
      </c>
      <c r="C29" s="56" t="str">
        <f>CRS!D29</f>
        <v>F</v>
      </c>
      <c r="D29" s="61" t="str">
        <f>CRS!E29</f>
        <v>BSIT-NET SEC TRACK-1</v>
      </c>
      <c r="E29" s="100">
        <v>25</v>
      </c>
      <c r="F29" s="100">
        <v>50</v>
      </c>
      <c r="G29" s="100">
        <v>3</v>
      </c>
      <c r="H29" s="100">
        <v>0</v>
      </c>
      <c r="I29" s="100"/>
      <c r="J29" s="100">
        <v>20</v>
      </c>
      <c r="K29" s="100">
        <v>10</v>
      </c>
      <c r="L29" s="100"/>
      <c r="M29" s="100">
        <v>20</v>
      </c>
      <c r="N29" s="100"/>
      <c r="O29" s="51">
        <f t="shared" si="0"/>
        <v>128</v>
      </c>
      <c r="P29" s="58">
        <f t="shared" si="1"/>
        <v>54.468085106382979</v>
      </c>
      <c r="Q29" s="100">
        <v>40</v>
      </c>
      <c r="R29" s="100">
        <v>40</v>
      </c>
      <c r="S29" s="100">
        <v>50</v>
      </c>
      <c r="T29" s="100">
        <v>40</v>
      </c>
      <c r="U29" s="100">
        <v>100</v>
      </c>
      <c r="V29" s="100">
        <v>50</v>
      </c>
      <c r="W29" s="100">
        <v>20</v>
      </c>
      <c r="X29" s="100">
        <v>20</v>
      </c>
      <c r="Y29" s="100"/>
      <c r="Z29" s="100"/>
      <c r="AA29" s="51">
        <f t="shared" si="2"/>
        <v>360</v>
      </c>
      <c r="AB29" s="58">
        <f t="shared" si="3"/>
        <v>67.924528301886795</v>
      </c>
      <c r="AC29" s="102">
        <v>53</v>
      </c>
      <c r="AD29" s="58">
        <f t="shared" si="4"/>
        <v>58.888888888888893</v>
      </c>
      <c r="AE29" s="57">
        <f>CRS!I29</f>
        <v>60.411784646951254</v>
      </c>
      <c r="AF29" s="55">
        <f>CRS!J29</f>
        <v>80</v>
      </c>
      <c r="AG29" s="411"/>
      <c r="AH29" s="409"/>
    </row>
    <row r="30" spans="1:34" ht="12.75" customHeight="1">
      <c r="A30" s="47" t="s">
        <v>46</v>
      </c>
      <c r="B30" s="50" t="str">
        <f>CRS!C30</f>
        <v xml:space="preserve">MACASADDU, JOHN RAFAEL R. </v>
      </c>
      <c r="C30" s="56" t="str">
        <f>CRS!D30</f>
        <v>M</v>
      </c>
      <c r="D30" s="61" t="str">
        <f>CRS!E30</f>
        <v>BSIT-WEB TRACK-1</v>
      </c>
      <c r="E30" s="100">
        <v>25</v>
      </c>
      <c r="F30" s="100">
        <v>50</v>
      </c>
      <c r="G30" s="100">
        <v>9</v>
      </c>
      <c r="H30" s="100">
        <v>20</v>
      </c>
      <c r="I30" s="100">
        <v>30</v>
      </c>
      <c r="J30" s="100">
        <v>20</v>
      </c>
      <c r="K30" s="100">
        <v>7</v>
      </c>
      <c r="L30" s="100">
        <v>10</v>
      </c>
      <c r="M30" s="100">
        <v>10</v>
      </c>
      <c r="N30" s="100"/>
      <c r="O30" s="51">
        <f t="shared" si="0"/>
        <v>181</v>
      </c>
      <c r="P30" s="58">
        <f t="shared" si="1"/>
        <v>77.021276595744681</v>
      </c>
      <c r="Q30" s="100">
        <v>40</v>
      </c>
      <c r="R30" s="100">
        <v>50</v>
      </c>
      <c r="S30" s="100">
        <v>50</v>
      </c>
      <c r="T30" s="100">
        <v>40</v>
      </c>
      <c r="U30" s="100">
        <v>115</v>
      </c>
      <c r="V30" s="100">
        <v>50</v>
      </c>
      <c r="W30" s="100">
        <v>40</v>
      </c>
      <c r="X30" s="100">
        <v>20</v>
      </c>
      <c r="Y30" s="100">
        <v>40</v>
      </c>
      <c r="Z30" s="100"/>
      <c r="AA30" s="51">
        <f t="shared" si="2"/>
        <v>445</v>
      </c>
      <c r="AB30" s="58">
        <f t="shared" si="3"/>
        <v>83.962264150943398</v>
      </c>
      <c r="AC30" s="102">
        <v>43</v>
      </c>
      <c r="AD30" s="58">
        <f t="shared" si="4"/>
        <v>47.777777777777779</v>
      </c>
      <c r="AE30" s="57">
        <f>CRS!I30</f>
        <v>69.369012890851508</v>
      </c>
      <c r="AF30" s="55">
        <f>CRS!J30</f>
        <v>85</v>
      </c>
      <c r="AG30" s="411"/>
      <c r="AH30" s="409"/>
    </row>
    <row r="31" spans="1:34" ht="12.75" customHeight="1">
      <c r="A31" s="47" t="s">
        <v>47</v>
      </c>
      <c r="B31" s="50" t="str">
        <f>CRS!C31</f>
        <v xml:space="preserve">MARCOS, ROMAR A. </v>
      </c>
      <c r="C31" s="56" t="str">
        <f>CRS!D31</f>
        <v>M</v>
      </c>
      <c r="D31" s="61" t="str">
        <f>CRS!E31</f>
        <v>BSIT-WEB TRACK-1</v>
      </c>
      <c r="E31" s="100">
        <v>40</v>
      </c>
      <c r="F31" s="100">
        <v>50</v>
      </c>
      <c r="G31" s="100">
        <v>9</v>
      </c>
      <c r="H31" s="100">
        <v>0</v>
      </c>
      <c r="I31" s="100"/>
      <c r="J31" s="100"/>
      <c r="K31" s="100"/>
      <c r="L31" s="100"/>
      <c r="M31" s="100"/>
      <c r="N31" s="100"/>
      <c r="O31" s="51">
        <f t="shared" si="0"/>
        <v>99</v>
      </c>
      <c r="P31" s="58">
        <f t="shared" si="1"/>
        <v>42.127659574468083</v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57">
        <f>CRS!I31</f>
        <v>13.902127659574468</v>
      </c>
      <c r="AF31" s="55">
        <f>CRS!J31</f>
        <v>71</v>
      </c>
      <c r="AG31" s="411"/>
      <c r="AH31" s="409"/>
    </row>
    <row r="32" spans="1:34" ht="12.75" customHeight="1">
      <c r="A32" s="47" t="s">
        <v>48</v>
      </c>
      <c r="B32" s="50" t="str">
        <f>CRS!C32</f>
        <v xml:space="preserve">MARZO, AUDREY P. </v>
      </c>
      <c r="C32" s="56" t="str">
        <f>CRS!D32</f>
        <v>F</v>
      </c>
      <c r="D32" s="61" t="str">
        <f>CRS!E32</f>
        <v>BSIT-NET SEC TRACK-1</v>
      </c>
      <c r="E32" s="100">
        <v>40</v>
      </c>
      <c r="F32" s="100">
        <v>50</v>
      </c>
      <c r="G32" s="100">
        <v>3</v>
      </c>
      <c r="H32" s="100">
        <v>14</v>
      </c>
      <c r="I32" s="100">
        <v>30</v>
      </c>
      <c r="J32" s="100">
        <v>20</v>
      </c>
      <c r="K32" s="100">
        <v>10</v>
      </c>
      <c r="L32" s="100">
        <v>7</v>
      </c>
      <c r="M32" s="100">
        <v>13</v>
      </c>
      <c r="N32" s="100"/>
      <c r="O32" s="51">
        <f t="shared" si="0"/>
        <v>187</v>
      </c>
      <c r="P32" s="58">
        <f t="shared" si="1"/>
        <v>79.574468085106389</v>
      </c>
      <c r="Q32" s="100">
        <v>40</v>
      </c>
      <c r="R32" s="100">
        <v>50</v>
      </c>
      <c r="S32" s="100">
        <v>50</v>
      </c>
      <c r="T32" s="100">
        <v>40</v>
      </c>
      <c r="U32" s="100">
        <v>125</v>
      </c>
      <c r="V32" s="100">
        <v>50</v>
      </c>
      <c r="W32" s="100">
        <v>20</v>
      </c>
      <c r="X32" s="100">
        <v>20</v>
      </c>
      <c r="Y32" s="100">
        <v>40</v>
      </c>
      <c r="Z32" s="100"/>
      <c r="AA32" s="51">
        <f t="shared" si="2"/>
        <v>435</v>
      </c>
      <c r="AB32" s="58">
        <f t="shared" si="3"/>
        <v>82.075471698113205</v>
      </c>
      <c r="AC32" s="102">
        <v>32</v>
      </c>
      <c r="AD32" s="58">
        <f t="shared" si="4"/>
        <v>35.555555555555557</v>
      </c>
      <c r="AE32" s="57">
        <f>CRS!I32</f>
        <v>65.433369017351353</v>
      </c>
      <c r="AF32" s="55">
        <f>CRS!J32</f>
        <v>83</v>
      </c>
      <c r="AG32" s="411"/>
      <c r="AH32" s="409"/>
    </row>
    <row r="33" spans="1:37" ht="12.75" customHeight="1">
      <c r="A33" s="47" t="s">
        <v>49</v>
      </c>
      <c r="B33" s="50" t="str">
        <f>CRS!C33</f>
        <v xml:space="preserve">MENDOZA, JOHN KENNETH L. </v>
      </c>
      <c r="C33" s="56" t="str">
        <f>CRS!D33</f>
        <v>M</v>
      </c>
      <c r="D33" s="61" t="str">
        <f>CRS!E33</f>
        <v>BSIT-NET SEC TRACK-1</v>
      </c>
      <c r="E33" s="100">
        <v>50</v>
      </c>
      <c r="F33" s="100">
        <v>50</v>
      </c>
      <c r="G33" s="100">
        <v>4</v>
      </c>
      <c r="H33" s="100">
        <v>10</v>
      </c>
      <c r="I33" s="100">
        <v>30</v>
      </c>
      <c r="J33" s="100">
        <v>20</v>
      </c>
      <c r="K33" s="100">
        <v>2</v>
      </c>
      <c r="L33" s="100">
        <v>5</v>
      </c>
      <c r="M33" s="100">
        <v>11</v>
      </c>
      <c r="N33" s="100"/>
      <c r="O33" s="51">
        <f t="shared" si="0"/>
        <v>182</v>
      </c>
      <c r="P33" s="58">
        <f t="shared" si="1"/>
        <v>77.446808510638306</v>
      </c>
      <c r="Q33" s="100">
        <v>40</v>
      </c>
      <c r="R33" s="100">
        <v>30</v>
      </c>
      <c r="S33" s="100">
        <v>50</v>
      </c>
      <c r="T33" s="100">
        <v>40</v>
      </c>
      <c r="U33" s="100">
        <v>100</v>
      </c>
      <c r="V33" s="100">
        <v>50</v>
      </c>
      <c r="W33" s="100">
        <v>40</v>
      </c>
      <c r="X33" s="100">
        <v>20</v>
      </c>
      <c r="Y33" s="100">
        <v>40</v>
      </c>
      <c r="Z33" s="100"/>
      <c r="AA33" s="51">
        <f t="shared" si="2"/>
        <v>410</v>
      </c>
      <c r="AB33" s="58">
        <f t="shared" si="3"/>
        <v>77.358490566037744</v>
      </c>
      <c r="AC33" s="102">
        <v>39</v>
      </c>
      <c r="AD33" s="58">
        <f t="shared" si="4"/>
        <v>43.333333333333336</v>
      </c>
      <c r="AE33" s="57">
        <f>CRS!I33</f>
        <v>65.81908202863643</v>
      </c>
      <c r="AF33" s="55">
        <f>CRS!J33</f>
        <v>83</v>
      </c>
      <c r="AG33" s="411"/>
      <c r="AH33" s="409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MOULIC, DARYL IRIS T. </v>
      </c>
      <c r="C34" s="56" t="str">
        <f>CRS!D34</f>
        <v>F</v>
      </c>
      <c r="D34" s="61" t="str">
        <f>CRS!E34</f>
        <v>BSIT-NET SEC TRACK-1</v>
      </c>
      <c r="E34" s="100">
        <v>40</v>
      </c>
      <c r="F34" s="100">
        <v>50</v>
      </c>
      <c r="G34" s="100">
        <v>10</v>
      </c>
      <c r="H34" s="100">
        <v>12</v>
      </c>
      <c r="I34" s="100">
        <v>30</v>
      </c>
      <c r="J34" s="100">
        <v>20</v>
      </c>
      <c r="K34" s="100">
        <v>10</v>
      </c>
      <c r="L34" s="100">
        <v>6</v>
      </c>
      <c r="M34" s="100">
        <v>16</v>
      </c>
      <c r="N34" s="100"/>
      <c r="O34" s="51">
        <f t="shared" si="0"/>
        <v>194</v>
      </c>
      <c r="P34" s="58">
        <f t="shared" si="1"/>
        <v>82.553191489361694</v>
      </c>
      <c r="Q34" s="100">
        <v>40</v>
      </c>
      <c r="R34" s="100">
        <v>50</v>
      </c>
      <c r="S34" s="100">
        <v>50</v>
      </c>
      <c r="T34" s="100">
        <v>40</v>
      </c>
      <c r="U34" s="100">
        <v>130</v>
      </c>
      <c r="V34" s="100">
        <v>50</v>
      </c>
      <c r="W34" s="100">
        <v>40</v>
      </c>
      <c r="X34" s="100">
        <v>20</v>
      </c>
      <c r="Y34" s="100">
        <v>40</v>
      </c>
      <c r="Z34" s="100"/>
      <c r="AA34" s="51">
        <f t="shared" si="2"/>
        <v>460</v>
      </c>
      <c r="AB34" s="58">
        <f t="shared" si="3"/>
        <v>86.79245283018868</v>
      </c>
      <c r="AC34" s="102">
        <v>47</v>
      </c>
      <c r="AD34" s="58">
        <f t="shared" si="4"/>
        <v>52.222222222222229</v>
      </c>
      <c r="AE34" s="57">
        <f>CRS!I34</f>
        <v>73.639618181007194</v>
      </c>
      <c r="AF34" s="55">
        <f>CRS!J34</f>
        <v>87</v>
      </c>
      <c r="AG34" s="411"/>
      <c r="AH34" s="409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NATURA, RACEL-ANN C. </v>
      </c>
      <c r="C35" s="56" t="str">
        <f>CRS!D35</f>
        <v>F</v>
      </c>
      <c r="D35" s="61" t="str">
        <f>CRS!E35</f>
        <v>BSIT-NET SEC TRACK-1</v>
      </c>
      <c r="E35" s="100">
        <v>30</v>
      </c>
      <c r="F35" s="100">
        <v>50</v>
      </c>
      <c r="G35" s="100">
        <v>8</v>
      </c>
      <c r="H35" s="100">
        <v>22</v>
      </c>
      <c r="I35" s="100">
        <v>30</v>
      </c>
      <c r="J35" s="100">
        <v>20</v>
      </c>
      <c r="K35" s="100">
        <v>10</v>
      </c>
      <c r="L35" s="100">
        <v>11</v>
      </c>
      <c r="M35" s="100">
        <v>13</v>
      </c>
      <c r="N35" s="100"/>
      <c r="O35" s="51">
        <f t="shared" si="0"/>
        <v>194</v>
      </c>
      <c r="P35" s="58">
        <f t="shared" si="1"/>
        <v>82.553191489361694</v>
      </c>
      <c r="Q35" s="100">
        <v>40</v>
      </c>
      <c r="R35" s="100">
        <v>40</v>
      </c>
      <c r="S35" s="100">
        <v>50</v>
      </c>
      <c r="T35" s="100">
        <v>40</v>
      </c>
      <c r="U35" s="100">
        <v>100</v>
      </c>
      <c r="V35" s="100">
        <v>50</v>
      </c>
      <c r="W35" s="100">
        <v>40</v>
      </c>
      <c r="X35" s="100">
        <v>25</v>
      </c>
      <c r="Y35" s="100">
        <v>40</v>
      </c>
      <c r="Z35" s="100"/>
      <c r="AA35" s="51">
        <f t="shared" si="2"/>
        <v>425</v>
      </c>
      <c r="AB35" s="58">
        <f t="shared" si="3"/>
        <v>80.188679245283026</v>
      </c>
      <c r="AC35" s="102">
        <v>45</v>
      </c>
      <c r="AD35" s="58">
        <f t="shared" si="4"/>
        <v>50</v>
      </c>
      <c r="AE35" s="57">
        <f>CRS!I35</f>
        <v>70.704817342432762</v>
      </c>
      <c r="AF35" s="55">
        <f>CRS!J35</f>
        <v>85</v>
      </c>
      <c r="AG35" s="411"/>
      <c r="AH35" s="409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PANISIGAN, AARON C. </v>
      </c>
      <c r="C36" s="56" t="str">
        <f>CRS!D36</f>
        <v>M</v>
      </c>
      <c r="D36" s="61" t="str">
        <f>CRS!E36</f>
        <v>BSIT-NET SEC TRACK-1</v>
      </c>
      <c r="E36" s="100">
        <v>30</v>
      </c>
      <c r="F36" s="100"/>
      <c r="G36" s="100"/>
      <c r="H36" s="100">
        <v>7</v>
      </c>
      <c r="I36" s="100"/>
      <c r="J36" s="100"/>
      <c r="K36" s="100">
        <v>8</v>
      </c>
      <c r="L36" s="100">
        <v>7</v>
      </c>
      <c r="M36" s="100">
        <v>15</v>
      </c>
      <c r="N36" s="100"/>
      <c r="O36" s="51">
        <f t="shared" si="0"/>
        <v>67</v>
      </c>
      <c r="P36" s="58">
        <f t="shared" si="1"/>
        <v>28.510638297872344</v>
      </c>
      <c r="Q36" s="100">
        <v>40</v>
      </c>
      <c r="R36" s="100">
        <v>40</v>
      </c>
      <c r="S36" s="100">
        <v>50</v>
      </c>
      <c r="T36" s="100">
        <v>40</v>
      </c>
      <c r="U36" s="100">
        <v>100</v>
      </c>
      <c r="V36" s="100">
        <v>50</v>
      </c>
      <c r="W36" s="100">
        <v>20</v>
      </c>
      <c r="X36" s="100">
        <v>20</v>
      </c>
      <c r="Y36" s="100">
        <v>40</v>
      </c>
      <c r="Z36" s="100"/>
      <c r="AA36" s="51">
        <f t="shared" si="2"/>
        <v>400</v>
      </c>
      <c r="AB36" s="58">
        <f t="shared" si="3"/>
        <v>75.471698113207552</v>
      </c>
      <c r="AC36" s="102">
        <v>33</v>
      </c>
      <c r="AD36" s="58">
        <f t="shared" si="4"/>
        <v>36.666666666666664</v>
      </c>
      <c r="AE36" s="57">
        <f>CRS!I36</f>
        <v>46.780837682323039</v>
      </c>
      <c r="AF36" s="55">
        <f>CRS!J36</f>
        <v>74</v>
      </c>
      <c r="AG36" s="411"/>
      <c r="AH36" s="409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PATAGUE, IRISH C. </v>
      </c>
      <c r="C37" s="56" t="str">
        <f>CRS!D37</f>
        <v>M</v>
      </c>
      <c r="D37" s="61" t="str">
        <f>CRS!E37</f>
        <v>BSIT-WEB TRACK-1</v>
      </c>
      <c r="E37" s="100">
        <v>50</v>
      </c>
      <c r="F37" s="100">
        <v>50</v>
      </c>
      <c r="G37" s="100">
        <v>4</v>
      </c>
      <c r="H37" s="100">
        <v>14</v>
      </c>
      <c r="I37" s="100">
        <v>30</v>
      </c>
      <c r="J37" s="100">
        <v>20</v>
      </c>
      <c r="K37" s="100">
        <v>7</v>
      </c>
      <c r="L37" s="100">
        <v>7</v>
      </c>
      <c r="M37" s="100">
        <v>9</v>
      </c>
      <c r="N37" s="100"/>
      <c r="O37" s="51">
        <f t="shared" si="0"/>
        <v>191</v>
      </c>
      <c r="P37" s="58">
        <f t="shared" si="1"/>
        <v>81.276595744680847</v>
      </c>
      <c r="Q37" s="100">
        <v>40</v>
      </c>
      <c r="R37" s="100">
        <v>50</v>
      </c>
      <c r="S37" s="100">
        <v>50</v>
      </c>
      <c r="T37" s="100">
        <v>40</v>
      </c>
      <c r="U37" s="100">
        <v>130</v>
      </c>
      <c r="V37" s="100">
        <v>50</v>
      </c>
      <c r="W37" s="100">
        <v>40</v>
      </c>
      <c r="X37" s="100">
        <v>25</v>
      </c>
      <c r="Y37" s="100">
        <v>40</v>
      </c>
      <c r="Z37" s="100"/>
      <c r="AA37" s="51">
        <f t="shared" si="2"/>
        <v>465</v>
      </c>
      <c r="AB37" s="58">
        <f t="shared" si="3"/>
        <v>87.735849056603783</v>
      </c>
      <c r="AC37" s="102">
        <v>45</v>
      </c>
      <c r="AD37" s="58">
        <f t="shared" si="4"/>
        <v>50</v>
      </c>
      <c r="AE37" s="57">
        <f>CRS!I37</f>
        <v>72.774106784423935</v>
      </c>
      <c r="AF37" s="55">
        <f>CRS!J37</f>
        <v>86</v>
      </c>
      <c r="AG37" s="411"/>
      <c r="AH37" s="409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QUIDILLA, VIVIENE JANE E. </v>
      </c>
      <c r="C38" s="56" t="str">
        <f>CRS!D38</f>
        <v>F</v>
      </c>
      <c r="D38" s="61" t="str">
        <f>CRS!E38</f>
        <v>BSIT-WEB TRACK-1</v>
      </c>
      <c r="E38" s="100">
        <v>40</v>
      </c>
      <c r="F38" s="100">
        <v>50</v>
      </c>
      <c r="G38" s="100">
        <v>10</v>
      </c>
      <c r="H38" s="100">
        <v>22</v>
      </c>
      <c r="I38" s="100">
        <v>30</v>
      </c>
      <c r="J38" s="100">
        <v>20</v>
      </c>
      <c r="K38" s="100">
        <v>10</v>
      </c>
      <c r="L38" s="100">
        <v>11</v>
      </c>
      <c r="M38" s="100">
        <v>19</v>
      </c>
      <c r="N38" s="100"/>
      <c r="O38" s="51">
        <f t="shared" si="0"/>
        <v>212</v>
      </c>
      <c r="P38" s="58">
        <f t="shared" si="1"/>
        <v>90.212765957446805</v>
      </c>
      <c r="Q38" s="100">
        <v>40</v>
      </c>
      <c r="R38" s="100">
        <v>50</v>
      </c>
      <c r="S38" s="100">
        <v>50</v>
      </c>
      <c r="T38" s="100">
        <v>40</v>
      </c>
      <c r="U38" s="100">
        <v>130</v>
      </c>
      <c r="V38" s="100">
        <v>50</v>
      </c>
      <c r="W38" s="100">
        <v>40</v>
      </c>
      <c r="X38" s="100">
        <v>20</v>
      </c>
      <c r="Y38" s="100">
        <v>40</v>
      </c>
      <c r="Z38" s="100"/>
      <c r="AA38" s="51">
        <f t="shared" si="2"/>
        <v>460</v>
      </c>
      <c r="AB38" s="58">
        <f t="shared" si="3"/>
        <v>86.79245283018868</v>
      </c>
      <c r="AC38" s="102">
        <v>55</v>
      </c>
      <c r="AD38" s="58">
        <f t="shared" si="4"/>
        <v>61.111111111111114</v>
      </c>
      <c r="AE38" s="57">
        <f>CRS!I38</f>
        <v>79.189499977697494</v>
      </c>
      <c r="AF38" s="55">
        <f>CRS!J38</f>
        <v>90</v>
      </c>
      <c r="AG38" s="411"/>
      <c r="AH38" s="409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 xml:space="preserve">REFUERZO, RODELYN ERICA S. </v>
      </c>
      <c r="C39" s="56" t="str">
        <f>CRS!D39</f>
        <v>F</v>
      </c>
      <c r="D39" s="61" t="str">
        <f>CRS!E39</f>
        <v>BSIT-WEB TRACK-1</v>
      </c>
      <c r="E39" s="100">
        <v>40</v>
      </c>
      <c r="F39" s="100">
        <v>50</v>
      </c>
      <c r="G39" s="100">
        <v>4</v>
      </c>
      <c r="H39" s="100">
        <v>16</v>
      </c>
      <c r="I39" s="100">
        <v>30</v>
      </c>
      <c r="J39" s="100">
        <v>20</v>
      </c>
      <c r="K39" s="100">
        <v>9</v>
      </c>
      <c r="L39" s="100">
        <v>8</v>
      </c>
      <c r="M39" s="100">
        <v>4</v>
      </c>
      <c r="N39" s="100"/>
      <c r="O39" s="51">
        <f t="shared" si="0"/>
        <v>181</v>
      </c>
      <c r="P39" s="58">
        <f t="shared" si="1"/>
        <v>77.021276595744681</v>
      </c>
      <c r="Q39" s="100">
        <v>40</v>
      </c>
      <c r="R39" s="100">
        <v>30</v>
      </c>
      <c r="S39" s="100">
        <v>50</v>
      </c>
      <c r="T39" s="100">
        <v>40</v>
      </c>
      <c r="U39" s="100">
        <v>135</v>
      </c>
      <c r="V39" s="100">
        <v>50</v>
      </c>
      <c r="W39" s="100">
        <v>40</v>
      </c>
      <c r="X39" s="100">
        <v>25</v>
      </c>
      <c r="Y39" s="100">
        <v>40</v>
      </c>
      <c r="Z39" s="100"/>
      <c r="AA39" s="51">
        <f t="shared" si="2"/>
        <v>450</v>
      </c>
      <c r="AB39" s="58">
        <f t="shared" si="3"/>
        <v>84.905660377358487</v>
      </c>
      <c r="AC39" s="102">
        <v>42</v>
      </c>
      <c r="AD39" s="58">
        <f t="shared" si="4"/>
        <v>46.666666666666664</v>
      </c>
      <c r="AE39" s="57">
        <f>CRS!I39</f>
        <v>69.302555867790716</v>
      </c>
      <c r="AF39" s="55">
        <f>CRS!J39</f>
        <v>85</v>
      </c>
      <c r="AG39" s="411"/>
      <c r="AH39" s="409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 xml:space="preserve">REHAB, ALI HASSAN H. </v>
      </c>
      <c r="C40" s="56" t="str">
        <f>CRS!D40</f>
        <v>F</v>
      </c>
      <c r="D40" s="61" t="str">
        <f>CRS!E40</f>
        <v>BSIT-NET SEC TRACK-1</v>
      </c>
      <c r="E40" s="100">
        <v>10</v>
      </c>
      <c r="F40" s="100">
        <v>50</v>
      </c>
      <c r="G40" s="100"/>
      <c r="H40" s="100"/>
      <c r="I40" s="100">
        <v>30</v>
      </c>
      <c r="J40" s="100">
        <v>20</v>
      </c>
      <c r="K40" s="100"/>
      <c r="L40" s="100"/>
      <c r="M40" s="100">
        <v>16</v>
      </c>
      <c r="N40" s="100"/>
      <c r="O40" s="51">
        <f t="shared" si="0"/>
        <v>126</v>
      </c>
      <c r="P40" s="58">
        <f t="shared" si="1"/>
        <v>53.617021276595743</v>
      </c>
      <c r="Q40" s="100"/>
      <c r="R40" s="100">
        <v>25</v>
      </c>
      <c r="S40" s="100"/>
      <c r="T40" s="100">
        <v>40</v>
      </c>
      <c r="U40" s="100">
        <v>50</v>
      </c>
      <c r="V40" s="100">
        <v>50</v>
      </c>
      <c r="W40" s="100">
        <v>20</v>
      </c>
      <c r="X40" s="100">
        <v>20</v>
      </c>
      <c r="Y40" s="100">
        <v>40</v>
      </c>
      <c r="Z40" s="100"/>
      <c r="AA40" s="51">
        <f t="shared" si="2"/>
        <v>245</v>
      </c>
      <c r="AB40" s="58">
        <f t="shared" si="3"/>
        <v>46.226415094339622</v>
      </c>
      <c r="AC40" s="102">
        <v>56</v>
      </c>
      <c r="AD40" s="58">
        <f t="shared" si="4"/>
        <v>62.222222222222221</v>
      </c>
      <c r="AE40" s="57">
        <f>CRS!I40</f>
        <v>54.10388955796423</v>
      </c>
      <c r="AF40" s="55">
        <f>CRS!J40</f>
        <v>77</v>
      </c>
      <c r="AG40" s="411"/>
      <c r="AH40" s="409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86" t="str">
        <f>A1</f>
        <v>CITCS 1J  CITCS 1J</v>
      </c>
      <c r="B42" s="387"/>
      <c r="C42" s="387"/>
      <c r="D42" s="387"/>
      <c r="E42" s="382" t="s">
        <v>122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5"/>
      <c r="AG42" s="46"/>
      <c r="AH42" s="46"/>
      <c r="AI42" s="46"/>
      <c r="AJ42" s="46"/>
      <c r="AK42" s="46"/>
    </row>
    <row r="43" spans="1:37" ht="15" customHeight="1">
      <c r="A43" s="388"/>
      <c r="B43" s="389"/>
      <c r="C43" s="389"/>
      <c r="D43" s="389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>
      <c r="A44" s="378" t="str">
        <f>A3</f>
        <v>INTRODUCTION TO PLATFORM TECHNOLOGIES</v>
      </c>
      <c r="B44" s="379"/>
      <c r="C44" s="379"/>
      <c r="D44" s="379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0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0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>
      <c r="A45" s="372" t="str">
        <f>A4</f>
        <v>MTH 1:30PM-3:00PM  MTH 5:30PM-7:30PM</v>
      </c>
      <c r="B45" s="373"/>
      <c r="C45" s="374"/>
      <c r="D45" s="62" t="str">
        <f>D4</f>
        <v>S312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0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1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>
      <c r="A46" s="372" t="str">
        <f>A5</f>
        <v>3rd Trimester SY 2018-2019</v>
      </c>
      <c r="B46" s="373"/>
      <c r="C46" s="374"/>
      <c r="D46" s="374"/>
      <c r="E46" s="48">
        <f t="shared" ref="E46:N46" si="5">IF(E5="","",E5)</f>
        <v>50</v>
      </c>
      <c r="F46" s="48">
        <f t="shared" si="5"/>
        <v>50</v>
      </c>
      <c r="G46" s="48">
        <f t="shared" si="5"/>
        <v>10</v>
      </c>
      <c r="H46" s="48">
        <f t="shared" si="5"/>
        <v>30</v>
      </c>
      <c r="I46" s="48">
        <f t="shared" si="5"/>
        <v>30</v>
      </c>
      <c r="J46" s="48">
        <f t="shared" si="5"/>
        <v>20</v>
      </c>
      <c r="K46" s="48">
        <f t="shared" si="5"/>
        <v>10</v>
      </c>
      <c r="L46" s="48">
        <f t="shared" si="5"/>
        <v>15</v>
      </c>
      <c r="M46" s="48">
        <f t="shared" si="5"/>
        <v>20</v>
      </c>
      <c r="N46" s="48" t="str">
        <f t="shared" si="5"/>
        <v/>
      </c>
      <c r="O46" s="390"/>
      <c r="P46" s="359"/>
      <c r="Q46" s="48">
        <f>IF(Q5="","",Q5)</f>
        <v>50</v>
      </c>
      <c r="R46" s="48">
        <f t="shared" ref="R46:Z46" si="6">IF(R5="","",R5)</f>
        <v>50</v>
      </c>
      <c r="S46" s="48">
        <f t="shared" si="6"/>
        <v>50</v>
      </c>
      <c r="T46" s="48">
        <f t="shared" si="6"/>
        <v>40</v>
      </c>
      <c r="U46" s="48">
        <f t="shared" si="6"/>
        <v>150</v>
      </c>
      <c r="V46" s="48">
        <f t="shared" si="6"/>
        <v>50</v>
      </c>
      <c r="W46" s="48">
        <f t="shared" si="6"/>
        <v>40</v>
      </c>
      <c r="X46" s="48">
        <f t="shared" si="6"/>
        <v>50</v>
      </c>
      <c r="Y46" s="48">
        <f t="shared" si="6"/>
        <v>50</v>
      </c>
      <c r="Z46" s="48" t="str">
        <f t="shared" si="6"/>
        <v/>
      </c>
      <c r="AA46" s="391"/>
      <c r="AB46" s="360"/>
      <c r="AC46" s="48">
        <f t="shared" ref="AC46" si="7">IF(AC5="","",AC5)</f>
        <v>90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>
      <c r="A47" s="375" t="str">
        <f>A6</f>
        <v>Inst/Prof:Leonard Prim Francis G. Reyes</v>
      </c>
      <c r="B47" s="353"/>
      <c r="C47" s="354"/>
      <c r="D47" s="354"/>
      <c r="E47" s="376" t="str">
        <f>IF(E6="","",E6)</f>
        <v>QUIZ01</v>
      </c>
      <c r="F47" s="376" t="str">
        <f t="shared" ref="F47:N47" si="8">IF(F6="","",F6)</f>
        <v>QUIZ02</v>
      </c>
      <c r="G47" s="376" t="str">
        <f t="shared" si="8"/>
        <v>QUIZ03</v>
      </c>
      <c r="H47" s="376" t="str">
        <f t="shared" si="8"/>
        <v>QUIZ04</v>
      </c>
      <c r="I47" s="376" t="str">
        <f t="shared" si="8"/>
        <v>QUIZ05</v>
      </c>
      <c r="J47" s="376" t="str">
        <f t="shared" si="8"/>
        <v>QUIZ06</v>
      </c>
      <c r="K47" s="376" t="str">
        <f t="shared" si="8"/>
        <v>QUIZ07</v>
      </c>
      <c r="L47" s="376" t="str">
        <f t="shared" si="8"/>
        <v>QUIZ08</v>
      </c>
      <c r="M47" s="376" t="str">
        <f t="shared" si="8"/>
        <v>QUIZ09</v>
      </c>
      <c r="N47" s="376" t="str">
        <f t="shared" si="8"/>
        <v/>
      </c>
      <c r="O47" s="406">
        <f>O6</f>
        <v>235</v>
      </c>
      <c r="P47" s="359"/>
      <c r="Q47" s="376" t="str">
        <f t="shared" ref="Q47:Z47" si="9">IF(Q6="","",Q6)</f>
        <v>LAB01</v>
      </c>
      <c r="R47" s="376" t="str">
        <f t="shared" si="9"/>
        <v>LAB02</v>
      </c>
      <c r="S47" s="376" t="str">
        <f t="shared" si="9"/>
        <v>LAB03</v>
      </c>
      <c r="T47" s="376" t="str">
        <f t="shared" si="9"/>
        <v>LAB04</v>
      </c>
      <c r="U47" s="376" t="str">
        <f t="shared" si="9"/>
        <v>LAB05</v>
      </c>
      <c r="V47" s="376" t="str">
        <f t="shared" si="9"/>
        <v>LAB06</v>
      </c>
      <c r="W47" s="376" t="str">
        <f t="shared" si="9"/>
        <v>LAB07</v>
      </c>
      <c r="X47" s="376" t="str">
        <f t="shared" si="9"/>
        <v>LAB08</v>
      </c>
      <c r="Y47" s="376" t="str">
        <f t="shared" si="9"/>
        <v>LAB09</v>
      </c>
      <c r="Z47" s="376" t="str">
        <f t="shared" si="9"/>
        <v/>
      </c>
      <c r="AA47" s="406">
        <f>AA6</f>
        <v>530</v>
      </c>
      <c r="AB47" s="360"/>
      <c r="AC47" s="335">
        <f>AC6</f>
        <v>0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6"/>
      <c r="P48" s="359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6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7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7"/>
      <c r="AB49" s="361"/>
      <c r="AC49" s="337"/>
      <c r="AD49" s="344"/>
      <c r="AE49" s="339"/>
      <c r="AF49" s="341"/>
    </row>
    <row r="50" spans="1:32" ht="12.75" customHeight="1">
      <c r="A50" s="49" t="s">
        <v>57</v>
      </c>
      <c r="B50" s="50" t="str">
        <f>CRS!C50</f>
        <v xml:space="preserve">RIÑON, MARIA REENAFI V. </v>
      </c>
      <c r="C50" s="56" t="str">
        <f>CRS!D50</f>
        <v>F</v>
      </c>
      <c r="D50" s="61" t="str">
        <f>CRS!E50</f>
        <v>BSIT-WEB TRACK-1</v>
      </c>
      <c r="E50" s="100">
        <v>40</v>
      </c>
      <c r="F50" s="100">
        <v>50</v>
      </c>
      <c r="G50" s="100">
        <v>7</v>
      </c>
      <c r="H50" s="100">
        <v>20</v>
      </c>
      <c r="I50" s="100">
        <v>30</v>
      </c>
      <c r="J50" s="100">
        <v>20</v>
      </c>
      <c r="K50" s="100">
        <v>10</v>
      </c>
      <c r="L50" s="100">
        <v>10</v>
      </c>
      <c r="M50" s="100">
        <v>13</v>
      </c>
      <c r="N50" s="100"/>
      <c r="O50" s="51">
        <f t="shared" ref="O50:O80" si="10">IF(SUM(E50:N50)=0,"",SUM(E50:N50))</f>
        <v>200</v>
      </c>
      <c r="P50" s="58">
        <f t="shared" ref="P50:P80" si="11">IF(O50="","",O50/$O$6*100)</f>
        <v>85.106382978723403</v>
      </c>
      <c r="Q50" s="100">
        <v>40</v>
      </c>
      <c r="R50" s="100">
        <v>50</v>
      </c>
      <c r="S50" s="100">
        <v>50</v>
      </c>
      <c r="T50" s="100">
        <v>40</v>
      </c>
      <c r="U50" s="100">
        <v>125</v>
      </c>
      <c r="V50" s="100">
        <v>50</v>
      </c>
      <c r="W50" s="100">
        <v>20</v>
      </c>
      <c r="X50" s="100">
        <v>20</v>
      </c>
      <c r="Y50" s="100">
        <v>40</v>
      </c>
      <c r="Z50" s="100"/>
      <c r="AA50" s="51">
        <f t="shared" ref="AA50:AA80" si="12">IF(SUM(Q50:Z50)=0,"",SUM(Q50:Z50))</f>
        <v>435</v>
      </c>
      <c r="AB50" s="58">
        <f t="shared" ref="AB50:AB80" si="13">IF(AA50="","",AA50/$AA$6*100)</f>
        <v>82.075471698113205</v>
      </c>
      <c r="AC50" s="102">
        <v>42</v>
      </c>
      <c r="AD50" s="58">
        <f t="shared" ref="AD50:AD80" si="14">IF(AC50="","",AC50/$AC$5*100)</f>
        <v>46.666666666666664</v>
      </c>
      <c r="AE50" s="57">
        <f>CRS!I50</f>
        <v>71.036678710022755</v>
      </c>
      <c r="AF50" s="55">
        <f>CRS!J50</f>
        <v>86</v>
      </c>
    </row>
    <row r="51" spans="1:32" ht="12.75" customHeight="1">
      <c r="A51" s="47" t="s">
        <v>58</v>
      </c>
      <c r="B51" s="50" t="str">
        <f>CRS!C51</f>
        <v xml:space="preserve">RIVERA, JUSTIN GIEROM T. </v>
      </c>
      <c r="C51" s="56" t="str">
        <f>CRS!D51</f>
        <v>M</v>
      </c>
      <c r="D51" s="61" t="str">
        <f>CRS!E51</f>
        <v>BSIT-WEB TRACK-1</v>
      </c>
      <c r="E51" s="100">
        <v>25</v>
      </c>
      <c r="F51" s="100">
        <v>50</v>
      </c>
      <c r="G51" s="100"/>
      <c r="H51" s="100">
        <v>20</v>
      </c>
      <c r="I51" s="100">
        <v>30</v>
      </c>
      <c r="J51" s="100">
        <v>20</v>
      </c>
      <c r="K51" s="100">
        <v>9</v>
      </c>
      <c r="L51" s="100">
        <v>10</v>
      </c>
      <c r="M51" s="100">
        <v>11</v>
      </c>
      <c r="N51" s="100"/>
      <c r="O51" s="51">
        <f t="shared" si="10"/>
        <v>175</v>
      </c>
      <c r="P51" s="58">
        <f t="shared" si="11"/>
        <v>74.468085106382972</v>
      </c>
      <c r="Q51" s="100">
        <v>40</v>
      </c>
      <c r="R51" s="100">
        <v>40</v>
      </c>
      <c r="S51" s="100">
        <v>50</v>
      </c>
      <c r="T51" s="100">
        <v>40</v>
      </c>
      <c r="U51" s="100">
        <v>100</v>
      </c>
      <c r="V51" s="100">
        <v>50</v>
      </c>
      <c r="W51" s="100">
        <v>40</v>
      </c>
      <c r="X51" s="100">
        <v>25</v>
      </c>
      <c r="Y51" s="100">
        <v>40</v>
      </c>
      <c r="Z51" s="100"/>
      <c r="AA51" s="51">
        <f t="shared" si="12"/>
        <v>425</v>
      </c>
      <c r="AB51" s="58">
        <f t="shared" si="13"/>
        <v>80.188679245283026</v>
      </c>
      <c r="AC51" s="102">
        <v>39</v>
      </c>
      <c r="AD51" s="58">
        <f t="shared" si="14"/>
        <v>43.333333333333336</v>
      </c>
      <c r="AE51" s="57">
        <f>CRS!I51</f>
        <v>65.770065569383121</v>
      </c>
      <c r="AF51" s="55">
        <f>CRS!J51</f>
        <v>83</v>
      </c>
    </row>
    <row r="52" spans="1:32" ht="12.75" customHeight="1">
      <c r="A52" s="47" t="s">
        <v>59</v>
      </c>
      <c r="B52" s="50" t="str">
        <f>CRS!C52</f>
        <v xml:space="preserve">ROBIEL, ANDEHAIMANOT GHEBREWELD G. </v>
      </c>
      <c r="C52" s="56" t="str">
        <f>CRS!D52</f>
        <v>M</v>
      </c>
      <c r="D52" s="61" t="str">
        <f>CRS!E52</f>
        <v>BSIT-NET SEC TRACK-1</v>
      </c>
      <c r="E52" s="100">
        <v>20</v>
      </c>
      <c r="F52" s="100"/>
      <c r="G52" s="100"/>
      <c r="H52" s="100">
        <v>6</v>
      </c>
      <c r="I52" s="100">
        <v>30</v>
      </c>
      <c r="J52" s="100">
        <v>20</v>
      </c>
      <c r="K52" s="100"/>
      <c r="L52" s="100">
        <v>3</v>
      </c>
      <c r="M52" s="100">
        <v>17</v>
      </c>
      <c r="N52" s="100"/>
      <c r="O52" s="51">
        <f t="shared" si="10"/>
        <v>96</v>
      </c>
      <c r="P52" s="58">
        <f t="shared" si="11"/>
        <v>40.851063829787229</v>
      </c>
      <c r="Q52" s="100"/>
      <c r="R52" s="100">
        <v>30</v>
      </c>
      <c r="S52" s="100"/>
      <c r="T52" s="100">
        <v>40</v>
      </c>
      <c r="U52" s="100">
        <v>100</v>
      </c>
      <c r="V52" s="100">
        <v>50</v>
      </c>
      <c r="W52" s="100">
        <v>20</v>
      </c>
      <c r="X52" s="100">
        <v>20</v>
      </c>
      <c r="Y52" s="100">
        <v>40</v>
      </c>
      <c r="Z52" s="100"/>
      <c r="AA52" s="51">
        <f t="shared" si="12"/>
        <v>300</v>
      </c>
      <c r="AB52" s="58">
        <f t="shared" si="13"/>
        <v>56.60377358490566</v>
      </c>
      <c r="AC52" s="102">
        <v>45</v>
      </c>
      <c r="AD52" s="58">
        <f t="shared" si="14"/>
        <v>50</v>
      </c>
      <c r="AE52" s="57">
        <f>CRS!I52</f>
        <v>49.160096346848654</v>
      </c>
      <c r="AF52" s="55">
        <f>CRS!J52</f>
        <v>74</v>
      </c>
    </row>
    <row r="53" spans="1:32" ht="12.75" customHeight="1">
      <c r="A53" s="47" t="s">
        <v>60</v>
      </c>
      <c r="B53" s="50" t="str">
        <f>CRS!C53</f>
        <v xml:space="preserve">RODRIGUEZ, JOHN CARLO B. </v>
      </c>
      <c r="C53" s="56" t="str">
        <f>CRS!D53</f>
        <v>M</v>
      </c>
      <c r="D53" s="61" t="str">
        <f>CRS!E53</f>
        <v>BSIT-WEB TRACK-1</v>
      </c>
      <c r="E53" s="100">
        <v>25</v>
      </c>
      <c r="F53" s="100">
        <v>50</v>
      </c>
      <c r="G53" s="100">
        <v>10</v>
      </c>
      <c r="H53" s="100">
        <v>14</v>
      </c>
      <c r="I53" s="100">
        <v>30</v>
      </c>
      <c r="J53" s="100">
        <v>20</v>
      </c>
      <c r="K53" s="100">
        <v>10</v>
      </c>
      <c r="L53" s="100">
        <v>7</v>
      </c>
      <c r="M53" s="100">
        <v>13</v>
      </c>
      <c r="N53" s="100"/>
      <c r="O53" s="51">
        <f t="shared" si="10"/>
        <v>179</v>
      </c>
      <c r="P53" s="58">
        <f t="shared" si="11"/>
        <v>76.170212765957444</v>
      </c>
      <c r="Q53" s="100">
        <v>40</v>
      </c>
      <c r="R53" s="100">
        <v>40</v>
      </c>
      <c r="S53" s="100">
        <v>50</v>
      </c>
      <c r="T53" s="100">
        <v>40</v>
      </c>
      <c r="U53" s="100">
        <v>120</v>
      </c>
      <c r="V53" s="100">
        <v>50</v>
      </c>
      <c r="W53" s="100">
        <v>20</v>
      </c>
      <c r="X53" s="100">
        <v>20</v>
      </c>
      <c r="Y53" s="100">
        <v>40</v>
      </c>
      <c r="Z53" s="100"/>
      <c r="AA53" s="51">
        <f t="shared" si="12"/>
        <v>420</v>
      </c>
      <c r="AB53" s="58">
        <f t="shared" si="13"/>
        <v>79.245283018867923</v>
      </c>
      <c r="AC53" s="102">
        <v>49</v>
      </c>
      <c r="AD53" s="58">
        <f t="shared" si="14"/>
        <v>54.444444444444443</v>
      </c>
      <c r="AE53" s="57">
        <f>CRS!I53</f>
        <v>69.798224720103491</v>
      </c>
      <c r="AF53" s="55">
        <f>CRS!J53</f>
        <v>85</v>
      </c>
    </row>
    <row r="54" spans="1:32" ht="12.75" customHeight="1">
      <c r="A54" s="47" t="s">
        <v>61</v>
      </c>
      <c r="B54" s="50" t="str">
        <f>CRS!C54</f>
        <v xml:space="preserve">SALDUA, JUSTINE GRACE B. </v>
      </c>
      <c r="C54" s="56" t="str">
        <f>CRS!D54</f>
        <v>F</v>
      </c>
      <c r="D54" s="61" t="str">
        <f>CRS!E54</f>
        <v>BSIT-NET SEC TRACK-1</v>
      </c>
      <c r="E54" s="100">
        <v>30</v>
      </c>
      <c r="F54" s="100">
        <v>50</v>
      </c>
      <c r="G54" s="100">
        <v>7</v>
      </c>
      <c r="H54" s="100">
        <v>12</v>
      </c>
      <c r="I54" s="100"/>
      <c r="J54" s="100">
        <v>20</v>
      </c>
      <c r="K54" s="100">
        <v>9</v>
      </c>
      <c r="L54" s="100">
        <v>6</v>
      </c>
      <c r="M54" s="100">
        <v>17</v>
      </c>
      <c r="N54" s="100"/>
      <c r="O54" s="51">
        <f t="shared" si="10"/>
        <v>151</v>
      </c>
      <c r="P54" s="58">
        <f t="shared" si="11"/>
        <v>64.255319148936181</v>
      </c>
      <c r="Q54" s="100">
        <v>40</v>
      </c>
      <c r="R54" s="100">
        <v>40</v>
      </c>
      <c r="S54" s="100">
        <v>50</v>
      </c>
      <c r="T54" s="100">
        <v>40</v>
      </c>
      <c r="U54" s="100">
        <v>130</v>
      </c>
      <c r="V54" s="100">
        <v>50</v>
      </c>
      <c r="W54" s="100">
        <v>40</v>
      </c>
      <c r="X54" s="100">
        <v>20</v>
      </c>
      <c r="Y54" s="100">
        <v>40</v>
      </c>
      <c r="Z54" s="100"/>
      <c r="AA54" s="51">
        <f t="shared" si="12"/>
        <v>450</v>
      </c>
      <c r="AB54" s="58">
        <f t="shared" si="13"/>
        <v>84.905660377358487</v>
      </c>
      <c r="AC54" s="102">
        <v>41</v>
      </c>
      <c r="AD54" s="58">
        <f t="shared" si="14"/>
        <v>45.555555555555557</v>
      </c>
      <c r="AE54" s="57">
        <f>CRS!I54</f>
        <v>64.71201213256613</v>
      </c>
      <c r="AF54" s="55">
        <f>CRS!J54</f>
        <v>82</v>
      </c>
    </row>
    <row r="55" spans="1:32" ht="12.75" customHeight="1">
      <c r="A55" s="47" t="s">
        <v>62</v>
      </c>
      <c r="B55" s="50" t="str">
        <f>CRS!C55</f>
        <v xml:space="preserve">SALVADOR, JOMAR A. </v>
      </c>
      <c r="C55" s="56" t="str">
        <f>CRS!D55</f>
        <v>M</v>
      </c>
      <c r="D55" s="61" t="str">
        <f>CRS!E55</f>
        <v>BSIT-WEB TRACK-1</v>
      </c>
      <c r="E55" s="100">
        <v>40</v>
      </c>
      <c r="F55" s="100">
        <v>50</v>
      </c>
      <c r="G55" s="100">
        <v>7</v>
      </c>
      <c r="H55" s="100">
        <v>20</v>
      </c>
      <c r="I55" s="100">
        <v>30</v>
      </c>
      <c r="J55" s="100">
        <v>20</v>
      </c>
      <c r="K55" s="100">
        <v>6</v>
      </c>
      <c r="L55" s="100">
        <v>10</v>
      </c>
      <c r="M55" s="100">
        <v>13</v>
      </c>
      <c r="N55" s="100"/>
      <c r="O55" s="51">
        <f t="shared" si="10"/>
        <v>196</v>
      </c>
      <c r="P55" s="58">
        <f t="shared" si="11"/>
        <v>83.40425531914893</v>
      </c>
      <c r="Q55" s="100">
        <v>40</v>
      </c>
      <c r="R55" s="100">
        <v>40</v>
      </c>
      <c r="S55" s="100">
        <v>50</v>
      </c>
      <c r="T55" s="100">
        <v>40</v>
      </c>
      <c r="U55" s="100">
        <v>125</v>
      </c>
      <c r="V55" s="100">
        <v>50</v>
      </c>
      <c r="W55" s="100">
        <v>20</v>
      </c>
      <c r="X55" s="100">
        <v>20</v>
      </c>
      <c r="Y55" s="100">
        <v>40</v>
      </c>
      <c r="Z55" s="100"/>
      <c r="AA55" s="51">
        <f t="shared" si="12"/>
        <v>425</v>
      </c>
      <c r="AB55" s="58">
        <f t="shared" si="13"/>
        <v>80.188679245283026</v>
      </c>
      <c r="AC55" s="102">
        <v>44</v>
      </c>
      <c r="AD55" s="58">
        <f t="shared" si="14"/>
        <v>48.888888888888886</v>
      </c>
      <c r="AE55" s="57">
        <f>CRS!I55</f>
        <v>70.607890628484768</v>
      </c>
      <c r="AF55" s="55">
        <f>CRS!J55</f>
        <v>85</v>
      </c>
    </row>
    <row r="56" spans="1:32" ht="12.75" customHeight="1">
      <c r="A56" s="47" t="s">
        <v>63</v>
      </c>
      <c r="B56" s="50" t="str">
        <f>CRS!C56</f>
        <v xml:space="preserve">SAN JOSE, MARCO RAPHAEL A. </v>
      </c>
      <c r="C56" s="56" t="str">
        <f>CRS!D56</f>
        <v>M</v>
      </c>
      <c r="D56" s="61" t="str">
        <f>CRS!E56</f>
        <v>BSIT-WEB TRACK-1</v>
      </c>
      <c r="E56" s="100">
        <v>30</v>
      </c>
      <c r="F56" s="100">
        <v>50</v>
      </c>
      <c r="G56" s="100">
        <v>8</v>
      </c>
      <c r="H56" s="100">
        <v>12</v>
      </c>
      <c r="I56" s="100">
        <v>30</v>
      </c>
      <c r="J56" s="100">
        <v>20</v>
      </c>
      <c r="K56" s="100">
        <v>8</v>
      </c>
      <c r="L56" s="100">
        <v>6</v>
      </c>
      <c r="M56" s="100">
        <v>10</v>
      </c>
      <c r="N56" s="100"/>
      <c r="O56" s="51">
        <f t="shared" si="10"/>
        <v>174</v>
      </c>
      <c r="P56" s="58">
        <f t="shared" si="11"/>
        <v>74.042553191489361</v>
      </c>
      <c r="Q56" s="100">
        <v>40</v>
      </c>
      <c r="R56" s="100">
        <v>40</v>
      </c>
      <c r="S56" s="100">
        <v>50</v>
      </c>
      <c r="T56" s="100">
        <v>40</v>
      </c>
      <c r="U56" s="100">
        <v>100</v>
      </c>
      <c r="V56" s="100">
        <v>50</v>
      </c>
      <c r="W56" s="100">
        <v>20</v>
      </c>
      <c r="X56" s="100">
        <v>20</v>
      </c>
      <c r="Y56" s="100">
        <v>40</v>
      </c>
      <c r="Z56" s="100"/>
      <c r="AA56" s="51">
        <f t="shared" si="12"/>
        <v>400</v>
      </c>
      <c r="AB56" s="58">
        <f t="shared" si="13"/>
        <v>75.471698113207552</v>
      </c>
      <c r="AC56" s="102">
        <v>43</v>
      </c>
      <c r="AD56" s="58">
        <f t="shared" si="14"/>
        <v>47.777777777777779</v>
      </c>
      <c r="AE56" s="57">
        <f>CRS!I56</f>
        <v>65.58414737499443</v>
      </c>
      <c r="AF56" s="55">
        <f>CRS!J56</f>
        <v>83</v>
      </c>
    </row>
    <row r="57" spans="1:32" ht="12.75" customHeight="1">
      <c r="A57" s="47" t="s">
        <v>64</v>
      </c>
      <c r="B57" s="50" t="str">
        <f>CRS!C57</f>
        <v xml:space="preserve">TOMINEZ, ZABDIEL U. </v>
      </c>
      <c r="C57" s="56" t="str">
        <f>CRS!D57</f>
        <v>M</v>
      </c>
      <c r="D57" s="61" t="str">
        <f>CRS!E57</f>
        <v>BSIT-NET SEC TRACK-1</v>
      </c>
      <c r="E57" s="100">
        <v>40</v>
      </c>
      <c r="F57" s="100">
        <v>50</v>
      </c>
      <c r="G57" s="100">
        <v>3</v>
      </c>
      <c r="H57" s="100">
        <v>12</v>
      </c>
      <c r="I57" s="100">
        <v>30</v>
      </c>
      <c r="J57" s="100">
        <v>20</v>
      </c>
      <c r="K57" s="100">
        <v>10</v>
      </c>
      <c r="L57" s="100">
        <v>2</v>
      </c>
      <c r="M57" s="100">
        <v>11</v>
      </c>
      <c r="N57" s="100"/>
      <c r="O57" s="51">
        <f t="shared" si="10"/>
        <v>178</v>
      </c>
      <c r="P57" s="58">
        <f t="shared" si="11"/>
        <v>75.744680851063833</v>
      </c>
      <c r="Q57" s="100">
        <v>40</v>
      </c>
      <c r="R57" s="100">
        <v>40</v>
      </c>
      <c r="S57" s="100">
        <v>50</v>
      </c>
      <c r="T57" s="100">
        <v>40</v>
      </c>
      <c r="U57" s="100">
        <v>135</v>
      </c>
      <c r="V57" s="100">
        <v>50</v>
      </c>
      <c r="W57" s="100">
        <v>20</v>
      </c>
      <c r="X57" s="100">
        <v>20</v>
      </c>
      <c r="Y57" s="100">
        <v>40</v>
      </c>
      <c r="Z57" s="100"/>
      <c r="AA57" s="51">
        <f t="shared" si="12"/>
        <v>435</v>
      </c>
      <c r="AB57" s="58">
        <f t="shared" si="13"/>
        <v>82.075471698113205</v>
      </c>
      <c r="AC57" s="102">
        <v>39</v>
      </c>
      <c r="AD57" s="58">
        <f t="shared" si="14"/>
        <v>43.333333333333336</v>
      </c>
      <c r="AE57" s="57">
        <f>CRS!I57</f>
        <v>66.813983674561754</v>
      </c>
      <c r="AF57" s="55">
        <f>CRS!J57</f>
        <v>83</v>
      </c>
    </row>
    <row r="58" spans="1:32" ht="12.75" customHeight="1">
      <c r="A58" s="47" t="s">
        <v>65</v>
      </c>
      <c r="B58" s="50" t="str">
        <f>CRS!C58</f>
        <v xml:space="preserve">ULAO, XERXES ASHLEY B. </v>
      </c>
      <c r="C58" s="56" t="str">
        <f>CRS!D58</f>
        <v>M</v>
      </c>
      <c r="D58" s="61" t="str">
        <f>CRS!E58</f>
        <v>BSIT-WEB TRACK-1</v>
      </c>
      <c r="E58" s="100">
        <v>40</v>
      </c>
      <c r="F58" s="100">
        <v>50</v>
      </c>
      <c r="G58" s="100">
        <v>10</v>
      </c>
      <c r="H58" s="100">
        <v>26</v>
      </c>
      <c r="I58" s="100">
        <v>30</v>
      </c>
      <c r="J58" s="100">
        <v>20</v>
      </c>
      <c r="K58" s="100">
        <v>7</v>
      </c>
      <c r="L58" s="100">
        <v>13</v>
      </c>
      <c r="M58" s="100"/>
      <c r="N58" s="100"/>
      <c r="O58" s="51">
        <f t="shared" si="10"/>
        <v>196</v>
      </c>
      <c r="P58" s="58">
        <f t="shared" si="11"/>
        <v>83.40425531914893</v>
      </c>
      <c r="Q58" s="100">
        <v>40</v>
      </c>
      <c r="R58" s="100">
        <v>40</v>
      </c>
      <c r="S58" s="100">
        <v>50</v>
      </c>
      <c r="T58" s="100">
        <v>40</v>
      </c>
      <c r="U58" s="100">
        <v>100</v>
      </c>
      <c r="V58" s="100">
        <v>50</v>
      </c>
      <c r="W58" s="100"/>
      <c r="X58" s="100">
        <v>20</v>
      </c>
      <c r="Y58" s="100">
        <v>40</v>
      </c>
      <c r="Z58" s="100"/>
      <c r="AA58" s="51">
        <f t="shared" si="12"/>
        <v>380</v>
      </c>
      <c r="AB58" s="58">
        <f t="shared" si="13"/>
        <v>71.698113207547166</v>
      </c>
      <c r="AC58" s="102">
        <v>48</v>
      </c>
      <c r="AD58" s="58">
        <f t="shared" si="14"/>
        <v>53.333333333333336</v>
      </c>
      <c r="AE58" s="57">
        <f>CRS!I58</f>
        <v>69.317114947143054</v>
      </c>
      <c r="AF58" s="55">
        <f>CRS!J58</f>
        <v>85</v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0"/>
      <c r="AH66" s="408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1"/>
      <c r="AH67" s="409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1"/>
      <c r="AH68" s="409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1"/>
      <c r="AH69" s="409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1"/>
      <c r="AH70" s="409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1"/>
      <c r="AH71" s="409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1"/>
      <c r="AH72" s="409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1"/>
      <c r="AH73" s="409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1"/>
      <c r="AH74" s="409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1"/>
      <c r="AH75" s="409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1"/>
      <c r="AH76" s="409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1"/>
      <c r="AH77" s="409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1"/>
      <c r="AH78" s="409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1"/>
      <c r="AH79" s="409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1"/>
      <c r="AH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phoneticPr fontId="80" type="noConversion"/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34" zoomScaleNormal="100" workbookViewId="0">
      <selection activeCell="Z58" sqref="Z58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8" t="str">
        <f>CRS!A1</f>
        <v>CITCS 1J  CITCS 1J</v>
      </c>
      <c r="B1" s="399"/>
      <c r="C1" s="399"/>
      <c r="D1" s="399"/>
      <c r="E1" s="382" t="s">
        <v>124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4"/>
      <c r="AG1" s="385"/>
      <c r="AH1" s="54"/>
      <c r="AI1" s="46"/>
      <c r="AJ1" s="46"/>
      <c r="AK1" s="46"/>
      <c r="AL1" s="46"/>
    </row>
    <row r="2" spans="1:38" ht="15" customHeight="1">
      <c r="A2" s="400"/>
      <c r="B2" s="401"/>
      <c r="C2" s="401"/>
      <c r="D2" s="401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2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>
      <c r="A3" s="378" t="str">
        <f>CRS!A3</f>
        <v>INTRODUCTION TO PLATFORM TECHNOLOGIES</v>
      </c>
      <c r="B3" s="379"/>
      <c r="C3" s="379"/>
      <c r="D3" s="379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0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0" t="s">
        <v>100</v>
      </c>
      <c r="AB3" s="359" t="s">
        <v>101</v>
      </c>
      <c r="AC3" s="347"/>
      <c r="AD3" s="348"/>
      <c r="AE3" s="412"/>
      <c r="AF3" s="338"/>
      <c r="AG3" s="340"/>
      <c r="AH3" s="53"/>
      <c r="AI3" s="53"/>
      <c r="AJ3" s="53"/>
      <c r="AK3" s="53"/>
      <c r="AL3" s="53"/>
    </row>
    <row r="4" spans="1:38" ht="12.75" customHeight="1">
      <c r="A4" s="372" t="str">
        <f>CRS!A4</f>
        <v>MTH 1:30PM-3:00PM  MTH 5:30PM-7:30PM</v>
      </c>
      <c r="B4" s="373"/>
      <c r="C4" s="374"/>
      <c r="D4" s="62" t="str">
        <f>CRS!E4</f>
        <v>S312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1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1"/>
      <c r="AB4" s="360"/>
      <c r="AC4" s="59" t="s">
        <v>112</v>
      </c>
      <c r="AD4" s="60" t="s">
        <v>113</v>
      </c>
      <c r="AE4" s="412"/>
      <c r="AF4" s="338"/>
      <c r="AG4" s="340"/>
      <c r="AH4" s="53"/>
      <c r="AI4" s="53"/>
      <c r="AJ4" s="53"/>
      <c r="AK4" s="53"/>
      <c r="AL4" s="53"/>
    </row>
    <row r="5" spans="1:38" ht="12.6" customHeight="1">
      <c r="A5" s="372" t="str">
        <f>CRS!A5</f>
        <v>3rd Trimester SY 2018-2019</v>
      </c>
      <c r="B5" s="373"/>
      <c r="C5" s="374"/>
      <c r="D5" s="374"/>
      <c r="E5" s="99">
        <v>40</v>
      </c>
      <c r="F5" s="99">
        <v>40</v>
      </c>
      <c r="G5" s="99">
        <v>40</v>
      </c>
      <c r="H5" s="99">
        <v>50</v>
      </c>
      <c r="I5" s="99">
        <v>40</v>
      </c>
      <c r="J5" s="99">
        <v>40</v>
      </c>
      <c r="K5" s="99"/>
      <c r="L5" s="99"/>
      <c r="M5" s="99"/>
      <c r="N5" s="99"/>
      <c r="O5" s="391"/>
      <c r="P5" s="360"/>
      <c r="Q5" s="99">
        <v>70</v>
      </c>
      <c r="R5" s="99"/>
      <c r="S5" s="99"/>
      <c r="T5" s="99"/>
      <c r="U5" s="99"/>
      <c r="V5" s="99"/>
      <c r="W5" s="99"/>
      <c r="X5" s="99"/>
      <c r="Y5" s="99"/>
      <c r="Z5" s="99"/>
      <c r="AA5" s="391"/>
      <c r="AB5" s="360"/>
      <c r="AC5" s="101">
        <v>80</v>
      </c>
      <c r="AD5" s="342"/>
      <c r="AE5" s="412"/>
      <c r="AF5" s="338"/>
      <c r="AG5" s="340"/>
      <c r="AH5" s="53"/>
      <c r="AI5" s="53"/>
      <c r="AJ5" s="53"/>
      <c r="AK5" s="53"/>
      <c r="AL5" s="53"/>
    </row>
    <row r="6" spans="1:38" ht="12.75" customHeight="1">
      <c r="A6" s="375" t="str">
        <f>CRS!A6</f>
        <v>Inst/Prof:Leonard Prim Francis G. Reyes</v>
      </c>
      <c r="B6" s="353"/>
      <c r="C6" s="354"/>
      <c r="D6" s="354"/>
      <c r="E6" s="362" t="s">
        <v>250</v>
      </c>
      <c r="F6" s="362" t="s">
        <v>252</v>
      </c>
      <c r="G6" s="362" t="s">
        <v>253</v>
      </c>
      <c r="H6" s="362" t="s">
        <v>254</v>
      </c>
      <c r="I6" s="362" t="s">
        <v>255</v>
      </c>
      <c r="J6" s="362" t="s">
        <v>256</v>
      </c>
      <c r="K6" s="362"/>
      <c r="L6" s="362"/>
      <c r="M6" s="362"/>
      <c r="N6" s="362"/>
      <c r="O6" s="395">
        <f>IF(SUM(E5:N5)=0,"",SUM(E5:N5))</f>
        <v>250</v>
      </c>
      <c r="P6" s="360"/>
      <c r="Q6" s="362" t="s">
        <v>268</v>
      </c>
      <c r="R6" s="362"/>
      <c r="S6" s="362"/>
      <c r="T6" s="362"/>
      <c r="U6" s="362"/>
      <c r="V6" s="362"/>
      <c r="W6" s="362"/>
      <c r="X6" s="362"/>
      <c r="Y6" s="362"/>
      <c r="Z6" s="362"/>
      <c r="AA6" s="392">
        <f>IF(SUM(Q5:Z5)=0,"",SUM(Q5:Z5))</f>
        <v>70</v>
      </c>
      <c r="AB6" s="360"/>
      <c r="AC6" s="349">
        <f>'INITIAL INPUT'!D22</f>
        <v>0</v>
      </c>
      <c r="AD6" s="343"/>
      <c r="AE6" s="412"/>
      <c r="AF6" s="338"/>
      <c r="AG6" s="340"/>
      <c r="AH6" s="53"/>
      <c r="AI6" s="53"/>
      <c r="AJ6" s="53"/>
      <c r="AK6" s="53"/>
      <c r="AL6" s="53"/>
    </row>
    <row r="7" spans="1:38" ht="13.35" customHeight="1">
      <c r="A7" s="375" t="s">
        <v>114</v>
      </c>
      <c r="B7" s="352"/>
      <c r="C7" s="370" t="s">
        <v>115</v>
      </c>
      <c r="D7" s="380" t="s">
        <v>116</v>
      </c>
      <c r="E7" s="363"/>
      <c r="F7" s="363"/>
      <c r="G7" s="363"/>
      <c r="H7" s="363"/>
      <c r="I7" s="363"/>
      <c r="J7" s="363"/>
      <c r="K7" s="402"/>
      <c r="L7" s="402"/>
      <c r="M7" s="402"/>
      <c r="N7" s="402"/>
      <c r="O7" s="396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3"/>
      <c r="AB7" s="360"/>
      <c r="AC7" s="350"/>
      <c r="AD7" s="343"/>
      <c r="AE7" s="412"/>
      <c r="AF7" s="338"/>
      <c r="AG7" s="340"/>
      <c r="AH7" s="46"/>
      <c r="AI7" s="46"/>
      <c r="AJ7" s="46"/>
      <c r="AK7" s="46"/>
      <c r="AL7" s="46"/>
    </row>
    <row r="8" spans="1:38" ht="14.1" customHeight="1">
      <c r="A8" s="404"/>
      <c r="B8" s="405"/>
      <c r="C8" s="371"/>
      <c r="D8" s="381"/>
      <c r="E8" s="364"/>
      <c r="F8" s="364"/>
      <c r="G8" s="364"/>
      <c r="H8" s="364"/>
      <c r="I8" s="364"/>
      <c r="J8" s="364"/>
      <c r="K8" s="403"/>
      <c r="L8" s="403"/>
      <c r="M8" s="403"/>
      <c r="N8" s="403"/>
      <c r="O8" s="397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4"/>
      <c r="AB8" s="361"/>
      <c r="AC8" s="351"/>
      <c r="AD8" s="344"/>
      <c r="AE8" s="413"/>
      <c r="AF8" s="339"/>
      <c r="AG8" s="341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ATCHIOCO, JOHN MICHAEL DAVE M. </v>
      </c>
      <c r="C9" s="56" t="str">
        <f>CRS!D9</f>
        <v>M</v>
      </c>
      <c r="D9" s="61" t="str">
        <f>CRS!E9</f>
        <v>BSIT-NET SEC TRACK-1</v>
      </c>
      <c r="E9" s="100">
        <v>15</v>
      </c>
      <c r="F9" s="100">
        <v>18</v>
      </c>
      <c r="G9" s="100">
        <v>24</v>
      </c>
      <c r="H9" s="100">
        <v>20</v>
      </c>
      <c r="I9" s="100">
        <v>17</v>
      </c>
      <c r="J9" s="100">
        <v>25</v>
      </c>
      <c r="K9" s="100"/>
      <c r="L9" s="100"/>
      <c r="M9" s="100"/>
      <c r="N9" s="100"/>
      <c r="O9" s="51">
        <f>IF(SUM(E9:N9)=0,"",SUM(E9:N9))</f>
        <v>119</v>
      </c>
      <c r="P9" s="58">
        <f>IF(O9="","",O9/$O$6*100)</f>
        <v>47.599999999999994</v>
      </c>
      <c r="Q9" s="100">
        <v>70</v>
      </c>
      <c r="R9" s="100"/>
      <c r="S9" s="100"/>
      <c r="T9" s="100"/>
      <c r="U9" s="100"/>
      <c r="V9" s="100"/>
      <c r="W9" s="100"/>
      <c r="X9" s="100"/>
      <c r="Y9" s="100"/>
      <c r="Z9" s="100"/>
      <c r="AA9" s="51">
        <f>IF(SUM(Q9:Z9)=0,"",SUM(Q9:Z9))</f>
        <v>70</v>
      </c>
      <c r="AB9" s="58">
        <f>IF(AA9="","",AA9/$AA$6*100)</f>
        <v>100</v>
      </c>
      <c r="AC9" s="102">
        <v>44</v>
      </c>
      <c r="AD9" s="58">
        <f>IF(AC9="","",AC9/$AC$5*100)</f>
        <v>55.000000000000007</v>
      </c>
      <c r="AE9" s="103">
        <f>CRS!O9</f>
        <v>67.408000000000001</v>
      </c>
      <c r="AF9" s="57">
        <f>CRS!P9</f>
        <v>68.706341763682587</v>
      </c>
      <c r="AG9" s="55">
        <f>CRS!Q9</f>
        <v>84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BADANG, CHRISTIAN CZAR T. </v>
      </c>
      <c r="C10" s="56" t="str">
        <f>CRS!D10</f>
        <v>M</v>
      </c>
      <c r="D10" s="61" t="str">
        <f>CRS!E10</f>
        <v>BSIT-WEB TRACK-1</v>
      </c>
      <c r="E10" s="100">
        <v>26</v>
      </c>
      <c r="F10" s="100">
        <v>22</v>
      </c>
      <c r="G10" s="100">
        <v>18</v>
      </c>
      <c r="H10" s="100">
        <v>27</v>
      </c>
      <c r="I10" s="100">
        <v>26</v>
      </c>
      <c r="J10" s="100">
        <v>26</v>
      </c>
      <c r="K10" s="100"/>
      <c r="L10" s="100"/>
      <c r="M10" s="100"/>
      <c r="N10" s="100"/>
      <c r="O10" s="51">
        <f t="shared" ref="O10:O40" si="0">IF(SUM(E10:N10)=0,"",SUM(E10:N10))</f>
        <v>145</v>
      </c>
      <c r="P10" s="58">
        <f t="shared" ref="P10:P40" si="1">IF(O10="","",O10/$O$6*100)</f>
        <v>57.999999999999993</v>
      </c>
      <c r="Q10" s="100">
        <v>70</v>
      </c>
      <c r="R10" s="100"/>
      <c r="S10" s="100"/>
      <c r="T10" s="100"/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70</v>
      </c>
      <c r="AB10" s="58">
        <f t="shared" ref="AB10:AB40" si="3">IF(AA10="","",AA10/$AA$6*100)</f>
        <v>100</v>
      </c>
      <c r="AC10" s="102">
        <v>39</v>
      </c>
      <c r="AD10" s="58">
        <f t="shared" ref="AD10:AD40" si="4">IF(AC10="","",AC10/$AC$5*100)</f>
        <v>48.75</v>
      </c>
      <c r="AE10" s="103">
        <f>CRS!O10</f>
        <v>68.715000000000003</v>
      </c>
      <c r="AF10" s="57">
        <f>CRS!P10</f>
        <v>72.248153017529773</v>
      </c>
      <c r="AG10" s="55">
        <f>CRS!Q10</f>
        <v>86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BALBUENA, PRESTIA EAST S. </v>
      </c>
      <c r="C11" s="56" t="str">
        <f>CRS!D11</f>
        <v>F</v>
      </c>
      <c r="D11" s="61" t="str">
        <f>CRS!E11</f>
        <v>BSIT-WEB TRACK-1</v>
      </c>
      <c r="E11" s="100">
        <v>22</v>
      </c>
      <c r="F11" s="100">
        <v>28</v>
      </c>
      <c r="G11" s="100">
        <v>20</v>
      </c>
      <c r="H11" s="100">
        <v>25</v>
      </c>
      <c r="I11" s="100">
        <v>22</v>
      </c>
      <c r="J11" s="100">
        <v>30</v>
      </c>
      <c r="K11" s="100"/>
      <c r="L11" s="100"/>
      <c r="M11" s="100"/>
      <c r="N11" s="100"/>
      <c r="O11" s="51">
        <f t="shared" si="0"/>
        <v>147</v>
      </c>
      <c r="P11" s="58">
        <f t="shared" si="1"/>
        <v>58.8</v>
      </c>
      <c r="Q11" s="100">
        <v>70</v>
      </c>
      <c r="R11" s="100"/>
      <c r="S11" s="100"/>
      <c r="T11" s="100"/>
      <c r="U11" s="100"/>
      <c r="V11" s="100"/>
      <c r="W11" s="100"/>
      <c r="X11" s="100"/>
      <c r="Y11" s="100"/>
      <c r="Z11" s="100"/>
      <c r="AA11" s="51">
        <f t="shared" si="2"/>
        <v>70</v>
      </c>
      <c r="AB11" s="58">
        <f t="shared" si="3"/>
        <v>100</v>
      </c>
      <c r="AC11" s="102">
        <v>39</v>
      </c>
      <c r="AD11" s="58">
        <f t="shared" si="4"/>
        <v>48.75</v>
      </c>
      <c r="AE11" s="103">
        <f>CRS!O11</f>
        <v>68.978999999999999</v>
      </c>
      <c r="AF11" s="57">
        <f>CRS!P11</f>
        <v>69.235157701057148</v>
      </c>
      <c r="AG11" s="55">
        <f>CRS!Q11</f>
        <v>85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BALINGSAT, JESCEL MICAH T. </v>
      </c>
      <c r="C12" s="56" t="str">
        <f>CRS!D12</f>
        <v>F</v>
      </c>
      <c r="D12" s="61" t="str">
        <f>CRS!E12</f>
        <v>BSIT-WEB TRACK-1</v>
      </c>
      <c r="E12" s="100">
        <v>20</v>
      </c>
      <c r="F12" s="100">
        <v>7</v>
      </c>
      <c r="G12" s="100">
        <v>31</v>
      </c>
      <c r="H12" s="100">
        <v>36</v>
      </c>
      <c r="I12" s="100">
        <v>17</v>
      </c>
      <c r="J12" s="100">
        <v>36</v>
      </c>
      <c r="K12" s="100"/>
      <c r="L12" s="100"/>
      <c r="M12" s="100"/>
      <c r="N12" s="100"/>
      <c r="O12" s="51">
        <f t="shared" si="0"/>
        <v>147</v>
      </c>
      <c r="P12" s="58">
        <f t="shared" si="1"/>
        <v>58.8</v>
      </c>
      <c r="Q12" s="100">
        <v>70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51">
        <f t="shared" si="2"/>
        <v>70</v>
      </c>
      <c r="AB12" s="58">
        <f t="shared" si="3"/>
        <v>100</v>
      </c>
      <c r="AC12" s="102">
        <v>69</v>
      </c>
      <c r="AD12" s="58">
        <f t="shared" si="4"/>
        <v>86.25</v>
      </c>
      <c r="AE12" s="103">
        <f>CRS!O12</f>
        <v>81.728999999999999</v>
      </c>
      <c r="AF12" s="57">
        <f>CRS!P12</f>
        <v>77.872201057139023</v>
      </c>
      <c r="AG12" s="55">
        <f>CRS!Q12</f>
        <v>89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BERNARDINO, ZETH ASHLEY A. </v>
      </c>
      <c r="C13" s="56" t="str">
        <f>CRS!D13</f>
        <v>M</v>
      </c>
      <c r="D13" s="61" t="str">
        <f>CRS!E13</f>
        <v>BSIT-WEB TRACK-1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103" t="str">
        <f>CRS!O13</f>
        <v/>
      </c>
      <c r="AF13" s="57" t="str">
        <f>CRS!P13</f>
        <v/>
      </c>
      <c r="AG13" s="55" t="str">
        <f>CRS!Q13</f>
        <v/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CALDERON, MAX JUWIL T. </v>
      </c>
      <c r="C14" s="56" t="str">
        <f>CRS!D14</f>
        <v>M</v>
      </c>
      <c r="D14" s="61" t="str">
        <f>CRS!E14</f>
        <v>BSIT-WEB TRACK-1</v>
      </c>
      <c r="E14" s="100">
        <v>33</v>
      </c>
      <c r="F14" s="100">
        <v>20</v>
      </c>
      <c r="G14" s="100">
        <v>33</v>
      </c>
      <c r="H14" s="100">
        <v>24</v>
      </c>
      <c r="I14" s="100">
        <v>20</v>
      </c>
      <c r="J14" s="100"/>
      <c r="K14" s="100"/>
      <c r="L14" s="100"/>
      <c r="M14" s="100"/>
      <c r="N14" s="100"/>
      <c r="O14" s="51">
        <f t="shared" si="0"/>
        <v>130</v>
      </c>
      <c r="P14" s="58">
        <f t="shared" si="1"/>
        <v>52</v>
      </c>
      <c r="Q14" s="100">
        <v>70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51">
        <f>IF(SUM(Q14:Z14)=0,"",SUM(Q14:Z14))</f>
        <v>70</v>
      </c>
      <c r="AB14" s="58">
        <f t="shared" si="3"/>
        <v>100</v>
      </c>
      <c r="AC14" s="102">
        <v>36</v>
      </c>
      <c r="AD14" s="58">
        <f t="shared" si="4"/>
        <v>45</v>
      </c>
      <c r="AE14" s="103">
        <f>CRS!O14</f>
        <v>65.459999999999994</v>
      </c>
      <c r="AF14" s="57">
        <f>CRS!P14</f>
        <v>64.736704134885585</v>
      </c>
      <c r="AG14" s="55">
        <f>CRS!Q14</f>
        <v>82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CALIMLIM, ERICSSON F. </v>
      </c>
      <c r="C15" s="56" t="str">
        <f>CRS!D15</f>
        <v>M</v>
      </c>
      <c r="D15" s="61" t="str">
        <f>CRS!E15</f>
        <v>BSIT-WEB TRACK-1</v>
      </c>
      <c r="E15" s="100">
        <v>7</v>
      </c>
      <c r="F15" s="100">
        <v>16</v>
      </c>
      <c r="G15" s="100">
        <v>20</v>
      </c>
      <c r="H15" s="100">
        <v>40</v>
      </c>
      <c r="I15" s="100">
        <v>26</v>
      </c>
      <c r="J15" s="100"/>
      <c r="K15" s="100"/>
      <c r="L15" s="100"/>
      <c r="M15" s="100"/>
      <c r="N15" s="100"/>
      <c r="O15" s="51">
        <f t="shared" si="0"/>
        <v>109</v>
      </c>
      <c r="P15" s="58">
        <f t="shared" si="1"/>
        <v>43.6</v>
      </c>
      <c r="Q15" s="100">
        <v>70</v>
      </c>
      <c r="R15" s="100"/>
      <c r="S15" s="100"/>
      <c r="T15" s="100"/>
      <c r="U15" s="100"/>
      <c r="V15" s="100"/>
      <c r="W15" s="100"/>
      <c r="X15" s="100"/>
      <c r="Y15" s="100"/>
      <c r="Z15" s="100"/>
      <c r="AA15" s="51">
        <f t="shared" si="2"/>
        <v>70</v>
      </c>
      <c r="AB15" s="58">
        <f t="shared" si="3"/>
        <v>100</v>
      </c>
      <c r="AC15" s="102">
        <v>31</v>
      </c>
      <c r="AD15" s="58">
        <f t="shared" si="4"/>
        <v>38.75</v>
      </c>
      <c r="AE15" s="103">
        <f>CRS!O15</f>
        <v>60.563000000000002</v>
      </c>
      <c r="AF15" s="57">
        <f>CRS!P15</f>
        <v>66.62405765199162</v>
      </c>
      <c r="AG15" s="55">
        <f>CRS!Q15</f>
        <v>83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CARULLA, JOHN PATRICK P. </v>
      </c>
      <c r="C16" s="56" t="str">
        <f>CRS!D16</f>
        <v>M</v>
      </c>
      <c r="D16" s="61" t="str">
        <f>CRS!E16</f>
        <v>BSIT-WEB TRACK-1</v>
      </c>
      <c r="E16" s="100">
        <v>20</v>
      </c>
      <c r="F16" s="100">
        <v>32</v>
      </c>
      <c r="G16" s="100">
        <v>28</v>
      </c>
      <c r="H16" s="100">
        <v>27</v>
      </c>
      <c r="I16" s="100">
        <v>13</v>
      </c>
      <c r="J16" s="100"/>
      <c r="K16" s="100"/>
      <c r="L16" s="100"/>
      <c r="M16" s="100"/>
      <c r="N16" s="100"/>
      <c r="O16" s="51">
        <f t="shared" si="0"/>
        <v>120</v>
      </c>
      <c r="P16" s="58">
        <f t="shared" si="1"/>
        <v>48</v>
      </c>
      <c r="Q16" s="100">
        <v>70</v>
      </c>
      <c r="R16" s="100"/>
      <c r="S16" s="100"/>
      <c r="T16" s="100"/>
      <c r="U16" s="100"/>
      <c r="V16" s="100"/>
      <c r="W16" s="100"/>
      <c r="X16" s="100"/>
      <c r="Y16" s="100"/>
      <c r="Z16" s="100"/>
      <c r="AA16" s="51">
        <f t="shared" si="2"/>
        <v>70</v>
      </c>
      <c r="AB16" s="58">
        <f t="shared" si="3"/>
        <v>100</v>
      </c>
      <c r="AC16" s="102">
        <v>29</v>
      </c>
      <c r="AD16" s="58">
        <f t="shared" si="4"/>
        <v>36.25</v>
      </c>
      <c r="AE16" s="103">
        <f>CRS!O16</f>
        <v>61.165000000000006</v>
      </c>
      <c r="AF16" s="57">
        <f>CRS!P16</f>
        <v>59.487919510236857</v>
      </c>
      <c r="AG16" s="55">
        <f>CRS!Q16</f>
        <v>80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CASTAÑO TOME, TEOFILO </v>
      </c>
      <c r="C17" s="56" t="str">
        <f>CRS!D17</f>
        <v>M</v>
      </c>
      <c r="D17" s="61" t="str">
        <f>CRS!E17</f>
        <v>BSIT-NET SEC TRACK-1</v>
      </c>
      <c r="E17" s="100">
        <v>20</v>
      </c>
      <c r="F17" s="100">
        <v>30</v>
      </c>
      <c r="G17" s="100">
        <v>33</v>
      </c>
      <c r="H17" s="100">
        <v>35</v>
      </c>
      <c r="I17" s="100">
        <v>35</v>
      </c>
      <c r="J17" s="100"/>
      <c r="K17" s="100"/>
      <c r="L17" s="100"/>
      <c r="M17" s="100"/>
      <c r="N17" s="100"/>
      <c r="O17" s="51">
        <f t="shared" si="0"/>
        <v>153</v>
      </c>
      <c r="P17" s="58">
        <f t="shared" si="1"/>
        <v>61.199999999999996</v>
      </c>
      <c r="Q17" s="100">
        <v>70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51">
        <f t="shared" si="2"/>
        <v>70</v>
      </c>
      <c r="AB17" s="58">
        <f t="shared" si="3"/>
        <v>100</v>
      </c>
      <c r="AC17" s="102">
        <v>26</v>
      </c>
      <c r="AD17" s="58">
        <f t="shared" si="4"/>
        <v>32.5</v>
      </c>
      <c r="AE17" s="103">
        <f>CRS!O17</f>
        <v>64.245999999999995</v>
      </c>
      <c r="AF17" s="57">
        <f>CRS!P17</f>
        <v>60.45613261073197</v>
      </c>
      <c r="AG17" s="55">
        <f>CRS!Q17</f>
        <v>80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CORPUZ, JOHN RAY P. </v>
      </c>
      <c r="C18" s="56" t="str">
        <f>CRS!D18</f>
        <v>M</v>
      </c>
      <c r="D18" s="61" t="str">
        <f>CRS!E18</f>
        <v>BSIT-NET SEC TRACK-1</v>
      </c>
      <c r="E18" s="100">
        <v>28</v>
      </c>
      <c r="F18" s="100">
        <v>27</v>
      </c>
      <c r="G18" s="100">
        <v>22</v>
      </c>
      <c r="H18" s="100">
        <v>32</v>
      </c>
      <c r="I18" s="100">
        <v>13</v>
      </c>
      <c r="J18" s="100">
        <v>12</v>
      </c>
      <c r="K18" s="100"/>
      <c r="L18" s="100"/>
      <c r="M18" s="100"/>
      <c r="N18" s="100"/>
      <c r="O18" s="51">
        <f t="shared" si="0"/>
        <v>134</v>
      </c>
      <c r="P18" s="58">
        <f t="shared" si="1"/>
        <v>53.6</v>
      </c>
      <c r="Q18" s="100">
        <v>70</v>
      </c>
      <c r="R18" s="100"/>
      <c r="S18" s="100"/>
      <c r="T18" s="100"/>
      <c r="U18" s="100"/>
      <c r="V18" s="100"/>
      <c r="W18" s="100"/>
      <c r="X18" s="100"/>
      <c r="Y18" s="100"/>
      <c r="Z18" s="100"/>
      <c r="AA18" s="51">
        <f t="shared" si="2"/>
        <v>70</v>
      </c>
      <c r="AB18" s="58">
        <f t="shared" si="3"/>
        <v>100</v>
      </c>
      <c r="AC18" s="102">
        <v>18</v>
      </c>
      <c r="AD18" s="58">
        <f t="shared" si="4"/>
        <v>22.5</v>
      </c>
      <c r="AE18" s="103">
        <f>CRS!O18</f>
        <v>58.338000000000001</v>
      </c>
      <c r="AF18" s="57">
        <f>CRS!P18</f>
        <v>59.191862304295469</v>
      </c>
      <c r="AG18" s="55">
        <f>CRS!Q18</f>
        <v>80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DALILIS, NOE A. </v>
      </c>
      <c r="C19" s="56" t="str">
        <f>CRS!D19</f>
        <v>M</v>
      </c>
      <c r="D19" s="61" t="str">
        <f>CRS!E19</f>
        <v>BSIT-WEB TRACK-1</v>
      </c>
      <c r="E19" s="100">
        <v>29</v>
      </c>
      <c r="F19" s="100">
        <v>22</v>
      </c>
      <c r="G19" s="100">
        <v>35</v>
      </c>
      <c r="H19" s="100">
        <v>43</v>
      </c>
      <c r="I19" s="100"/>
      <c r="J19" s="100"/>
      <c r="K19" s="100"/>
      <c r="L19" s="100"/>
      <c r="M19" s="100"/>
      <c r="N19" s="100"/>
      <c r="O19" s="51">
        <f t="shared" si="0"/>
        <v>129</v>
      </c>
      <c r="P19" s="58">
        <f t="shared" si="1"/>
        <v>51.6</v>
      </c>
      <c r="Q19" s="100">
        <v>70</v>
      </c>
      <c r="R19" s="100"/>
      <c r="S19" s="100"/>
      <c r="T19" s="100"/>
      <c r="U19" s="100"/>
      <c r="V19" s="100"/>
      <c r="W19" s="100"/>
      <c r="X19" s="100"/>
      <c r="Y19" s="100"/>
      <c r="Z19" s="100"/>
      <c r="AA19" s="51">
        <f t="shared" si="2"/>
        <v>70</v>
      </c>
      <c r="AB19" s="58">
        <f t="shared" si="3"/>
        <v>100</v>
      </c>
      <c r="AC19" s="102">
        <v>28</v>
      </c>
      <c r="AD19" s="58">
        <f t="shared" si="4"/>
        <v>35</v>
      </c>
      <c r="AE19" s="103">
        <f>CRS!O19</f>
        <v>61.928000000000004</v>
      </c>
      <c r="AF19" s="57">
        <f>CRS!P19</f>
        <v>64.225157946384769</v>
      </c>
      <c r="AG19" s="55">
        <f>CRS!Q19</f>
        <v>82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DE GUZMAN, WINDZOR DAVE D. </v>
      </c>
      <c r="C20" s="56" t="str">
        <f>CRS!D20</f>
        <v>M</v>
      </c>
      <c r="D20" s="61" t="str">
        <f>CRS!E20</f>
        <v>BSIT-WEB TRACK-1</v>
      </c>
      <c r="E20" s="100">
        <v>23</v>
      </c>
      <c r="F20" s="100">
        <v>19</v>
      </c>
      <c r="G20" s="100">
        <v>26</v>
      </c>
      <c r="H20" s="100">
        <v>25</v>
      </c>
      <c r="I20" s="100">
        <v>18</v>
      </c>
      <c r="J20" s="100">
        <v>23</v>
      </c>
      <c r="K20" s="100"/>
      <c r="L20" s="100"/>
      <c r="M20" s="100"/>
      <c r="N20" s="100"/>
      <c r="O20" s="51">
        <f t="shared" si="0"/>
        <v>134</v>
      </c>
      <c r="P20" s="58">
        <f t="shared" si="1"/>
        <v>53.6</v>
      </c>
      <c r="Q20" s="100">
        <v>70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51">
        <f t="shared" si="2"/>
        <v>70</v>
      </c>
      <c r="AB20" s="58">
        <f t="shared" si="3"/>
        <v>100</v>
      </c>
      <c r="AC20" s="102">
        <v>37</v>
      </c>
      <c r="AD20" s="58">
        <f t="shared" si="4"/>
        <v>46.25</v>
      </c>
      <c r="AE20" s="103">
        <f>CRS!O20</f>
        <v>66.413000000000011</v>
      </c>
      <c r="AF20" s="57">
        <f>CRS!P20</f>
        <v>71.997442950176193</v>
      </c>
      <c r="AG20" s="55">
        <f>CRS!Q20</f>
        <v>86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DULAY, RAYMUND A. </v>
      </c>
      <c r="C21" s="56" t="str">
        <f>CRS!D21</f>
        <v>M</v>
      </c>
      <c r="D21" s="61" t="str">
        <f>CRS!E21</f>
        <v>BSIT-NET SEC TRACK-1</v>
      </c>
      <c r="E21" s="100">
        <v>20</v>
      </c>
      <c r="F21" s="100">
        <v>30</v>
      </c>
      <c r="G21" s="100">
        <v>30</v>
      </c>
      <c r="H21" s="100">
        <v>28</v>
      </c>
      <c r="I21" s="100">
        <v>16</v>
      </c>
      <c r="J21" s="100">
        <v>19</v>
      </c>
      <c r="K21" s="100"/>
      <c r="L21" s="100"/>
      <c r="M21" s="100"/>
      <c r="N21" s="100"/>
      <c r="O21" s="51">
        <f t="shared" si="0"/>
        <v>143</v>
      </c>
      <c r="P21" s="58">
        <f t="shared" si="1"/>
        <v>57.199999999999996</v>
      </c>
      <c r="Q21" s="100">
        <v>70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51">
        <f t="shared" si="2"/>
        <v>70</v>
      </c>
      <c r="AB21" s="58">
        <f t="shared" si="3"/>
        <v>100</v>
      </c>
      <c r="AC21" s="102">
        <v>26</v>
      </c>
      <c r="AD21" s="58">
        <f t="shared" si="4"/>
        <v>32.5</v>
      </c>
      <c r="AE21" s="103">
        <f>CRS!O21</f>
        <v>62.926000000000002</v>
      </c>
      <c r="AF21" s="57">
        <f>CRS!P21</f>
        <v>62.994999643159822</v>
      </c>
      <c r="AG21" s="55">
        <f>CRS!Q21</f>
        <v>81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ENCOMIENDA, KRISTINE CIELO C. </v>
      </c>
      <c r="C22" s="56" t="str">
        <f>CRS!D22</f>
        <v>F</v>
      </c>
      <c r="D22" s="61" t="str">
        <f>CRS!E22</f>
        <v>BSIT-ERP TRACK-1</v>
      </c>
      <c r="E22" s="100">
        <v>27</v>
      </c>
      <c r="F22" s="100">
        <v>19</v>
      </c>
      <c r="G22" s="100">
        <v>26</v>
      </c>
      <c r="H22" s="100">
        <v>29</v>
      </c>
      <c r="I22" s="100">
        <v>25</v>
      </c>
      <c r="J22" s="100"/>
      <c r="K22" s="100"/>
      <c r="L22" s="100"/>
      <c r="M22" s="100"/>
      <c r="N22" s="100"/>
      <c r="O22" s="51">
        <f t="shared" si="0"/>
        <v>126</v>
      </c>
      <c r="P22" s="58">
        <f t="shared" si="1"/>
        <v>50.4</v>
      </c>
      <c r="Q22" s="100">
        <v>70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51">
        <f t="shared" si="2"/>
        <v>70</v>
      </c>
      <c r="AB22" s="58">
        <f t="shared" si="3"/>
        <v>100</v>
      </c>
      <c r="AC22" s="102">
        <v>18</v>
      </c>
      <c r="AD22" s="58">
        <f t="shared" si="4"/>
        <v>22.5</v>
      </c>
      <c r="AE22" s="103">
        <f>CRS!O22</f>
        <v>57.282000000000004</v>
      </c>
      <c r="AF22" s="57">
        <f>CRS!P22</f>
        <v>64.407958829564208</v>
      </c>
      <c r="AG22" s="55">
        <f>CRS!Q22</f>
        <v>82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GANOTICE, MARK ANTHONY A. </v>
      </c>
      <c r="C23" s="56" t="str">
        <f>CRS!D23</f>
        <v>M</v>
      </c>
      <c r="D23" s="61" t="str">
        <f>CRS!E23</f>
        <v>BSIT-NET SEC TRACK-1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GLORIA, MICHAEL B. </v>
      </c>
      <c r="C24" s="56" t="str">
        <f>CRS!D24</f>
        <v>M</v>
      </c>
      <c r="D24" s="61" t="str">
        <f>CRS!E24</f>
        <v>BSIT-NET SEC TRACK-1</v>
      </c>
      <c r="E24" s="100">
        <v>14</v>
      </c>
      <c r="F24" s="100">
        <v>12</v>
      </c>
      <c r="G24" s="100">
        <v>32</v>
      </c>
      <c r="H24" s="100">
        <v>41</v>
      </c>
      <c r="I24" s="100">
        <v>10</v>
      </c>
      <c r="J24" s="100">
        <v>12</v>
      </c>
      <c r="K24" s="100"/>
      <c r="L24" s="100"/>
      <c r="M24" s="100"/>
      <c r="N24" s="100"/>
      <c r="O24" s="51">
        <f t="shared" si="0"/>
        <v>121</v>
      </c>
      <c r="P24" s="58">
        <f t="shared" si="1"/>
        <v>48.4</v>
      </c>
      <c r="Q24" s="100">
        <v>70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51">
        <f t="shared" si="2"/>
        <v>70</v>
      </c>
      <c r="AB24" s="58">
        <f t="shared" si="3"/>
        <v>100</v>
      </c>
      <c r="AC24" s="102"/>
      <c r="AD24" s="58" t="str">
        <f t="shared" si="4"/>
        <v/>
      </c>
      <c r="AE24" s="103">
        <f>CRS!O24</f>
        <v>48.972000000000001</v>
      </c>
      <c r="AF24" s="57">
        <f>CRS!P24</f>
        <v>57.494461572773105</v>
      </c>
      <c r="AG24" s="55">
        <f>CRS!Q24</f>
        <v>79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GONZALES, JEPANIÑO ABISHOI T. </v>
      </c>
      <c r="C25" s="56" t="str">
        <f>CRS!D25</f>
        <v>M</v>
      </c>
      <c r="D25" s="61" t="str">
        <f>CRS!E25</f>
        <v>BSIT-NET SEC TRACK-1</v>
      </c>
      <c r="E25" s="100">
        <v>14</v>
      </c>
      <c r="F25" s="100">
        <v>12</v>
      </c>
      <c r="G25" s="100">
        <v>21</v>
      </c>
      <c r="H25" s="100">
        <v>26</v>
      </c>
      <c r="I25" s="100">
        <v>19</v>
      </c>
      <c r="J25" s="100">
        <v>14</v>
      </c>
      <c r="K25" s="100"/>
      <c r="L25" s="100"/>
      <c r="M25" s="100"/>
      <c r="N25" s="100"/>
      <c r="O25" s="51">
        <f t="shared" si="0"/>
        <v>106</v>
      </c>
      <c r="P25" s="58">
        <f t="shared" si="1"/>
        <v>42.4</v>
      </c>
      <c r="Q25" s="100">
        <v>70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51">
        <f t="shared" si="2"/>
        <v>70</v>
      </c>
      <c r="AB25" s="58">
        <f t="shared" si="3"/>
        <v>100</v>
      </c>
      <c r="AC25" s="102">
        <v>34</v>
      </c>
      <c r="AD25" s="58">
        <f t="shared" si="4"/>
        <v>42.5</v>
      </c>
      <c r="AE25" s="103">
        <f>CRS!O25</f>
        <v>61.442000000000007</v>
      </c>
      <c r="AF25" s="57">
        <f>CRS!P25</f>
        <v>60.359569962977837</v>
      </c>
      <c r="AG25" s="55">
        <f>CRS!Q25</f>
        <v>80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IMASA, JOHN LISBERT S. </v>
      </c>
      <c r="C26" s="56" t="str">
        <f>CRS!D26</f>
        <v>M</v>
      </c>
      <c r="D26" s="61" t="str">
        <f>CRS!E26</f>
        <v>BSIT-NET SEC TRACK-1</v>
      </c>
      <c r="E26" s="100">
        <v>21</v>
      </c>
      <c r="F26" s="100">
        <v>19</v>
      </c>
      <c r="G26" s="100">
        <v>35</v>
      </c>
      <c r="H26" s="100">
        <v>22</v>
      </c>
      <c r="I26" s="100">
        <v>17</v>
      </c>
      <c r="J26" s="100">
        <v>26</v>
      </c>
      <c r="K26" s="100"/>
      <c r="L26" s="100"/>
      <c r="M26" s="100"/>
      <c r="N26" s="100"/>
      <c r="O26" s="51">
        <f t="shared" si="0"/>
        <v>140</v>
      </c>
      <c r="P26" s="58">
        <f t="shared" si="1"/>
        <v>56.000000000000007</v>
      </c>
      <c r="Q26" s="100">
        <v>70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51">
        <f t="shared" si="2"/>
        <v>70</v>
      </c>
      <c r="AB26" s="58">
        <f t="shared" si="3"/>
        <v>100</v>
      </c>
      <c r="AC26" s="102">
        <v>39</v>
      </c>
      <c r="AD26" s="58">
        <f t="shared" si="4"/>
        <v>48.75</v>
      </c>
      <c r="AE26" s="103">
        <f>CRS!O26</f>
        <v>68.055000000000007</v>
      </c>
      <c r="AF26" s="57">
        <f>CRS!P26</f>
        <v>68.803968620366661</v>
      </c>
      <c r="AG26" s="55">
        <f>CRS!Q26</f>
        <v>84</v>
      </c>
      <c r="AH26" s="410"/>
      <c r="AI26" s="408" t="s">
        <v>117</v>
      </c>
    </row>
    <row r="27" spans="1:35" ht="12.75" customHeight="1">
      <c r="A27" s="47" t="s">
        <v>43</v>
      </c>
      <c r="B27" s="50" t="str">
        <f>CRS!C27</f>
        <v xml:space="preserve">LAWAGAN, JERICHO G. </v>
      </c>
      <c r="C27" s="56" t="str">
        <f>CRS!D27</f>
        <v>M</v>
      </c>
      <c r="D27" s="61" t="str">
        <f>CRS!E27</f>
        <v>BSIT-NET SEC TRACK-3</v>
      </c>
      <c r="E27" s="100">
        <v>6</v>
      </c>
      <c r="F27" s="100">
        <v>3</v>
      </c>
      <c r="G27" s="100">
        <v>13</v>
      </c>
      <c r="H27" s="100">
        <v>26</v>
      </c>
      <c r="I27" s="100"/>
      <c r="J27" s="100">
        <v>0</v>
      </c>
      <c r="K27" s="100"/>
      <c r="L27" s="100"/>
      <c r="M27" s="100"/>
      <c r="N27" s="100"/>
      <c r="O27" s="51">
        <f t="shared" si="0"/>
        <v>48</v>
      </c>
      <c r="P27" s="58">
        <f t="shared" si="1"/>
        <v>19.2</v>
      </c>
      <c r="Q27" s="100">
        <v>70</v>
      </c>
      <c r="R27" s="100"/>
      <c r="S27" s="100"/>
      <c r="T27" s="100"/>
      <c r="U27" s="100"/>
      <c r="V27" s="100"/>
      <c r="W27" s="100"/>
      <c r="X27" s="100"/>
      <c r="Y27" s="100"/>
      <c r="Z27" s="100"/>
      <c r="AA27" s="51">
        <f t="shared" si="2"/>
        <v>70</v>
      </c>
      <c r="AB27" s="58">
        <f t="shared" si="3"/>
        <v>100</v>
      </c>
      <c r="AC27" s="102">
        <v>28</v>
      </c>
      <c r="AD27" s="58">
        <f t="shared" si="4"/>
        <v>35</v>
      </c>
      <c r="AE27" s="103">
        <f>CRS!O27</f>
        <v>51.235999999999997</v>
      </c>
      <c r="AF27" s="57">
        <f>CRS!P27</f>
        <v>44.450980953655382</v>
      </c>
      <c r="AG27" s="55">
        <f>CRS!Q27</f>
        <v>74</v>
      </c>
      <c r="AH27" s="411"/>
      <c r="AI27" s="409"/>
    </row>
    <row r="28" spans="1:35" ht="12.75" customHeight="1">
      <c r="A28" s="47" t="s">
        <v>44</v>
      </c>
      <c r="B28" s="50" t="str">
        <f>CRS!C28</f>
        <v xml:space="preserve">LICAYAN, TYRONE JADE P. </v>
      </c>
      <c r="C28" s="56" t="str">
        <f>CRS!D28</f>
        <v>M</v>
      </c>
      <c r="D28" s="61" t="str">
        <f>CRS!E28</f>
        <v>BSIT-NET SEC TRACK-1</v>
      </c>
      <c r="E28" s="100">
        <v>22</v>
      </c>
      <c r="F28" s="100">
        <v>27</v>
      </c>
      <c r="G28" s="100">
        <v>23</v>
      </c>
      <c r="H28" s="100">
        <v>27</v>
      </c>
      <c r="I28" s="100">
        <v>17</v>
      </c>
      <c r="J28" s="100">
        <v>17</v>
      </c>
      <c r="K28" s="100"/>
      <c r="L28" s="100"/>
      <c r="M28" s="100"/>
      <c r="N28" s="100"/>
      <c r="O28" s="51">
        <f t="shared" si="0"/>
        <v>133</v>
      </c>
      <c r="P28" s="58">
        <f t="shared" si="1"/>
        <v>53.2</v>
      </c>
      <c r="Q28" s="100">
        <v>70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51">
        <f t="shared" si="2"/>
        <v>70</v>
      </c>
      <c r="AB28" s="58">
        <f t="shared" si="3"/>
        <v>100</v>
      </c>
      <c r="AC28" s="102">
        <v>37</v>
      </c>
      <c r="AD28" s="58">
        <f t="shared" si="4"/>
        <v>46.25</v>
      </c>
      <c r="AE28" s="103">
        <f>CRS!O28</f>
        <v>66.281000000000006</v>
      </c>
      <c r="AF28" s="57">
        <f>CRS!P28</f>
        <v>60.604024242829752</v>
      </c>
      <c r="AG28" s="55">
        <f>CRS!Q28</f>
        <v>80</v>
      </c>
      <c r="AH28" s="411"/>
      <c r="AI28" s="409"/>
    </row>
    <row r="29" spans="1:35" ht="12.75" customHeight="1">
      <c r="A29" s="47" t="s">
        <v>45</v>
      </c>
      <c r="B29" s="50" t="str">
        <f>CRS!C29</f>
        <v xml:space="preserve">LOMBRES, ARYANNE JADE M. </v>
      </c>
      <c r="C29" s="56" t="str">
        <f>CRS!D29</f>
        <v>F</v>
      </c>
      <c r="D29" s="61" t="str">
        <f>CRS!E29</f>
        <v>BSIT-NET SEC TRACK-1</v>
      </c>
      <c r="E29" s="100">
        <v>29</v>
      </c>
      <c r="F29" s="100">
        <v>15</v>
      </c>
      <c r="G29" s="100">
        <v>30</v>
      </c>
      <c r="H29" s="100">
        <v>33</v>
      </c>
      <c r="I29" s="100">
        <v>13</v>
      </c>
      <c r="J29" s="100">
        <v>4</v>
      </c>
      <c r="K29" s="100"/>
      <c r="L29" s="100"/>
      <c r="M29" s="100"/>
      <c r="N29" s="100"/>
      <c r="O29" s="51">
        <f t="shared" si="0"/>
        <v>124</v>
      </c>
      <c r="P29" s="58">
        <f t="shared" si="1"/>
        <v>49.6</v>
      </c>
      <c r="Q29" s="100">
        <v>70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51">
        <f t="shared" si="2"/>
        <v>70</v>
      </c>
      <c r="AB29" s="58">
        <f t="shared" si="3"/>
        <v>100</v>
      </c>
      <c r="AC29" s="102">
        <v>36</v>
      </c>
      <c r="AD29" s="58">
        <f t="shared" si="4"/>
        <v>45</v>
      </c>
      <c r="AE29" s="103">
        <f>CRS!O29</f>
        <v>64.668000000000006</v>
      </c>
      <c r="AF29" s="57">
        <f>CRS!P29</f>
        <v>62.539892323475627</v>
      </c>
      <c r="AG29" s="55">
        <f>CRS!Q29</f>
        <v>81</v>
      </c>
      <c r="AH29" s="411"/>
      <c r="AI29" s="409"/>
    </row>
    <row r="30" spans="1:35" ht="12.75" customHeight="1">
      <c r="A30" s="47" t="s">
        <v>46</v>
      </c>
      <c r="B30" s="50" t="str">
        <f>CRS!C30</f>
        <v xml:space="preserve">MACASADDU, JOHN RAFAEL R. </v>
      </c>
      <c r="C30" s="56" t="str">
        <f>CRS!D30</f>
        <v>M</v>
      </c>
      <c r="D30" s="61" t="str">
        <f>CRS!E30</f>
        <v>BSIT-WEB TRACK-1</v>
      </c>
      <c r="E30" s="100">
        <v>30</v>
      </c>
      <c r="F30" s="100">
        <v>9</v>
      </c>
      <c r="G30" s="100">
        <v>31</v>
      </c>
      <c r="H30" s="100">
        <v>37</v>
      </c>
      <c r="I30" s="100">
        <v>17</v>
      </c>
      <c r="J30" s="100">
        <v>37</v>
      </c>
      <c r="K30" s="100"/>
      <c r="L30" s="100"/>
      <c r="M30" s="100"/>
      <c r="N30" s="100"/>
      <c r="O30" s="51">
        <f t="shared" si="0"/>
        <v>161</v>
      </c>
      <c r="P30" s="58">
        <f t="shared" si="1"/>
        <v>64.400000000000006</v>
      </c>
      <c r="Q30" s="100">
        <v>70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51">
        <f t="shared" si="2"/>
        <v>70</v>
      </c>
      <c r="AB30" s="58">
        <f t="shared" si="3"/>
        <v>100</v>
      </c>
      <c r="AC30" s="102">
        <v>69</v>
      </c>
      <c r="AD30" s="58">
        <f t="shared" si="4"/>
        <v>86.25</v>
      </c>
      <c r="AE30" s="103">
        <f>CRS!O30</f>
        <v>83.576999999999998</v>
      </c>
      <c r="AF30" s="57">
        <f>CRS!P30</f>
        <v>76.473006445425753</v>
      </c>
      <c r="AG30" s="55">
        <f>CRS!Q30</f>
        <v>88</v>
      </c>
      <c r="AH30" s="411"/>
      <c r="AI30" s="409"/>
    </row>
    <row r="31" spans="1:35" ht="12.75" customHeight="1">
      <c r="A31" s="47" t="s">
        <v>47</v>
      </c>
      <c r="B31" s="50" t="str">
        <f>CRS!C31</f>
        <v xml:space="preserve">MARCOS, ROMAR A. </v>
      </c>
      <c r="C31" s="56" t="str">
        <f>CRS!D31</f>
        <v>M</v>
      </c>
      <c r="D31" s="61" t="str">
        <f>CRS!E31</f>
        <v>BSIT-WEB TRACK-1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103" t="str">
        <f>CRS!O31</f>
        <v/>
      </c>
      <c r="AF31" s="57" t="str">
        <f>CRS!P31</f>
        <v/>
      </c>
      <c r="AG31" s="55" t="str">
        <f>CRS!Q31</f>
        <v/>
      </c>
      <c r="AH31" s="411"/>
      <c r="AI31" s="409"/>
    </row>
    <row r="32" spans="1:35" ht="12.75" customHeight="1">
      <c r="A32" s="47" t="s">
        <v>48</v>
      </c>
      <c r="B32" s="50" t="str">
        <f>CRS!C32</f>
        <v xml:space="preserve">MARZO, AUDREY P. </v>
      </c>
      <c r="C32" s="56" t="str">
        <f>CRS!D32</f>
        <v>F</v>
      </c>
      <c r="D32" s="61" t="str">
        <f>CRS!E32</f>
        <v>BSIT-NET SEC TRACK-1</v>
      </c>
      <c r="E32" s="100">
        <v>18</v>
      </c>
      <c r="F32" s="100">
        <v>23</v>
      </c>
      <c r="G32" s="100">
        <v>17</v>
      </c>
      <c r="H32" s="100">
        <v>24</v>
      </c>
      <c r="I32" s="100">
        <v>12</v>
      </c>
      <c r="J32" s="100">
        <v>12</v>
      </c>
      <c r="K32" s="100"/>
      <c r="L32" s="100"/>
      <c r="M32" s="100"/>
      <c r="N32" s="100"/>
      <c r="O32" s="51">
        <f t="shared" si="0"/>
        <v>106</v>
      </c>
      <c r="P32" s="58">
        <f t="shared" si="1"/>
        <v>42.4</v>
      </c>
      <c r="Q32" s="100">
        <v>70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51">
        <f t="shared" si="2"/>
        <v>70</v>
      </c>
      <c r="AB32" s="58">
        <f t="shared" si="3"/>
        <v>100</v>
      </c>
      <c r="AC32" s="102">
        <v>29</v>
      </c>
      <c r="AD32" s="58">
        <f t="shared" si="4"/>
        <v>36.25</v>
      </c>
      <c r="AE32" s="103">
        <f>CRS!O32</f>
        <v>59.317000000000007</v>
      </c>
      <c r="AF32" s="57">
        <f>CRS!P32</f>
        <v>62.37518450867568</v>
      </c>
      <c r="AG32" s="55">
        <f>CRS!Q32</f>
        <v>81</v>
      </c>
      <c r="AH32" s="411"/>
      <c r="AI32" s="409"/>
    </row>
    <row r="33" spans="1:38" ht="12.75" customHeight="1">
      <c r="A33" s="47" t="s">
        <v>49</v>
      </c>
      <c r="B33" s="50" t="str">
        <f>CRS!C33</f>
        <v xml:space="preserve">MENDOZA, JOHN KENNETH L. </v>
      </c>
      <c r="C33" s="56" t="str">
        <f>CRS!D33</f>
        <v>M</v>
      </c>
      <c r="D33" s="61" t="str">
        <f>CRS!E33</f>
        <v>BSIT-NET SEC TRACK-1</v>
      </c>
      <c r="E33" s="100">
        <v>22</v>
      </c>
      <c r="F33" s="100">
        <v>12</v>
      </c>
      <c r="G33" s="100">
        <v>29</v>
      </c>
      <c r="H33" s="100">
        <v>30</v>
      </c>
      <c r="I33" s="100">
        <v>26</v>
      </c>
      <c r="J33" s="100"/>
      <c r="K33" s="100"/>
      <c r="L33" s="100"/>
      <c r="M33" s="100"/>
      <c r="N33" s="100"/>
      <c r="O33" s="51">
        <f t="shared" si="0"/>
        <v>119</v>
      </c>
      <c r="P33" s="58">
        <f t="shared" si="1"/>
        <v>47.599999999999994</v>
      </c>
      <c r="Q33" s="100">
        <v>70</v>
      </c>
      <c r="R33" s="100"/>
      <c r="S33" s="100"/>
      <c r="T33" s="100"/>
      <c r="U33" s="100"/>
      <c r="V33" s="100"/>
      <c r="W33" s="100"/>
      <c r="X33" s="100"/>
      <c r="Y33" s="100"/>
      <c r="Z33" s="100"/>
      <c r="AA33" s="51">
        <f t="shared" si="2"/>
        <v>70</v>
      </c>
      <c r="AB33" s="58">
        <f t="shared" si="3"/>
        <v>100</v>
      </c>
      <c r="AC33" s="102">
        <v>32</v>
      </c>
      <c r="AD33" s="58">
        <f t="shared" si="4"/>
        <v>40</v>
      </c>
      <c r="AE33" s="103">
        <f>CRS!O33</f>
        <v>62.308</v>
      </c>
      <c r="AF33" s="57">
        <f>CRS!P33</f>
        <v>64.063541014318218</v>
      </c>
      <c r="AG33" s="55">
        <f>CRS!Q33</f>
        <v>82</v>
      </c>
      <c r="AH33" s="411"/>
      <c r="AI33" s="409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MOULIC, DARYL IRIS T. </v>
      </c>
      <c r="C34" s="56" t="str">
        <f>CRS!D34</f>
        <v>F</v>
      </c>
      <c r="D34" s="61" t="str">
        <f>CRS!E34</f>
        <v>BSIT-NET SEC TRACK-1</v>
      </c>
      <c r="E34" s="100">
        <v>22</v>
      </c>
      <c r="F34" s="100">
        <v>28</v>
      </c>
      <c r="G34" s="100">
        <v>24</v>
      </c>
      <c r="H34" s="100">
        <v>23</v>
      </c>
      <c r="I34" s="100">
        <v>22</v>
      </c>
      <c r="J34" s="100">
        <v>12</v>
      </c>
      <c r="K34" s="100"/>
      <c r="L34" s="100"/>
      <c r="M34" s="100"/>
      <c r="N34" s="100"/>
      <c r="O34" s="51">
        <f t="shared" si="0"/>
        <v>131</v>
      </c>
      <c r="P34" s="58">
        <f t="shared" si="1"/>
        <v>52.400000000000006</v>
      </c>
      <c r="Q34" s="100">
        <v>70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51">
        <f t="shared" si="2"/>
        <v>70</v>
      </c>
      <c r="AB34" s="58">
        <f t="shared" si="3"/>
        <v>100</v>
      </c>
      <c r="AC34" s="102">
        <v>68</v>
      </c>
      <c r="AD34" s="58">
        <f t="shared" si="4"/>
        <v>85</v>
      </c>
      <c r="AE34" s="103">
        <f>CRS!O34</f>
        <v>79.192000000000007</v>
      </c>
      <c r="AF34" s="57">
        <f>CRS!P34</f>
        <v>76.4158090905036</v>
      </c>
      <c r="AG34" s="55">
        <f>CRS!Q34</f>
        <v>88</v>
      </c>
      <c r="AH34" s="411"/>
      <c r="AI34" s="409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NATURA, RACEL-ANN C. </v>
      </c>
      <c r="C35" s="56" t="str">
        <f>CRS!D35</f>
        <v>F</v>
      </c>
      <c r="D35" s="61" t="str">
        <f>CRS!E35</f>
        <v>BSIT-NET SEC TRACK-1</v>
      </c>
      <c r="E35" s="100">
        <v>28</v>
      </c>
      <c r="F35" s="100">
        <v>16</v>
      </c>
      <c r="G35" s="100">
        <v>21</v>
      </c>
      <c r="H35" s="100">
        <v>38</v>
      </c>
      <c r="I35" s="100">
        <v>18</v>
      </c>
      <c r="J35" s="100">
        <v>20</v>
      </c>
      <c r="K35" s="100"/>
      <c r="L35" s="100"/>
      <c r="M35" s="100"/>
      <c r="N35" s="100"/>
      <c r="O35" s="51">
        <f t="shared" si="0"/>
        <v>141</v>
      </c>
      <c r="P35" s="58">
        <f t="shared" si="1"/>
        <v>56.399999999999991</v>
      </c>
      <c r="Q35" s="100">
        <v>70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51">
        <f t="shared" si="2"/>
        <v>70</v>
      </c>
      <c r="AB35" s="58">
        <f t="shared" si="3"/>
        <v>100</v>
      </c>
      <c r="AC35" s="102">
        <v>40</v>
      </c>
      <c r="AD35" s="58">
        <f t="shared" si="4"/>
        <v>50</v>
      </c>
      <c r="AE35" s="103">
        <f>CRS!O35</f>
        <v>68.611999999999995</v>
      </c>
      <c r="AF35" s="57">
        <f>CRS!P35</f>
        <v>69.658408671216378</v>
      </c>
      <c r="AG35" s="55">
        <f>CRS!Q35</f>
        <v>85</v>
      </c>
      <c r="AH35" s="411"/>
      <c r="AI35" s="409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PANISIGAN, AARON C. </v>
      </c>
      <c r="C36" s="56" t="str">
        <f>CRS!D36</f>
        <v>M</v>
      </c>
      <c r="D36" s="61" t="str">
        <f>CRS!E36</f>
        <v>BSIT-NET SEC TRACK-1</v>
      </c>
      <c r="E36" s="100">
        <v>27</v>
      </c>
      <c r="F36" s="100">
        <v>18</v>
      </c>
      <c r="G36" s="100">
        <v>21</v>
      </c>
      <c r="H36" s="100">
        <v>0</v>
      </c>
      <c r="I36" s="100"/>
      <c r="J36" s="100"/>
      <c r="K36" s="100"/>
      <c r="L36" s="100"/>
      <c r="M36" s="100"/>
      <c r="N36" s="100"/>
      <c r="O36" s="51">
        <f t="shared" si="0"/>
        <v>66</v>
      </c>
      <c r="P36" s="58">
        <f t="shared" si="1"/>
        <v>26.400000000000002</v>
      </c>
      <c r="Q36" s="100">
        <v>40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51">
        <f t="shared" si="2"/>
        <v>40</v>
      </c>
      <c r="AB36" s="58">
        <f t="shared" si="3"/>
        <v>57.142857142857139</v>
      </c>
      <c r="AC36" s="102"/>
      <c r="AD36" s="58" t="str">
        <f t="shared" si="4"/>
        <v/>
      </c>
      <c r="AE36" s="103">
        <f>CRS!O36</f>
        <v>27.569142857142857</v>
      </c>
      <c r="AF36" s="57">
        <f>CRS!P36</f>
        <v>37.174990269732945</v>
      </c>
      <c r="AG36" s="55">
        <f>CRS!Q36</f>
        <v>73</v>
      </c>
      <c r="AH36" s="411"/>
      <c r="AI36" s="409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PATAGUE, IRISH C. </v>
      </c>
      <c r="C37" s="56" t="str">
        <f>CRS!D37</f>
        <v>M</v>
      </c>
      <c r="D37" s="61" t="str">
        <f>CRS!E37</f>
        <v>BSIT-WEB TRACK-1</v>
      </c>
      <c r="E37" s="100">
        <v>11</v>
      </c>
      <c r="F37" s="100">
        <v>21</v>
      </c>
      <c r="G37" s="100">
        <v>27</v>
      </c>
      <c r="H37" s="100">
        <v>31</v>
      </c>
      <c r="I37" s="100">
        <v>16</v>
      </c>
      <c r="J37" s="100"/>
      <c r="K37" s="100"/>
      <c r="L37" s="100"/>
      <c r="M37" s="100"/>
      <c r="N37" s="100"/>
      <c r="O37" s="51">
        <f t="shared" si="0"/>
        <v>106</v>
      </c>
      <c r="P37" s="58">
        <f t="shared" si="1"/>
        <v>42.4</v>
      </c>
      <c r="Q37" s="100">
        <v>70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51">
        <f t="shared" si="2"/>
        <v>70</v>
      </c>
      <c r="AB37" s="58">
        <f t="shared" si="3"/>
        <v>100</v>
      </c>
      <c r="AC37" s="102">
        <v>23</v>
      </c>
      <c r="AD37" s="58">
        <f t="shared" si="4"/>
        <v>28.749999999999996</v>
      </c>
      <c r="AE37" s="103">
        <f>CRS!O37</f>
        <v>56.767000000000003</v>
      </c>
      <c r="AF37" s="57">
        <f>CRS!P37</f>
        <v>64.770553392211966</v>
      </c>
      <c r="AG37" s="55">
        <f>CRS!Q37</f>
        <v>82</v>
      </c>
      <c r="AH37" s="411"/>
      <c r="AI37" s="409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QUIDILLA, VIVIENE JANE E. </v>
      </c>
      <c r="C38" s="56" t="str">
        <f>CRS!D38</f>
        <v>F</v>
      </c>
      <c r="D38" s="61" t="str">
        <f>CRS!E38</f>
        <v>BSIT-WEB TRACK-1</v>
      </c>
      <c r="E38" s="100">
        <v>25</v>
      </c>
      <c r="F38" s="100">
        <v>23</v>
      </c>
      <c r="G38" s="100">
        <v>17</v>
      </c>
      <c r="H38" s="100">
        <v>15</v>
      </c>
      <c r="I38" s="100"/>
      <c r="J38" s="100">
        <v>17</v>
      </c>
      <c r="K38" s="100"/>
      <c r="L38" s="100"/>
      <c r="M38" s="100"/>
      <c r="N38" s="100"/>
      <c r="O38" s="51">
        <f t="shared" si="0"/>
        <v>97</v>
      </c>
      <c r="P38" s="58">
        <f t="shared" si="1"/>
        <v>38.800000000000004</v>
      </c>
      <c r="Q38" s="100">
        <v>70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51">
        <f t="shared" si="2"/>
        <v>70</v>
      </c>
      <c r="AB38" s="58">
        <f t="shared" si="3"/>
        <v>100</v>
      </c>
      <c r="AC38" s="102">
        <v>42</v>
      </c>
      <c r="AD38" s="58">
        <f t="shared" si="4"/>
        <v>52.5</v>
      </c>
      <c r="AE38" s="103">
        <f>CRS!O38</f>
        <v>63.654000000000003</v>
      </c>
      <c r="AF38" s="57">
        <f>CRS!P38</f>
        <v>71.421749988848745</v>
      </c>
      <c r="AG38" s="55">
        <f>CRS!Q38</f>
        <v>86</v>
      </c>
      <c r="AH38" s="411"/>
      <c r="AI38" s="409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 xml:space="preserve">REFUERZO, RODELYN ERICA S. </v>
      </c>
      <c r="C39" s="56" t="str">
        <f>CRS!D39</f>
        <v>F</v>
      </c>
      <c r="D39" s="61" t="str">
        <f>CRS!E39</f>
        <v>BSIT-WEB TRACK-1</v>
      </c>
      <c r="E39" s="100">
        <v>23</v>
      </c>
      <c r="F39" s="100">
        <v>31</v>
      </c>
      <c r="G39" s="100">
        <v>23</v>
      </c>
      <c r="H39" s="100">
        <v>33</v>
      </c>
      <c r="I39" s="100">
        <v>29</v>
      </c>
      <c r="J39" s="100">
        <v>12</v>
      </c>
      <c r="K39" s="100"/>
      <c r="L39" s="100"/>
      <c r="M39" s="100"/>
      <c r="N39" s="100"/>
      <c r="O39" s="51">
        <f t="shared" si="0"/>
        <v>151</v>
      </c>
      <c r="P39" s="58">
        <f t="shared" si="1"/>
        <v>60.4</v>
      </c>
      <c r="Q39" s="100">
        <v>70</v>
      </c>
      <c r="R39" s="100"/>
      <c r="S39" s="100"/>
      <c r="T39" s="100"/>
      <c r="U39" s="100"/>
      <c r="V39" s="100"/>
      <c r="W39" s="100"/>
      <c r="X39" s="100"/>
      <c r="Y39" s="100"/>
      <c r="Z39" s="100"/>
      <c r="AA39" s="51">
        <f t="shared" si="2"/>
        <v>70</v>
      </c>
      <c r="AB39" s="58">
        <f t="shared" si="3"/>
        <v>100</v>
      </c>
      <c r="AC39" s="102">
        <v>31</v>
      </c>
      <c r="AD39" s="58">
        <f t="shared" si="4"/>
        <v>38.75</v>
      </c>
      <c r="AE39" s="103">
        <f>CRS!O39</f>
        <v>66.106999999999999</v>
      </c>
      <c r="AF39" s="57">
        <f>CRS!P39</f>
        <v>67.704777933895357</v>
      </c>
      <c r="AG39" s="55">
        <f>CRS!Q39</f>
        <v>84</v>
      </c>
      <c r="AH39" s="411"/>
      <c r="AI39" s="409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 xml:space="preserve">REHAB, ALI HASSAN H. </v>
      </c>
      <c r="C40" s="56" t="str">
        <f>CRS!D40</f>
        <v>F</v>
      </c>
      <c r="D40" s="61" t="str">
        <f>CRS!E40</f>
        <v>BSIT-NET SEC TRACK-1</v>
      </c>
      <c r="E40" s="100">
        <v>32</v>
      </c>
      <c r="F40" s="100">
        <v>11</v>
      </c>
      <c r="G40" s="100">
        <v>19</v>
      </c>
      <c r="H40" s="100">
        <v>0</v>
      </c>
      <c r="I40" s="100">
        <v>21</v>
      </c>
      <c r="J40" s="100"/>
      <c r="K40" s="100"/>
      <c r="L40" s="100"/>
      <c r="M40" s="100"/>
      <c r="N40" s="100"/>
      <c r="O40" s="51">
        <f t="shared" si="0"/>
        <v>83</v>
      </c>
      <c r="P40" s="58">
        <f t="shared" si="1"/>
        <v>33.200000000000003</v>
      </c>
      <c r="Q40" s="100">
        <v>70</v>
      </c>
      <c r="R40" s="100"/>
      <c r="S40" s="100"/>
      <c r="T40" s="100"/>
      <c r="U40" s="100"/>
      <c r="V40" s="100"/>
      <c r="W40" s="100"/>
      <c r="X40" s="100"/>
      <c r="Y40" s="100"/>
      <c r="Z40" s="100"/>
      <c r="AA40" s="51">
        <f t="shared" si="2"/>
        <v>70</v>
      </c>
      <c r="AB40" s="58">
        <f t="shared" si="3"/>
        <v>100</v>
      </c>
      <c r="AC40" s="102">
        <v>39</v>
      </c>
      <c r="AD40" s="58">
        <f t="shared" si="4"/>
        <v>48.75</v>
      </c>
      <c r="AE40" s="103">
        <f>CRS!O40</f>
        <v>60.531000000000006</v>
      </c>
      <c r="AF40" s="57">
        <f>CRS!P40</f>
        <v>57.317444778982122</v>
      </c>
      <c r="AG40" s="55">
        <f>CRS!Q40</f>
        <v>79</v>
      </c>
      <c r="AH40" s="411"/>
      <c r="AI40" s="409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86" t="str">
        <f>A1</f>
        <v>CITCS 1J  CITCS 1J</v>
      </c>
      <c r="B42" s="387"/>
      <c r="C42" s="387"/>
      <c r="D42" s="387"/>
      <c r="E42" s="382" t="s">
        <v>124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4"/>
      <c r="AG42" s="385"/>
      <c r="AH42" s="46"/>
      <c r="AI42" s="46"/>
      <c r="AJ42" s="46"/>
      <c r="AK42" s="46"/>
      <c r="AL42" s="46"/>
    </row>
    <row r="43" spans="1:38" ht="15" customHeight="1">
      <c r="A43" s="388"/>
      <c r="B43" s="389"/>
      <c r="C43" s="389"/>
      <c r="D43" s="389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2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>
      <c r="A44" s="378" t="str">
        <f>A3</f>
        <v>INTRODUCTION TO PLATFORM TECHNOLOGIES</v>
      </c>
      <c r="B44" s="379"/>
      <c r="C44" s="379"/>
      <c r="D44" s="379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0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0" t="s">
        <v>100</v>
      </c>
      <c r="AB44" s="359" t="s">
        <v>101</v>
      </c>
      <c r="AC44" s="347"/>
      <c r="AD44" s="348"/>
      <c r="AE44" s="412"/>
      <c r="AF44" s="338"/>
      <c r="AG44" s="340"/>
      <c r="AH44" s="53"/>
      <c r="AI44" s="53"/>
      <c r="AJ44" s="53"/>
      <c r="AK44" s="53"/>
      <c r="AL44" s="53"/>
    </row>
    <row r="45" spans="1:38" ht="12.75" customHeight="1">
      <c r="A45" s="372" t="str">
        <f>A4</f>
        <v>MTH 1:30PM-3:00PM  MTH 5:30PM-7:30PM</v>
      </c>
      <c r="B45" s="373"/>
      <c r="C45" s="374"/>
      <c r="D45" s="62" t="str">
        <f>D4</f>
        <v>S312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0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1"/>
      <c r="AB45" s="360"/>
      <c r="AC45" s="59" t="s">
        <v>112</v>
      </c>
      <c r="AD45" s="60" t="s">
        <v>113</v>
      </c>
      <c r="AE45" s="412"/>
      <c r="AF45" s="338"/>
      <c r="AG45" s="340"/>
      <c r="AH45" s="53"/>
      <c r="AI45" s="53"/>
      <c r="AJ45" s="53"/>
      <c r="AK45" s="53"/>
      <c r="AL45" s="53"/>
    </row>
    <row r="46" spans="1:38" ht="12.75" customHeight="1">
      <c r="A46" s="372" t="str">
        <f>A5</f>
        <v>3rd Trimester SY 2018-2019</v>
      </c>
      <c r="B46" s="373"/>
      <c r="C46" s="374"/>
      <c r="D46" s="374"/>
      <c r="E46" s="48">
        <f t="shared" ref="E46:N47" si="5">IF(E5="","",E5)</f>
        <v>40</v>
      </c>
      <c r="F46" s="48">
        <f t="shared" si="5"/>
        <v>40</v>
      </c>
      <c r="G46" s="48">
        <f t="shared" si="5"/>
        <v>40</v>
      </c>
      <c r="H46" s="48">
        <f t="shared" si="5"/>
        <v>50</v>
      </c>
      <c r="I46" s="48">
        <f t="shared" si="5"/>
        <v>40</v>
      </c>
      <c r="J46" s="48">
        <f t="shared" si="5"/>
        <v>40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0"/>
      <c r="P46" s="359"/>
      <c r="Q46" s="48">
        <f>IF(Q5="","",Q5)</f>
        <v>70</v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1"/>
      <c r="AB46" s="360"/>
      <c r="AC46" s="48">
        <f t="shared" ref="AC46" si="7">IF(AC5="","",AC5)</f>
        <v>80</v>
      </c>
      <c r="AD46" s="342"/>
      <c r="AE46" s="412"/>
      <c r="AF46" s="338"/>
      <c r="AG46" s="340"/>
      <c r="AH46" s="53"/>
      <c r="AI46" s="53"/>
      <c r="AJ46" s="53"/>
      <c r="AK46" s="53"/>
      <c r="AL46" s="53"/>
    </row>
    <row r="47" spans="1:38" ht="12.75" customHeight="1">
      <c r="A47" s="375" t="str">
        <f>A6</f>
        <v>Inst/Prof:Leonard Prim Francis G. Reyes</v>
      </c>
      <c r="B47" s="353"/>
      <c r="C47" s="354"/>
      <c r="D47" s="354"/>
      <c r="E47" s="376" t="str">
        <f>IF(E6="","",E6)</f>
        <v>QUIZ01</v>
      </c>
      <c r="F47" s="376" t="str">
        <f t="shared" si="5"/>
        <v>QUIZ02</v>
      </c>
      <c r="G47" s="376" t="str">
        <f t="shared" si="5"/>
        <v>QUIZ03</v>
      </c>
      <c r="H47" s="376" t="str">
        <f t="shared" si="5"/>
        <v>QUIZ04</v>
      </c>
      <c r="I47" s="376" t="str">
        <f t="shared" si="5"/>
        <v>QUIZ05</v>
      </c>
      <c r="J47" s="376" t="str">
        <f t="shared" si="5"/>
        <v>QUIZ06</v>
      </c>
      <c r="K47" s="376" t="str">
        <f t="shared" si="5"/>
        <v/>
      </c>
      <c r="L47" s="376" t="str">
        <f t="shared" si="5"/>
        <v/>
      </c>
      <c r="M47" s="376" t="str">
        <f t="shared" si="5"/>
        <v/>
      </c>
      <c r="N47" s="376" t="str">
        <f t="shared" si="5"/>
        <v/>
      </c>
      <c r="O47" s="406">
        <f>O6</f>
        <v>250</v>
      </c>
      <c r="P47" s="359"/>
      <c r="Q47" s="376" t="str">
        <f t="shared" ref="Q47:Z47" si="8">IF(Q6="","",Q6)</f>
        <v>LABX</v>
      </c>
      <c r="R47" s="376" t="str">
        <f t="shared" si="8"/>
        <v/>
      </c>
      <c r="S47" s="376" t="str">
        <f t="shared" si="8"/>
        <v/>
      </c>
      <c r="T47" s="376" t="str">
        <f t="shared" si="8"/>
        <v/>
      </c>
      <c r="U47" s="376" t="str">
        <f t="shared" si="8"/>
        <v/>
      </c>
      <c r="V47" s="376" t="str">
        <f t="shared" si="8"/>
        <v/>
      </c>
      <c r="W47" s="376" t="str">
        <f t="shared" si="8"/>
        <v/>
      </c>
      <c r="X47" s="376" t="str">
        <f t="shared" si="8"/>
        <v/>
      </c>
      <c r="Y47" s="376" t="str">
        <f t="shared" si="8"/>
        <v/>
      </c>
      <c r="Z47" s="376" t="str">
        <f t="shared" si="8"/>
        <v/>
      </c>
      <c r="AA47" s="406">
        <f>AA6</f>
        <v>70</v>
      </c>
      <c r="AB47" s="360"/>
      <c r="AC47" s="335">
        <f>AC6</f>
        <v>0</v>
      </c>
      <c r="AD47" s="343"/>
      <c r="AE47" s="412"/>
      <c r="AF47" s="338"/>
      <c r="AG47" s="340"/>
      <c r="AH47" s="53"/>
      <c r="AI47" s="53"/>
      <c r="AJ47" s="53"/>
      <c r="AK47" s="53"/>
      <c r="AL47" s="53"/>
    </row>
    <row r="48" spans="1:38" ht="13.35" customHeight="1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6"/>
      <c r="P48" s="359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6"/>
      <c r="AB48" s="360"/>
      <c r="AC48" s="336"/>
      <c r="AD48" s="343"/>
      <c r="AE48" s="412"/>
      <c r="AF48" s="338"/>
      <c r="AG48" s="340"/>
      <c r="AH48" s="46"/>
      <c r="AI48" s="46"/>
      <c r="AJ48" s="46"/>
      <c r="AK48" s="46"/>
      <c r="AL48" s="46"/>
    </row>
    <row r="49" spans="1:33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7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7"/>
      <c r="AB49" s="361"/>
      <c r="AC49" s="337"/>
      <c r="AD49" s="344"/>
      <c r="AE49" s="413"/>
      <c r="AF49" s="339"/>
      <c r="AG49" s="341"/>
    </row>
    <row r="50" spans="1:33" ht="12.75" customHeight="1">
      <c r="A50" s="49" t="s">
        <v>57</v>
      </c>
      <c r="B50" s="50" t="str">
        <f>CRS!C50</f>
        <v xml:space="preserve">RIÑON, MARIA REENAFI V. </v>
      </c>
      <c r="C50" s="56" t="str">
        <f>CRS!D50</f>
        <v>F</v>
      </c>
      <c r="D50" s="61" t="str">
        <f>CRS!E50</f>
        <v>BSIT-WEB TRACK-1</v>
      </c>
      <c r="E50" s="100">
        <v>24</v>
      </c>
      <c r="F50" s="100">
        <v>35</v>
      </c>
      <c r="G50" s="100">
        <v>20</v>
      </c>
      <c r="H50" s="100">
        <v>34</v>
      </c>
      <c r="I50" s="100">
        <v>14</v>
      </c>
      <c r="J50" s="100">
        <v>32</v>
      </c>
      <c r="K50" s="100"/>
      <c r="L50" s="100"/>
      <c r="M50" s="100"/>
      <c r="N50" s="100"/>
      <c r="O50" s="51">
        <f t="shared" ref="O50:O80" si="9">IF(SUM(E50:N50)=0,"",SUM(E50:N50))</f>
        <v>159</v>
      </c>
      <c r="P50" s="58">
        <f t="shared" ref="P50:P80" si="10">IF(O50="","",O50/$O$6*100)</f>
        <v>63.6</v>
      </c>
      <c r="Q50" s="100">
        <v>70</v>
      </c>
      <c r="R50" s="100"/>
      <c r="S50" s="100"/>
      <c r="T50" s="100"/>
      <c r="U50" s="100"/>
      <c r="V50" s="100"/>
      <c r="W50" s="100"/>
      <c r="X50" s="100"/>
      <c r="Y50" s="100"/>
      <c r="Z50" s="100"/>
      <c r="AA50" s="51">
        <f t="shared" ref="AA50:AA80" si="11">IF(SUM(Q50:Z50)=0,"",SUM(Q50:Z50))</f>
        <v>70</v>
      </c>
      <c r="AB50" s="58">
        <f t="shared" ref="AB50:AB80" si="12">IF(AA50="","",AA50/$AA$6*100)</f>
        <v>100</v>
      </c>
      <c r="AC50" s="102">
        <v>37</v>
      </c>
      <c r="AD50" s="58">
        <f t="shared" ref="AD50:AD80" si="13">IF(AC50="","",AC50/$AC$5*100)</f>
        <v>46.25</v>
      </c>
      <c r="AE50" s="103">
        <f>CRS!O50</f>
        <v>69.712999999999994</v>
      </c>
      <c r="AF50" s="57">
        <f>CRS!P50</f>
        <v>70.374839355011375</v>
      </c>
      <c r="AG50" s="55">
        <f>CRS!Q50</f>
        <v>85</v>
      </c>
    </row>
    <row r="51" spans="1:33" ht="12.75" customHeight="1">
      <c r="A51" s="47" t="s">
        <v>58</v>
      </c>
      <c r="B51" s="50" t="str">
        <f>CRS!C51</f>
        <v xml:space="preserve">RIVERA, JUSTIN GIEROM T. </v>
      </c>
      <c r="C51" s="56" t="str">
        <f>CRS!D51</f>
        <v>M</v>
      </c>
      <c r="D51" s="61" t="str">
        <f>CRS!E51</f>
        <v>BSIT-WEB TRACK-1</v>
      </c>
      <c r="E51" s="100">
        <v>22</v>
      </c>
      <c r="F51" s="100">
        <v>32</v>
      </c>
      <c r="G51" s="100">
        <v>21</v>
      </c>
      <c r="H51" s="100">
        <v>19</v>
      </c>
      <c r="I51" s="100">
        <v>18</v>
      </c>
      <c r="J51" s="100">
        <v>22</v>
      </c>
      <c r="K51" s="100"/>
      <c r="L51" s="100"/>
      <c r="M51" s="100"/>
      <c r="N51" s="100"/>
      <c r="O51" s="51">
        <f t="shared" si="9"/>
        <v>134</v>
      </c>
      <c r="P51" s="58">
        <f t="shared" si="10"/>
        <v>53.6</v>
      </c>
      <c r="Q51" s="100">
        <v>70</v>
      </c>
      <c r="R51" s="100"/>
      <c r="S51" s="100"/>
      <c r="T51" s="100"/>
      <c r="U51" s="100"/>
      <c r="V51" s="100"/>
      <c r="W51" s="100"/>
      <c r="X51" s="100"/>
      <c r="Y51" s="100"/>
      <c r="Z51" s="100"/>
      <c r="AA51" s="51">
        <f t="shared" si="11"/>
        <v>70</v>
      </c>
      <c r="AB51" s="58">
        <f t="shared" si="12"/>
        <v>100</v>
      </c>
      <c r="AC51" s="102">
        <v>37</v>
      </c>
      <c r="AD51" s="58">
        <f t="shared" si="13"/>
        <v>46.25</v>
      </c>
      <c r="AE51" s="103">
        <f>CRS!O51</f>
        <v>66.413000000000011</v>
      </c>
      <c r="AF51" s="57">
        <f>CRS!P51</f>
        <v>66.091532784691566</v>
      </c>
      <c r="AG51" s="55">
        <f>CRS!Q51</f>
        <v>83</v>
      </c>
    </row>
    <row r="52" spans="1:33" ht="12.75" customHeight="1">
      <c r="A52" s="47" t="s">
        <v>59</v>
      </c>
      <c r="B52" s="50" t="str">
        <f>CRS!C52</f>
        <v xml:space="preserve">ROBIEL, ANDEHAIMANOT GHEBREWELD G. </v>
      </c>
      <c r="C52" s="56" t="str">
        <f>CRS!D52</f>
        <v>M</v>
      </c>
      <c r="D52" s="61" t="str">
        <f>CRS!E52</f>
        <v>BSIT-NET SEC TRACK-1</v>
      </c>
      <c r="E52" s="100">
        <v>28</v>
      </c>
      <c r="F52" s="100">
        <v>13</v>
      </c>
      <c r="G52" s="100">
        <v>19</v>
      </c>
      <c r="H52" s="100">
        <v>0</v>
      </c>
      <c r="I52" s="100">
        <v>19</v>
      </c>
      <c r="J52" s="100"/>
      <c r="K52" s="100"/>
      <c r="L52" s="100"/>
      <c r="M52" s="100"/>
      <c r="N52" s="100"/>
      <c r="O52" s="51">
        <f t="shared" si="9"/>
        <v>79</v>
      </c>
      <c r="P52" s="58">
        <f t="shared" si="10"/>
        <v>31.6</v>
      </c>
      <c r="Q52" s="100">
        <v>70</v>
      </c>
      <c r="R52" s="100"/>
      <c r="S52" s="100"/>
      <c r="T52" s="100"/>
      <c r="U52" s="100"/>
      <c r="V52" s="100"/>
      <c r="W52" s="100"/>
      <c r="X52" s="100"/>
      <c r="Y52" s="100"/>
      <c r="Z52" s="100"/>
      <c r="AA52" s="51">
        <f t="shared" si="11"/>
        <v>70</v>
      </c>
      <c r="AB52" s="58">
        <f t="shared" si="12"/>
        <v>100</v>
      </c>
      <c r="AC52" s="102">
        <v>36</v>
      </c>
      <c r="AD52" s="58">
        <f t="shared" si="13"/>
        <v>45</v>
      </c>
      <c r="AE52" s="103">
        <f>CRS!O52</f>
        <v>58.727999999999994</v>
      </c>
      <c r="AF52" s="57">
        <f>CRS!P52</f>
        <v>53.944048173424321</v>
      </c>
      <c r="AG52" s="55">
        <f>CRS!Q52</f>
        <v>77</v>
      </c>
    </row>
    <row r="53" spans="1:33" ht="12.75" customHeight="1">
      <c r="A53" s="47" t="s">
        <v>60</v>
      </c>
      <c r="B53" s="50" t="str">
        <f>CRS!C53</f>
        <v xml:space="preserve">RODRIGUEZ, JOHN CARLO B. </v>
      </c>
      <c r="C53" s="56" t="str">
        <f>CRS!D53</f>
        <v>M</v>
      </c>
      <c r="D53" s="61" t="str">
        <f>CRS!E53</f>
        <v>BSIT-WEB TRACK-1</v>
      </c>
      <c r="E53" s="100">
        <v>23</v>
      </c>
      <c r="F53" s="100">
        <v>16</v>
      </c>
      <c r="G53" s="100">
        <v>28</v>
      </c>
      <c r="H53" s="100">
        <v>35</v>
      </c>
      <c r="I53" s="100">
        <v>18</v>
      </c>
      <c r="J53" s="100">
        <v>25</v>
      </c>
      <c r="K53" s="100"/>
      <c r="L53" s="100"/>
      <c r="M53" s="100"/>
      <c r="N53" s="100"/>
      <c r="O53" s="51">
        <f t="shared" si="9"/>
        <v>145</v>
      </c>
      <c r="P53" s="58">
        <f t="shared" si="10"/>
        <v>57.999999999999993</v>
      </c>
      <c r="Q53" s="100">
        <v>70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51">
        <f t="shared" si="11"/>
        <v>70</v>
      </c>
      <c r="AB53" s="58">
        <f t="shared" si="12"/>
        <v>100</v>
      </c>
      <c r="AC53" s="102">
        <v>39</v>
      </c>
      <c r="AD53" s="58">
        <f t="shared" si="13"/>
        <v>48.75</v>
      </c>
      <c r="AE53" s="103">
        <f>CRS!O53</f>
        <v>68.715000000000003</v>
      </c>
      <c r="AF53" s="57">
        <f>CRS!P53</f>
        <v>69.256612360051747</v>
      </c>
      <c r="AG53" s="55">
        <f>CRS!Q53</f>
        <v>85</v>
      </c>
    </row>
    <row r="54" spans="1:33" ht="12.75" customHeight="1">
      <c r="A54" s="47" t="s">
        <v>61</v>
      </c>
      <c r="B54" s="50" t="str">
        <f>CRS!C54</f>
        <v xml:space="preserve">SALDUA, JUSTINE GRACE B. </v>
      </c>
      <c r="C54" s="56" t="str">
        <f>CRS!D54</f>
        <v>F</v>
      </c>
      <c r="D54" s="61" t="str">
        <f>CRS!E54</f>
        <v>BSIT-NET SEC TRACK-1</v>
      </c>
      <c r="E54" s="100">
        <v>23</v>
      </c>
      <c r="F54" s="100">
        <v>33</v>
      </c>
      <c r="G54" s="100">
        <v>19</v>
      </c>
      <c r="H54" s="100">
        <v>29</v>
      </c>
      <c r="I54" s="100">
        <v>19</v>
      </c>
      <c r="J54" s="100">
        <v>13</v>
      </c>
      <c r="K54" s="100"/>
      <c r="L54" s="100"/>
      <c r="M54" s="100"/>
      <c r="N54" s="100"/>
      <c r="O54" s="51">
        <f t="shared" si="9"/>
        <v>136</v>
      </c>
      <c r="P54" s="58">
        <f t="shared" si="10"/>
        <v>54.400000000000006</v>
      </c>
      <c r="Q54" s="100">
        <v>70</v>
      </c>
      <c r="R54" s="100"/>
      <c r="S54" s="100"/>
      <c r="T54" s="100"/>
      <c r="U54" s="100"/>
      <c r="V54" s="100"/>
      <c r="W54" s="100"/>
      <c r="X54" s="100"/>
      <c r="Y54" s="100"/>
      <c r="Z54" s="100"/>
      <c r="AA54" s="51">
        <f t="shared" si="11"/>
        <v>70</v>
      </c>
      <c r="AB54" s="58">
        <f t="shared" si="12"/>
        <v>100</v>
      </c>
      <c r="AC54" s="102">
        <v>53</v>
      </c>
      <c r="AD54" s="58">
        <f t="shared" si="13"/>
        <v>66.25</v>
      </c>
      <c r="AE54" s="103">
        <f>CRS!O54</f>
        <v>73.477000000000004</v>
      </c>
      <c r="AF54" s="57">
        <f>CRS!P54</f>
        <v>69.09450606628306</v>
      </c>
      <c r="AG54" s="55">
        <f>CRS!Q54</f>
        <v>85</v>
      </c>
    </row>
    <row r="55" spans="1:33" ht="12.75" customHeight="1">
      <c r="A55" s="47" t="s">
        <v>62</v>
      </c>
      <c r="B55" s="50" t="str">
        <f>CRS!C55</f>
        <v xml:space="preserve">SALVADOR, JOMAR A. </v>
      </c>
      <c r="C55" s="56" t="str">
        <f>CRS!D55</f>
        <v>M</v>
      </c>
      <c r="D55" s="61" t="str">
        <f>CRS!E55</f>
        <v>BSIT-WEB TRACK-1</v>
      </c>
      <c r="E55" s="100">
        <v>25</v>
      </c>
      <c r="F55" s="100">
        <v>36</v>
      </c>
      <c r="G55" s="100">
        <v>20</v>
      </c>
      <c r="H55" s="100">
        <v>37</v>
      </c>
      <c r="I55" s="100">
        <v>15</v>
      </c>
      <c r="J55" s="100">
        <v>37</v>
      </c>
      <c r="K55" s="100"/>
      <c r="L55" s="100"/>
      <c r="M55" s="100"/>
      <c r="N55" s="100"/>
      <c r="O55" s="51">
        <f t="shared" si="9"/>
        <v>170</v>
      </c>
      <c r="P55" s="58">
        <f t="shared" si="10"/>
        <v>68</v>
      </c>
      <c r="Q55" s="100">
        <v>70</v>
      </c>
      <c r="R55" s="100"/>
      <c r="S55" s="100"/>
      <c r="T55" s="100"/>
      <c r="U55" s="100"/>
      <c r="V55" s="100"/>
      <c r="W55" s="100"/>
      <c r="X55" s="100"/>
      <c r="Y55" s="100"/>
      <c r="Z55" s="100"/>
      <c r="AA55" s="51">
        <f t="shared" si="11"/>
        <v>70</v>
      </c>
      <c r="AB55" s="58">
        <f t="shared" si="12"/>
        <v>100</v>
      </c>
      <c r="AC55" s="102">
        <v>26</v>
      </c>
      <c r="AD55" s="58">
        <f t="shared" si="13"/>
        <v>32.5</v>
      </c>
      <c r="AE55" s="103">
        <f>CRS!O55</f>
        <v>66.489999999999995</v>
      </c>
      <c r="AF55" s="57">
        <f>CRS!P55</f>
        <v>68.548945314242388</v>
      </c>
      <c r="AG55" s="55">
        <f>CRS!Q55</f>
        <v>84</v>
      </c>
    </row>
    <row r="56" spans="1:33" ht="12.75" customHeight="1">
      <c r="A56" s="47" t="s">
        <v>63</v>
      </c>
      <c r="B56" s="50" t="str">
        <f>CRS!C56</f>
        <v xml:space="preserve">SAN JOSE, MARCO RAPHAEL A. </v>
      </c>
      <c r="C56" s="56" t="str">
        <f>CRS!D56</f>
        <v>M</v>
      </c>
      <c r="D56" s="61" t="str">
        <f>CRS!E56</f>
        <v>BSIT-WEB TRACK-1</v>
      </c>
      <c r="E56" s="100">
        <v>20</v>
      </c>
      <c r="F56" s="100">
        <v>28</v>
      </c>
      <c r="G56" s="100">
        <v>18</v>
      </c>
      <c r="H56" s="100">
        <v>23</v>
      </c>
      <c r="I56" s="100">
        <v>18</v>
      </c>
      <c r="J56" s="100">
        <v>15</v>
      </c>
      <c r="K56" s="100"/>
      <c r="L56" s="100"/>
      <c r="M56" s="100"/>
      <c r="N56" s="100"/>
      <c r="O56" s="51">
        <f t="shared" si="9"/>
        <v>122</v>
      </c>
      <c r="P56" s="58">
        <f t="shared" si="10"/>
        <v>48.8</v>
      </c>
      <c r="Q56" s="100">
        <v>70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51">
        <f t="shared" si="11"/>
        <v>70</v>
      </c>
      <c r="AB56" s="58">
        <f t="shared" si="12"/>
        <v>100</v>
      </c>
      <c r="AC56" s="102">
        <v>23</v>
      </c>
      <c r="AD56" s="58">
        <f t="shared" si="13"/>
        <v>28.749999999999996</v>
      </c>
      <c r="AE56" s="103">
        <f>CRS!O56</f>
        <v>58.878999999999998</v>
      </c>
      <c r="AF56" s="57">
        <f>CRS!P56</f>
        <v>62.231573687497217</v>
      </c>
      <c r="AG56" s="55">
        <f>CRS!Q56</f>
        <v>81</v>
      </c>
    </row>
    <row r="57" spans="1:33" ht="12.75" customHeight="1">
      <c r="A57" s="47" t="s">
        <v>64</v>
      </c>
      <c r="B57" s="50" t="str">
        <f>CRS!C57</f>
        <v xml:space="preserve">TOMINEZ, ZABDIEL U. </v>
      </c>
      <c r="C57" s="56" t="str">
        <f>CRS!D57</f>
        <v>M</v>
      </c>
      <c r="D57" s="61" t="str">
        <f>CRS!E57</f>
        <v>BSIT-NET SEC TRACK-1</v>
      </c>
      <c r="E57" s="100">
        <v>26</v>
      </c>
      <c r="F57" s="100">
        <v>20</v>
      </c>
      <c r="G57" s="100">
        <v>15</v>
      </c>
      <c r="H57" s="100">
        <v>23</v>
      </c>
      <c r="I57" s="100">
        <v>22</v>
      </c>
      <c r="J57" s="100"/>
      <c r="K57" s="100"/>
      <c r="L57" s="100"/>
      <c r="M57" s="100"/>
      <c r="N57" s="100"/>
      <c r="O57" s="51">
        <f t="shared" si="9"/>
        <v>106</v>
      </c>
      <c r="P57" s="58">
        <f t="shared" si="10"/>
        <v>42.4</v>
      </c>
      <c r="Q57" s="100">
        <v>70</v>
      </c>
      <c r="R57" s="100"/>
      <c r="S57" s="100"/>
      <c r="T57" s="100"/>
      <c r="U57" s="100"/>
      <c r="V57" s="100"/>
      <c r="W57" s="100"/>
      <c r="X57" s="100"/>
      <c r="Y57" s="100"/>
      <c r="Z57" s="100"/>
      <c r="AA57" s="51">
        <f t="shared" si="11"/>
        <v>70</v>
      </c>
      <c r="AB57" s="58">
        <f t="shared" si="12"/>
        <v>100</v>
      </c>
      <c r="AC57" s="102">
        <v>23</v>
      </c>
      <c r="AD57" s="58">
        <f t="shared" si="13"/>
        <v>28.749999999999996</v>
      </c>
      <c r="AE57" s="103">
        <f>CRS!O57</f>
        <v>56.767000000000003</v>
      </c>
      <c r="AF57" s="57">
        <f>CRS!P57</f>
        <v>61.790491837280882</v>
      </c>
      <c r="AG57" s="55">
        <f>CRS!Q57</f>
        <v>81</v>
      </c>
    </row>
    <row r="58" spans="1:33" ht="12.75" customHeight="1">
      <c r="A58" s="47" t="s">
        <v>65</v>
      </c>
      <c r="B58" s="50" t="str">
        <f>CRS!C58</f>
        <v xml:space="preserve">ULAO, XERXES ASHLEY B. </v>
      </c>
      <c r="C58" s="56" t="str">
        <f>CRS!D58</f>
        <v>M</v>
      </c>
      <c r="D58" s="61" t="str">
        <f>CRS!E58</f>
        <v>BSIT-WEB TRACK-1</v>
      </c>
      <c r="E58" s="100">
        <v>23</v>
      </c>
      <c r="F58" s="100">
        <v>33</v>
      </c>
      <c r="G58" s="100">
        <v>36</v>
      </c>
      <c r="H58" s="100">
        <v>35</v>
      </c>
      <c r="I58" s="100">
        <v>20</v>
      </c>
      <c r="J58" s="100">
        <v>0</v>
      </c>
      <c r="K58" s="100"/>
      <c r="L58" s="100"/>
      <c r="M58" s="100"/>
      <c r="N58" s="100"/>
      <c r="O58" s="51">
        <f t="shared" si="9"/>
        <v>147</v>
      </c>
      <c r="P58" s="58">
        <f t="shared" si="10"/>
        <v>58.8</v>
      </c>
      <c r="Q58" s="100">
        <v>70</v>
      </c>
      <c r="R58" s="100"/>
      <c r="S58" s="100"/>
      <c r="T58" s="100"/>
      <c r="U58" s="100"/>
      <c r="V58" s="100"/>
      <c r="W58" s="100"/>
      <c r="X58" s="100"/>
      <c r="Y58" s="100"/>
      <c r="Z58" s="100"/>
      <c r="AA58" s="51">
        <f t="shared" si="11"/>
        <v>70</v>
      </c>
      <c r="AB58" s="58">
        <f t="shared" si="12"/>
        <v>100</v>
      </c>
      <c r="AC58" s="102">
        <v>31</v>
      </c>
      <c r="AD58" s="58">
        <f t="shared" si="13"/>
        <v>38.75</v>
      </c>
      <c r="AE58" s="103">
        <f>CRS!O58</f>
        <v>65.578999999999994</v>
      </c>
      <c r="AF58" s="57">
        <f>CRS!P58</f>
        <v>67.448057473571524</v>
      </c>
      <c r="AG58" s="55">
        <f>CRS!Q58</f>
        <v>84</v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0"/>
      <c r="AI66" s="408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1"/>
      <c r="AI67" s="409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1"/>
      <c r="AI68" s="409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1"/>
      <c r="AI69" s="409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1"/>
      <c r="AI70" s="409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1"/>
      <c r="AI71" s="409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1"/>
      <c r="AI72" s="409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1"/>
      <c r="AI73" s="409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1"/>
      <c r="AI74" s="409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1"/>
      <c r="AI75" s="409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1"/>
      <c r="AI76" s="409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1"/>
      <c r="AI77" s="409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1"/>
      <c r="AI78" s="409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1"/>
      <c r="AI79" s="409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1"/>
      <c r="AI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phoneticPr fontId="80" type="noConversion"/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15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1J</v>
      </c>
      <c r="C11" s="422" t="str">
        <f>'INITIAL INPUT'!G12</f>
        <v>CITCS 1J</v>
      </c>
      <c r="D11" s="423"/>
      <c r="E11" s="423"/>
      <c r="F11" s="154"/>
      <c r="G11" s="424" t="str">
        <f>CRS!A4</f>
        <v>MTH 1:30PM-3:00PM  MTH 5:30PM-7:30PM</v>
      </c>
      <c r="H11" s="425"/>
      <c r="I11" s="425"/>
      <c r="J11" s="425"/>
      <c r="K11" s="425"/>
      <c r="L11" s="425"/>
      <c r="M11" s="425"/>
      <c r="N11" s="155"/>
      <c r="O11" s="426" t="str">
        <f>CONCATENATE('INITIAL INPUT'!G16," Trimester")</f>
        <v>3rd Trimester</v>
      </c>
      <c r="P11" s="423"/>
    </row>
    <row r="12" spans="1:34" s="118" customFormat="1" ht="15" customHeight="1">
      <c r="A12" s="117" t="s">
        <v>9</v>
      </c>
      <c r="C12" s="416" t="s">
        <v>10</v>
      </c>
      <c r="D12" s="409"/>
      <c r="E12" s="409"/>
      <c r="F12" s="154"/>
      <c r="G12" s="417" t="s">
        <v>128</v>
      </c>
      <c r="H12" s="409"/>
      <c r="I12" s="409"/>
      <c r="J12" s="409"/>
      <c r="K12" s="409"/>
      <c r="L12" s="409"/>
      <c r="M12" s="409"/>
      <c r="N12" s="97"/>
      <c r="O12" s="418" t="str">
        <f>CONCATENATE("SY ",'INITIAL INPUT'!D16)</f>
        <v>SY 2018-2019</v>
      </c>
      <c r="P12" s="4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0" t="s">
        <v>121</v>
      </c>
      <c r="P14" s="42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18-0314-339</v>
      </c>
      <c r="C15" s="130" t="str">
        <f>IF(NAMES!C2="","",NAMES!C2)</f>
        <v xml:space="preserve">ATCHIOCO, JOHN MICHAEL DAVE M. </v>
      </c>
      <c r="D15" s="131"/>
      <c r="E15" s="132" t="str">
        <f>IF(NAMES!D2="","",NAMES!D2)</f>
        <v>M</v>
      </c>
      <c r="F15" s="133"/>
      <c r="G15" s="134" t="str">
        <f>IF(NAMES!E2="","",NAMES!E2)</f>
        <v>BSIT-NET SEC TRACK-1</v>
      </c>
      <c r="H15" s="124"/>
      <c r="I15" s="135">
        <f>IF(CRS!J9="","",CRS!J9)</f>
        <v>85</v>
      </c>
      <c r="J15" s="136"/>
      <c r="K15" s="135">
        <f>IF(CRS!X9="","",CRS!X9)</f>
        <v>84</v>
      </c>
      <c r="L15" s="137"/>
      <c r="M15" s="135">
        <f>IF(CRS!X9="","",CRS!X9)</f>
        <v>84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18-5828-879</v>
      </c>
      <c r="C16" s="130" t="str">
        <f>IF(NAMES!C3="","",NAMES!C3)</f>
        <v xml:space="preserve">BADANG, CHRISTIAN CZAR T.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TRACK-1</v>
      </c>
      <c r="H16" s="124"/>
      <c r="I16" s="135">
        <f>IF(CRS!J10="","",CRS!J10)</f>
        <v>88</v>
      </c>
      <c r="J16" s="136"/>
      <c r="K16" s="135">
        <f>IF(CRS!X10="","",CRS!X10)</f>
        <v>86</v>
      </c>
      <c r="L16" s="137"/>
      <c r="M16" s="135">
        <f>IF(CRS!X10="","",CRS!X10)</f>
        <v>86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18-7099-436</v>
      </c>
      <c r="C17" s="130" t="str">
        <f>IF(NAMES!C4="","",NAMES!C4)</f>
        <v xml:space="preserve">BALBUENA, PRESTIA EAST S. </v>
      </c>
      <c r="D17" s="131"/>
      <c r="E17" s="132" t="str">
        <f>IF(NAMES!D4="","",NAMES!D4)</f>
        <v>F</v>
      </c>
      <c r="F17" s="133"/>
      <c r="G17" s="134" t="str">
        <f>IF(NAMES!E4="","",NAMES!E4)</f>
        <v>BSIT-WEB TRACK-1</v>
      </c>
      <c r="H17" s="124"/>
      <c r="I17" s="135">
        <f>IF(CRS!J11="","",CRS!J11)</f>
        <v>85</v>
      </c>
      <c r="J17" s="136"/>
      <c r="K17" s="135">
        <f>IF(CRS!X11="","",CRS!X11)</f>
        <v>85</v>
      </c>
      <c r="L17" s="137"/>
      <c r="M17" s="135">
        <f>IF(CRS!X11="","",CRS!X11)</f>
        <v>85</v>
      </c>
      <c r="N17" s="138"/>
      <c r="O17" s="414" t="str">
        <f>IF(CRS!Y11="","",CRS!Y11)</f>
        <v>PASSED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18-7176-729</v>
      </c>
      <c r="C18" s="130" t="str">
        <f>IF(NAMES!C5="","",NAMES!C5)</f>
        <v xml:space="preserve">BALINGSAT, JESCEL MICAH T. </v>
      </c>
      <c r="D18" s="131"/>
      <c r="E18" s="132" t="str">
        <f>IF(NAMES!D5="","",NAMES!D5)</f>
        <v>F</v>
      </c>
      <c r="F18" s="133"/>
      <c r="G18" s="134" t="str">
        <f>IF(NAMES!E5="","",NAMES!E5)</f>
        <v>BSIT-WEB TRACK-1</v>
      </c>
      <c r="H18" s="124"/>
      <c r="I18" s="135">
        <f>IF(CRS!J12="","",CRS!J12)</f>
        <v>87</v>
      </c>
      <c r="J18" s="136"/>
      <c r="K18" s="135">
        <f>IF(CRS!X12="","",CRS!X12)</f>
        <v>89</v>
      </c>
      <c r="L18" s="137"/>
      <c r="M18" s="135">
        <f>IF(CRS!X12="","",CRS!X12)</f>
        <v>89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18-7098-586</v>
      </c>
      <c r="C19" s="130" t="str">
        <f>IF(NAMES!C6="","",NAMES!C6)</f>
        <v xml:space="preserve">BERNARDINO, ZETH ASHLEY A. </v>
      </c>
      <c r="D19" s="131"/>
      <c r="E19" s="132" t="str">
        <f>IF(NAMES!D6="","",NAMES!D6)</f>
        <v>M</v>
      </c>
      <c r="F19" s="133"/>
      <c r="G19" s="134" t="str">
        <f>IF(NAMES!E6="","",NAMES!E6)</f>
        <v>BSIT-WEB TRACK-1</v>
      </c>
      <c r="H19" s="124"/>
      <c r="I19" s="135">
        <f>IF(CRS!J13="","",CRS!J13)</f>
        <v>73</v>
      </c>
      <c r="J19" s="136"/>
      <c r="K19" s="135" t="str">
        <f>IF(CRS!X13="","",CRS!X13)</f>
        <v>UD</v>
      </c>
      <c r="L19" s="137"/>
      <c r="M19" s="135" t="str">
        <f>IF(CRS!X13="","",CRS!X13)</f>
        <v>UD</v>
      </c>
      <c r="N19" s="138"/>
      <c r="O19" s="414" t="str">
        <f>IF(CRS!Y13="","",CRS!Y13)</f>
        <v>UD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18-7196-897</v>
      </c>
      <c r="C20" s="130" t="str">
        <f>IF(NAMES!C7="","",NAMES!C7)</f>
        <v xml:space="preserve">CALDERON, MAX JUWIL T.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TRACK-1</v>
      </c>
      <c r="H20" s="124"/>
      <c r="I20" s="135">
        <f>IF(CRS!J14="","",CRS!J14)</f>
        <v>82</v>
      </c>
      <c r="J20" s="136"/>
      <c r="K20" s="135">
        <f>IF(CRS!X14="","",CRS!X14)</f>
        <v>82</v>
      </c>
      <c r="L20" s="137"/>
      <c r="M20" s="135">
        <f>IF(CRS!X14="","",CRS!X14)</f>
        <v>82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18-2897-773</v>
      </c>
      <c r="C21" s="130" t="str">
        <f>IF(NAMES!C8="","",NAMES!C8)</f>
        <v xml:space="preserve">CALIMLIM, ERICSSON F. </v>
      </c>
      <c r="D21" s="131"/>
      <c r="E21" s="132" t="str">
        <f>IF(NAMES!D8="","",NAMES!D8)</f>
        <v>M</v>
      </c>
      <c r="F21" s="133"/>
      <c r="G21" s="134" t="str">
        <f>IF(NAMES!E8="","",NAMES!E8)</f>
        <v>BSIT-WEB TRACK-1</v>
      </c>
      <c r="H21" s="124"/>
      <c r="I21" s="135">
        <f>IF(CRS!J15="","",CRS!J15)</f>
        <v>86</v>
      </c>
      <c r="J21" s="136"/>
      <c r="K21" s="135">
        <f>IF(CRS!X15="","",CRS!X15)</f>
        <v>83</v>
      </c>
      <c r="L21" s="137"/>
      <c r="M21" s="135">
        <f>IF(CRS!X15="","",CRS!X15)</f>
        <v>83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18-7696-409</v>
      </c>
      <c r="C22" s="130" t="str">
        <f>IF(NAMES!C9="","",NAMES!C9)</f>
        <v xml:space="preserve">CARULLA, JOHN PATRICK P. </v>
      </c>
      <c r="D22" s="131"/>
      <c r="E22" s="132" t="str">
        <f>IF(NAMES!D9="","",NAMES!D9)</f>
        <v>M</v>
      </c>
      <c r="F22" s="133"/>
      <c r="G22" s="134" t="str">
        <f>IF(NAMES!E9="","",NAMES!E9)</f>
        <v>BSIT-WEB TRACK-1</v>
      </c>
      <c r="H22" s="124"/>
      <c r="I22" s="135">
        <f>IF(CRS!J16="","",CRS!J16)</f>
        <v>79</v>
      </c>
      <c r="J22" s="136"/>
      <c r="K22" s="135">
        <f>IF(CRS!X16="","",CRS!X16)</f>
        <v>80</v>
      </c>
      <c r="L22" s="137"/>
      <c r="M22" s="135">
        <f>IF(CRS!X16="","",CRS!X16)</f>
        <v>80</v>
      </c>
      <c r="N22" s="138"/>
      <c r="O22" s="414" t="str">
        <f>IF(CRS!Y16="","",CRS!Y16)</f>
        <v>PASSED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18-7195-425</v>
      </c>
      <c r="C23" s="130" t="str">
        <f>IF(NAMES!C10="","",NAMES!C10)</f>
        <v xml:space="preserve">CASTAÑO TOME, TEOFILO </v>
      </c>
      <c r="D23" s="131"/>
      <c r="E23" s="132" t="str">
        <f>IF(NAMES!D10="","",NAMES!D10)</f>
        <v>M</v>
      </c>
      <c r="F23" s="133"/>
      <c r="G23" s="134" t="str">
        <f>IF(NAMES!E10="","",NAMES!E10)</f>
        <v>BSIT-NET SEC TRACK-1</v>
      </c>
      <c r="H23" s="124"/>
      <c r="I23" s="135">
        <f>IF(CRS!J17="","",CRS!J17)</f>
        <v>78</v>
      </c>
      <c r="J23" s="136"/>
      <c r="K23" s="135">
        <f>IF(CRS!X17="","",CRS!X17)</f>
        <v>80</v>
      </c>
      <c r="L23" s="137"/>
      <c r="M23" s="135">
        <f>IF(CRS!X17="","",CRS!X17)</f>
        <v>80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18-7424-849</v>
      </c>
      <c r="C24" s="130" t="str">
        <f>IF(NAMES!C11="","",NAMES!C11)</f>
        <v xml:space="preserve">CORPUZ, JOHN RAY P. </v>
      </c>
      <c r="D24" s="131"/>
      <c r="E24" s="132" t="str">
        <f>IF(NAMES!D11="","",NAMES!D11)</f>
        <v>M</v>
      </c>
      <c r="F24" s="133"/>
      <c r="G24" s="134" t="str">
        <f>IF(NAMES!E11="","",NAMES!E11)</f>
        <v>BSIT-NET SEC TRACK-1</v>
      </c>
      <c r="H24" s="124"/>
      <c r="I24" s="135">
        <f>IF(CRS!J18="","",CRS!J18)</f>
        <v>80</v>
      </c>
      <c r="J24" s="136"/>
      <c r="K24" s="135">
        <f>IF(CRS!X18="","",CRS!X18)</f>
        <v>80</v>
      </c>
      <c r="L24" s="137"/>
      <c r="M24" s="135">
        <f>IF(CRS!X18="","",CRS!X18)</f>
        <v>80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17-5383-749</v>
      </c>
      <c r="C25" s="130" t="str">
        <f>IF(NAMES!C12="","",NAMES!C12)</f>
        <v xml:space="preserve">DALILIS, NOE A.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TRACK-1</v>
      </c>
      <c r="H25" s="124"/>
      <c r="I25" s="135">
        <f>IF(CRS!J19="","",CRS!J19)</f>
        <v>83</v>
      </c>
      <c r="J25" s="136"/>
      <c r="K25" s="135">
        <f>IF(CRS!X19="","",CRS!X19)</f>
        <v>82</v>
      </c>
      <c r="L25" s="137"/>
      <c r="M25" s="135">
        <f>IF(CRS!X19="","",CRS!X19)</f>
        <v>82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18-0315-349</v>
      </c>
      <c r="C26" s="130" t="str">
        <f>IF(NAMES!C13="","",NAMES!C13)</f>
        <v xml:space="preserve">DE GUZMAN, WINDZOR DAVE D.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TRACK-1</v>
      </c>
      <c r="H26" s="124"/>
      <c r="I26" s="135">
        <f>IF(CRS!J20="","",CRS!J20)</f>
        <v>89</v>
      </c>
      <c r="J26" s="136"/>
      <c r="K26" s="135">
        <f>IF(CRS!X20="","",CRS!X20)</f>
        <v>86</v>
      </c>
      <c r="L26" s="137"/>
      <c r="M26" s="135">
        <f>IF(CRS!X20="","",CRS!X20)</f>
        <v>86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18-0438-810</v>
      </c>
      <c r="C27" s="130" t="str">
        <f>IF(NAMES!C14="","",NAMES!C14)</f>
        <v xml:space="preserve">DULAY, RAYMUND A. </v>
      </c>
      <c r="D27" s="131"/>
      <c r="E27" s="132" t="str">
        <f>IF(NAMES!D14="","",NAMES!D14)</f>
        <v>M</v>
      </c>
      <c r="F27" s="133"/>
      <c r="G27" s="134" t="str">
        <f>IF(NAMES!E14="","",NAMES!E14)</f>
        <v>BSIT-NET SEC TRACK-1</v>
      </c>
      <c r="H27" s="124"/>
      <c r="I27" s="135">
        <f>IF(CRS!J21="","",CRS!J21)</f>
        <v>82</v>
      </c>
      <c r="J27" s="136"/>
      <c r="K27" s="135">
        <f>IF(CRS!X21="","",CRS!X21)</f>
        <v>81</v>
      </c>
      <c r="L27" s="137"/>
      <c r="M27" s="135">
        <f>IF(CRS!X21="","",CRS!X21)</f>
        <v>81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18-1262-734</v>
      </c>
      <c r="C28" s="130" t="str">
        <f>IF(NAMES!C15="","",NAMES!C15)</f>
        <v xml:space="preserve">ENCOMIENDA, KRISTINE CIELO C. </v>
      </c>
      <c r="D28" s="131"/>
      <c r="E28" s="132" t="str">
        <f>IF(NAMES!D15="","",NAMES!D15)</f>
        <v>F</v>
      </c>
      <c r="F28" s="133"/>
      <c r="G28" s="134" t="str">
        <f>IF(NAMES!E15="","",NAMES!E15)</f>
        <v>BSIT-ERP TRACK-1</v>
      </c>
      <c r="H28" s="124"/>
      <c r="I28" s="135">
        <f>IF(CRS!J22="","",CRS!J22)</f>
        <v>86</v>
      </c>
      <c r="J28" s="136"/>
      <c r="K28" s="135">
        <f>IF(CRS!X22="","",CRS!X22)</f>
        <v>82</v>
      </c>
      <c r="L28" s="137"/>
      <c r="M28" s="135">
        <f>IF(CRS!X22="","",CRS!X22)</f>
        <v>82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18-7208-867</v>
      </c>
      <c r="C29" s="130" t="str">
        <f>IF(NAMES!C16="","",NAMES!C16)</f>
        <v xml:space="preserve">GANOTICE, MARK ANTHONY A. </v>
      </c>
      <c r="D29" s="131"/>
      <c r="E29" s="132" t="str">
        <f>IF(NAMES!D16="","",NAMES!D16)</f>
        <v>M</v>
      </c>
      <c r="F29" s="133"/>
      <c r="G29" s="134" t="str">
        <f>IF(NAMES!E16="","",NAMES!E16)</f>
        <v>BSIT-NET SEC TRACK-1</v>
      </c>
      <c r="H29" s="124"/>
      <c r="I29" s="135">
        <f>IF(CRS!J23="","",CRS!J23)</f>
        <v>71</v>
      </c>
      <c r="J29" s="136"/>
      <c r="K29" s="135" t="str">
        <f>IF(CRS!X23="","",CRS!X23)</f>
        <v>UD</v>
      </c>
      <c r="L29" s="137"/>
      <c r="M29" s="135" t="str">
        <f>IF(CRS!X23="","",CRS!X23)</f>
        <v>UD</v>
      </c>
      <c r="N29" s="138"/>
      <c r="O29" s="414" t="str">
        <f>IF(CRS!Y23="","",CRS!Y23)</f>
        <v>UD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18-3345-629</v>
      </c>
      <c r="C30" s="130" t="str">
        <f>IF(NAMES!C17="","",NAMES!C17)</f>
        <v xml:space="preserve">GLORIA, MICHAEL B. </v>
      </c>
      <c r="D30" s="131"/>
      <c r="E30" s="132" t="str">
        <f>IF(NAMES!D17="","",NAMES!D17)</f>
        <v>M</v>
      </c>
      <c r="F30" s="133"/>
      <c r="G30" s="134" t="str">
        <f>IF(NAMES!E17="","",NAMES!E17)</f>
        <v>BSIT-NET SEC TRACK-1</v>
      </c>
      <c r="H30" s="124"/>
      <c r="I30" s="135">
        <f>IF(CRS!J24="","",CRS!J24)</f>
        <v>83</v>
      </c>
      <c r="J30" s="136"/>
      <c r="K30" s="135" t="str">
        <f>IF(CRS!X24="","",CRS!X24)</f>
        <v>INC</v>
      </c>
      <c r="L30" s="137"/>
      <c r="M30" s="135" t="str">
        <f>IF(CRS!X24="","",CRS!X24)</f>
        <v>INC</v>
      </c>
      <c r="N30" s="138"/>
      <c r="O30" s="414" t="str">
        <f>IF(CRS!Y24="","",CRS!Y24)</f>
        <v>NFE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18-7781-794</v>
      </c>
      <c r="C31" s="130" t="str">
        <f>IF(NAMES!C18="","",NAMES!C18)</f>
        <v xml:space="preserve">GONZALES, JEPANIÑO ABISHOI T. </v>
      </c>
      <c r="D31" s="131"/>
      <c r="E31" s="132" t="str">
        <f>IF(NAMES!D18="","",NAMES!D18)</f>
        <v>M</v>
      </c>
      <c r="F31" s="133"/>
      <c r="G31" s="134" t="str">
        <f>IF(NAMES!E18="","",NAMES!E18)</f>
        <v>BSIT-NET SEC TRACK-1</v>
      </c>
      <c r="H31" s="124"/>
      <c r="I31" s="135">
        <f>IF(CRS!J25="","",CRS!J25)</f>
        <v>80</v>
      </c>
      <c r="J31" s="136"/>
      <c r="K31" s="135">
        <f>IF(CRS!X25="","",CRS!X25)</f>
        <v>80</v>
      </c>
      <c r="L31" s="137"/>
      <c r="M31" s="135">
        <f>IF(CRS!X25="","",CRS!X25)</f>
        <v>80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18-0740-830</v>
      </c>
      <c r="C32" s="130" t="str">
        <f>IF(NAMES!C19="","",NAMES!C19)</f>
        <v xml:space="preserve">IMASA, JOHN LISBERT S. </v>
      </c>
      <c r="D32" s="131"/>
      <c r="E32" s="132" t="str">
        <f>IF(NAMES!D19="","",NAMES!D19)</f>
        <v>M</v>
      </c>
      <c r="F32" s="133"/>
      <c r="G32" s="134" t="str">
        <f>IF(NAMES!E19="","",NAMES!E19)</f>
        <v>BSIT-NET SEC TRACK-1</v>
      </c>
      <c r="H32" s="124"/>
      <c r="I32" s="135">
        <f>IF(CRS!J26="","",CRS!J26)</f>
        <v>85</v>
      </c>
      <c r="J32" s="136"/>
      <c r="K32" s="135">
        <f>IF(CRS!X26="","",CRS!X26)</f>
        <v>84</v>
      </c>
      <c r="L32" s="137"/>
      <c r="M32" s="135">
        <f>IF(CRS!X26="","",CRS!X26)</f>
        <v>84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15-1344-234</v>
      </c>
      <c r="C33" s="130" t="str">
        <f>IF(NAMES!C20="","",NAMES!C20)</f>
        <v xml:space="preserve">LAWAGAN, JERICHO G. </v>
      </c>
      <c r="D33" s="131"/>
      <c r="E33" s="132" t="str">
        <f>IF(NAMES!D20="","",NAMES!D20)</f>
        <v>M</v>
      </c>
      <c r="F33" s="133"/>
      <c r="G33" s="134" t="str">
        <f>IF(NAMES!E20="","",NAMES!E20)</f>
        <v>BSIT-NET SEC TRACK-3</v>
      </c>
      <c r="H33" s="124"/>
      <c r="I33" s="135">
        <f>IF(CRS!J27="","",CRS!J27)</f>
        <v>73</v>
      </c>
      <c r="J33" s="136"/>
      <c r="K33" s="135">
        <f>IF(CRS!X27="","",CRS!X27)</f>
        <v>75</v>
      </c>
      <c r="L33" s="137"/>
      <c r="M33" s="135">
        <f>IF(CRS!X27="","",CRS!X27)</f>
        <v>75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18-7603-527</v>
      </c>
      <c r="C34" s="130" t="str">
        <f>IF(NAMES!C21="","",NAMES!C21)</f>
        <v xml:space="preserve">LICAYAN, TYRONE JADE P. </v>
      </c>
      <c r="D34" s="131"/>
      <c r="E34" s="132" t="str">
        <f>IF(NAMES!D21="","",NAMES!D21)</f>
        <v>M</v>
      </c>
      <c r="F34" s="133"/>
      <c r="G34" s="134" t="str">
        <f>IF(NAMES!E21="","",NAMES!E21)</f>
        <v>BSIT-NET SEC TRACK-1</v>
      </c>
      <c r="H34" s="124"/>
      <c r="I34" s="135">
        <f>IF(CRS!J28="","",CRS!J28)</f>
        <v>77</v>
      </c>
      <c r="J34" s="136"/>
      <c r="K34" s="135">
        <f>IF(CRS!X28="","",CRS!X28)</f>
        <v>80</v>
      </c>
      <c r="L34" s="137"/>
      <c r="M34" s="135">
        <f>IF(CRS!X28="","",CRS!X28)</f>
        <v>80</v>
      </c>
      <c r="N34" s="138"/>
      <c r="O34" s="414" t="str">
        <f>IF(CRS!Y28="","",CRS!Y28)</f>
        <v>PASSED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18-7426-847</v>
      </c>
      <c r="C35" s="130" t="str">
        <f>IF(NAMES!C22="","",NAMES!C22)</f>
        <v xml:space="preserve">LOMBRES, ARYANNE JADE M. </v>
      </c>
      <c r="D35" s="131"/>
      <c r="E35" s="132" t="str">
        <f>IF(NAMES!D22="","",NAMES!D22)</f>
        <v>F</v>
      </c>
      <c r="F35" s="133"/>
      <c r="G35" s="134" t="str">
        <f>IF(NAMES!E22="","",NAMES!E22)</f>
        <v>BSIT-NET SEC TRACK-1</v>
      </c>
      <c r="H35" s="124"/>
      <c r="I35" s="135">
        <f>IF(CRS!J29="","",CRS!J29)</f>
        <v>80</v>
      </c>
      <c r="J35" s="136"/>
      <c r="K35" s="135">
        <f>IF(CRS!X29="","",CRS!X29)</f>
        <v>81</v>
      </c>
      <c r="L35" s="137"/>
      <c r="M35" s="135">
        <f>IF(CRS!X29="","",CRS!X29)</f>
        <v>81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18-6528-837</v>
      </c>
      <c r="C36" s="130" t="str">
        <f>IF(NAMES!C23="","",NAMES!C23)</f>
        <v xml:space="preserve">MACASADDU, JOHN RAFAEL R. </v>
      </c>
      <c r="D36" s="131"/>
      <c r="E36" s="132" t="str">
        <f>IF(NAMES!D23="","",NAMES!D23)</f>
        <v>M</v>
      </c>
      <c r="F36" s="133"/>
      <c r="G36" s="134" t="str">
        <f>IF(NAMES!E23="","",NAMES!E23)</f>
        <v>BSIT-WEB TRACK-1</v>
      </c>
      <c r="H36" s="124"/>
      <c r="I36" s="135">
        <f>IF(CRS!J30="","",CRS!J30)</f>
        <v>85</v>
      </c>
      <c r="J36" s="136"/>
      <c r="K36" s="135">
        <f>IF(CRS!X30="","",CRS!X30)</f>
        <v>88</v>
      </c>
      <c r="L36" s="137"/>
      <c r="M36" s="135">
        <f>IF(CRS!X30="","",CRS!X30)</f>
        <v>88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18-7956-163</v>
      </c>
      <c r="C37" s="130" t="str">
        <f>IF(NAMES!C24="","",NAMES!C24)</f>
        <v xml:space="preserve">MARCOS, ROMAR A. </v>
      </c>
      <c r="D37" s="131"/>
      <c r="E37" s="132" t="str">
        <f>IF(NAMES!D24="","",NAMES!D24)</f>
        <v>M</v>
      </c>
      <c r="F37" s="133"/>
      <c r="G37" s="134" t="str">
        <f>IF(NAMES!E24="","",NAMES!E24)</f>
        <v>BSIT-WEB TRACK-1</v>
      </c>
      <c r="H37" s="124"/>
      <c r="I37" s="135">
        <f>IF(CRS!J31="","",CRS!J31)</f>
        <v>71</v>
      </c>
      <c r="J37" s="136"/>
      <c r="K37" s="135" t="str">
        <f>IF(CRS!X31="","",CRS!X31)</f>
        <v>UD</v>
      </c>
      <c r="L37" s="137"/>
      <c r="M37" s="135" t="str">
        <f>IF(CRS!X31="","",CRS!X31)</f>
        <v>UD</v>
      </c>
      <c r="N37" s="138"/>
      <c r="O37" s="414" t="str">
        <f>IF(CRS!Y31="","",CRS!Y31)</f>
        <v>UD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18-0393-971</v>
      </c>
      <c r="C38" s="130" t="str">
        <f>IF(NAMES!C25="","",NAMES!C25)</f>
        <v xml:space="preserve">MARZO, AUDREY P. </v>
      </c>
      <c r="D38" s="131"/>
      <c r="E38" s="132" t="str">
        <f>IF(NAMES!D25="","",NAMES!D25)</f>
        <v>F</v>
      </c>
      <c r="F38" s="133"/>
      <c r="G38" s="134" t="str">
        <f>IF(NAMES!E25="","",NAMES!E25)</f>
        <v>BSIT-NET SEC TRACK-1</v>
      </c>
      <c r="H38" s="124"/>
      <c r="I38" s="135">
        <f>IF(CRS!J32="","",CRS!J32)</f>
        <v>83</v>
      </c>
      <c r="J38" s="136"/>
      <c r="K38" s="135">
        <f>IF(CRS!X32="","",CRS!X32)</f>
        <v>81</v>
      </c>
      <c r="L38" s="137"/>
      <c r="M38" s="135">
        <f>IF(CRS!X32="","",CRS!X32)</f>
        <v>81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18-2907-652</v>
      </c>
      <c r="C39" s="130" t="str">
        <f>IF(NAMES!C26="","",NAMES!C26)</f>
        <v xml:space="preserve">MENDOZA, JOHN KENNETH L. </v>
      </c>
      <c r="D39" s="131"/>
      <c r="E39" s="132" t="str">
        <f>IF(NAMES!D26="","",NAMES!D26)</f>
        <v>M</v>
      </c>
      <c r="F39" s="133"/>
      <c r="G39" s="134" t="str">
        <f>IF(NAMES!E26="","",NAMES!E26)</f>
        <v>BSIT-NET SEC TRACK-1</v>
      </c>
      <c r="H39" s="124"/>
      <c r="I39" s="135">
        <f>IF(CRS!J33="","",CRS!J33)</f>
        <v>83</v>
      </c>
      <c r="J39" s="136"/>
      <c r="K39" s="135">
        <f>IF(CRS!X33="","",CRS!X33)</f>
        <v>82</v>
      </c>
      <c r="L39" s="137"/>
      <c r="M39" s="135">
        <f>IF(CRS!X33="","",CRS!X33)</f>
        <v>82</v>
      </c>
      <c r="N39" s="138"/>
      <c r="O39" s="414" t="str">
        <f>IF(CRS!Y33="","",CRS!Y33)</f>
        <v>PASSED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18-0945-861</v>
      </c>
      <c r="C40" s="130" t="str">
        <f>IF(NAMES!C27="","",NAMES!C27)</f>
        <v xml:space="preserve">MOULIC, DARYL IRIS T. </v>
      </c>
      <c r="D40" s="131"/>
      <c r="E40" s="132" t="str">
        <f>IF(NAMES!D27="","",NAMES!D27)</f>
        <v>F</v>
      </c>
      <c r="F40" s="133"/>
      <c r="G40" s="134" t="str">
        <f>IF(NAMES!E27="","",NAMES!E27)</f>
        <v>BSIT-NET SEC TRACK-1</v>
      </c>
      <c r="H40" s="124"/>
      <c r="I40" s="135">
        <f>IF(CRS!J34="","",CRS!J34)</f>
        <v>87</v>
      </c>
      <c r="J40" s="136"/>
      <c r="K40" s="135">
        <f>IF(CRS!X34="","",CRS!X34)</f>
        <v>88</v>
      </c>
      <c r="L40" s="137"/>
      <c r="M40" s="135">
        <f>IF(CRS!X34="","",CRS!X34)</f>
        <v>88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18-7884-823</v>
      </c>
      <c r="C41" s="130" t="str">
        <f>IF(NAMES!C28="","",NAMES!C28)</f>
        <v xml:space="preserve">NATURA, RACEL-ANN C. </v>
      </c>
      <c r="D41" s="131"/>
      <c r="E41" s="132" t="str">
        <f>IF(NAMES!D28="","",NAMES!D28)</f>
        <v>F</v>
      </c>
      <c r="F41" s="133"/>
      <c r="G41" s="134" t="str">
        <f>IF(NAMES!E28="","",NAMES!E28)</f>
        <v>BSIT-NET SEC TRACK-1</v>
      </c>
      <c r="H41" s="124"/>
      <c r="I41" s="135">
        <f>IF(CRS!J35="","",CRS!J35)</f>
        <v>85</v>
      </c>
      <c r="J41" s="136"/>
      <c r="K41" s="135">
        <f>IF(CRS!X35="","",CRS!X35)</f>
        <v>85</v>
      </c>
      <c r="L41" s="137"/>
      <c r="M41" s="135">
        <f>IF(CRS!X35="","",CRS!X35)</f>
        <v>85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18-7910-920</v>
      </c>
      <c r="C42" s="130" t="str">
        <f>IF(NAMES!C29="","",NAMES!C29)</f>
        <v xml:space="preserve">PANISIGAN, AARON C. </v>
      </c>
      <c r="D42" s="131"/>
      <c r="E42" s="132" t="str">
        <f>IF(NAMES!D29="","",NAMES!D29)</f>
        <v>M</v>
      </c>
      <c r="F42" s="133"/>
      <c r="G42" s="134" t="str">
        <f>IF(NAMES!E29="","",NAMES!E29)</f>
        <v>BSIT-NET SEC TRACK-1</v>
      </c>
      <c r="H42" s="124"/>
      <c r="I42" s="135">
        <f>IF(CRS!J36="","",CRS!J36)</f>
        <v>74</v>
      </c>
      <c r="J42" s="136"/>
      <c r="K42" s="135" t="str">
        <f>IF(CRS!X36="","",CRS!X36)</f>
        <v>INC</v>
      </c>
      <c r="L42" s="137"/>
      <c r="M42" s="135" t="str">
        <f>IF(CRS!X36="","",CRS!X36)</f>
        <v>INC</v>
      </c>
      <c r="N42" s="138"/>
      <c r="O42" s="414" t="str">
        <f>IF(CRS!Y36="","",CRS!Y36)</f>
        <v>NFE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18-3681-849</v>
      </c>
      <c r="C43" s="130" t="str">
        <f>IF(NAMES!C30="","",NAMES!C30)</f>
        <v xml:space="preserve">PATAGUE, IRISH C. </v>
      </c>
      <c r="D43" s="131"/>
      <c r="E43" s="132" t="str">
        <f>IF(NAMES!D30="","",NAMES!D30)</f>
        <v>M</v>
      </c>
      <c r="F43" s="133"/>
      <c r="G43" s="134" t="str">
        <f>IF(NAMES!E30="","",NAMES!E30)</f>
        <v>BSIT-WEB TRACK-1</v>
      </c>
      <c r="H43" s="124"/>
      <c r="I43" s="135">
        <f>IF(CRS!J37="","",CRS!J37)</f>
        <v>86</v>
      </c>
      <c r="J43" s="136"/>
      <c r="K43" s="135">
        <f>IF(CRS!X37="","",CRS!X37)</f>
        <v>82</v>
      </c>
      <c r="L43" s="137"/>
      <c r="M43" s="135">
        <f>IF(CRS!X37="","",CRS!X37)</f>
        <v>82</v>
      </c>
      <c r="N43" s="138"/>
      <c r="O43" s="414" t="str">
        <f>IF(CRS!Y37="","",CRS!Y37)</f>
        <v>PASSED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18-1238-208</v>
      </c>
      <c r="C44" s="130" t="str">
        <f>IF(NAMES!C31="","",NAMES!C31)</f>
        <v xml:space="preserve">QUIDILLA, VIVIENE JANE E. </v>
      </c>
      <c r="D44" s="131"/>
      <c r="E44" s="132" t="str">
        <f>IF(NAMES!D31="","",NAMES!D31)</f>
        <v>F</v>
      </c>
      <c r="F44" s="133"/>
      <c r="G44" s="134" t="str">
        <f>IF(NAMES!E31="","",NAMES!E31)</f>
        <v>BSIT-WEB TRACK-1</v>
      </c>
      <c r="H44" s="124"/>
      <c r="I44" s="135">
        <f>IF(CRS!J38="","",CRS!J38)</f>
        <v>90</v>
      </c>
      <c r="J44" s="136"/>
      <c r="K44" s="135">
        <f>IF(CRS!X38="","",CRS!X38)</f>
        <v>86</v>
      </c>
      <c r="L44" s="137"/>
      <c r="M44" s="135">
        <f>IF(CRS!X38="","",CRS!X38)</f>
        <v>86</v>
      </c>
      <c r="N44" s="138"/>
      <c r="O44" s="414" t="str">
        <f>IF(CRS!Y38="","",CRS!Y38)</f>
        <v>PASSED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>18-1501-471</v>
      </c>
      <c r="C45" s="130" t="str">
        <f>IF(NAMES!C32="","",NAMES!C32)</f>
        <v xml:space="preserve">REFUERZO, RODELYN ERICA S. </v>
      </c>
      <c r="D45" s="131"/>
      <c r="E45" s="132" t="str">
        <f>IF(NAMES!D32="","",NAMES!D32)</f>
        <v>F</v>
      </c>
      <c r="F45" s="133"/>
      <c r="G45" s="134" t="str">
        <f>IF(NAMES!E32="","",NAMES!E32)</f>
        <v>BSIT-WEB TRACK-1</v>
      </c>
      <c r="H45" s="124"/>
      <c r="I45" s="135">
        <f>IF(CRS!J39="","",CRS!J39)</f>
        <v>85</v>
      </c>
      <c r="J45" s="136"/>
      <c r="K45" s="135">
        <f>IF(CRS!X39="","",CRS!X39)</f>
        <v>84</v>
      </c>
      <c r="L45" s="137"/>
      <c r="M45" s="135">
        <f>IF(CRS!X39="","",CRS!X39)</f>
        <v>84</v>
      </c>
      <c r="N45" s="138"/>
      <c r="O45" s="414" t="str">
        <f>IF(CRS!Y39="","",CRS!Y39)</f>
        <v>PASSED</v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>18-5805-517</v>
      </c>
      <c r="C46" s="130" t="str">
        <f>IF(NAMES!C33="","",NAMES!C33)</f>
        <v xml:space="preserve">REHAB, ALI HASSAN H. </v>
      </c>
      <c r="D46" s="131"/>
      <c r="E46" s="132" t="str">
        <f>IF(NAMES!D33="","",NAMES!D33)</f>
        <v>F</v>
      </c>
      <c r="F46" s="133"/>
      <c r="G46" s="134" t="str">
        <f>IF(NAMES!E33="","",NAMES!E33)</f>
        <v>BSIT-NET SEC TRACK-1</v>
      </c>
      <c r="H46" s="124"/>
      <c r="I46" s="135">
        <f>IF(CRS!J40="","",CRS!J40)</f>
        <v>77</v>
      </c>
      <c r="J46" s="136"/>
      <c r="K46" s="135">
        <f>IF(CRS!X40="","",CRS!X40)</f>
        <v>79</v>
      </c>
      <c r="L46" s="137"/>
      <c r="M46" s="135">
        <f>IF(CRS!X40="","",CRS!X40)</f>
        <v>79</v>
      </c>
      <c r="N46" s="138"/>
      <c r="O46" s="414" t="str">
        <f>IF(CRS!Y40="","",CRS!Y40)</f>
        <v>PASSED</v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INTRODUCTION TO PLATFORM TECHNOLOGIES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1J</v>
      </c>
      <c r="C72" s="422" t="str">
        <f>C11</f>
        <v>CITCS 1J</v>
      </c>
      <c r="D72" s="423"/>
      <c r="E72" s="423"/>
      <c r="F72" s="154"/>
      <c r="G72" s="424" t="str">
        <f>G11</f>
        <v>MTH 1:30PM-3:00PM  MTH 5:30PM-7:30PM</v>
      </c>
      <c r="H72" s="425"/>
      <c r="I72" s="425"/>
      <c r="J72" s="425"/>
      <c r="K72" s="425"/>
      <c r="L72" s="425"/>
      <c r="M72" s="425"/>
      <c r="N72" s="155"/>
      <c r="O72" s="426" t="str">
        <f>O11</f>
        <v>3rd Trimester</v>
      </c>
      <c r="P72" s="423"/>
    </row>
    <row r="73" spans="1:34" s="118" customFormat="1" ht="15" customHeight="1">
      <c r="A73" s="117" t="s">
        <v>9</v>
      </c>
      <c r="C73" s="416" t="s">
        <v>10</v>
      </c>
      <c r="D73" s="409"/>
      <c r="E73" s="409"/>
      <c r="F73" s="154"/>
      <c r="G73" s="417" t="s">
        <v>128</v>
      </c>
      <c r="H73" s="409"/>
      <c r="I73" s="409"/>
      <c r="J73" s="409"/>
      <c r="K73" s="409"/>
      <c r="L73" s="409"/>
      <c r="M73" s="409"/>
      <c r="N73" s="97"/>
      <c r="O73" s="418" t="str">
        <f>O12</f>
        <v>SY 2018-2019</v>
      </c>
      <c r="P73" s="4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0" t="s">
        <v>121</v>
      </c>
      <c r="P75" s="42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>18-0713-601</v>
      </c>
      <c r="C76" s="130" t="str">
        <f>IF(NAMES!C34="","",NAMES!C34)</f>
        <v xml:space="preserve">RIÑON, MARIA REENAFI V. </v>
      </c>
      <c r="D76" s="131"/>
      <c r="E76" s="132" t="str">
        <f>IF(NAMES!D34="","",NAMES!D34)</f>
        <v>F</v>
      </c>
      <c r="F76" s="133"/>
      <c r="G76" s="134" t="str">
        <f>IF(NAMES!E34="","",NAMES!E34)</f>
        <v>BSIT-WEB TRACK-1</v>
      </c>
      <c r="H76" s="124"/>
      <c r="I76" s="135">
        <f>IF(CRS!J50="","",CRS!J50)</f>
        <v>86</v>
      </c>
      <c r="J76" s="136"/>
      <c r="K76" s="135">
        <f>IF(CRS!X50="","",CRS!X50)</f>
        <v>85</v>
      </c>
      <c r="L76" s="137"/>
      <c r="M76" s="135">
        <f>IF(CRS!X50="","",CRS!X50)</f>
        <v>85</v>
      </c>
      <c r="N76" s="138"/>
      <c r="O76" s="414" t="str">
        <f>IF(CRS!Y50="","",CRS!Y50)</f>
        <v>PASSED</v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>15-0408-803</v>
      </c>
      <c r="C77" s="130" t="str">
        <f>IF(NAMES!C35="","",NAMES!C35)</f>
        <v xml:space="preserve">RIVERA, JUSTIN GIEROM T. </v>
      </c>
      <c r="D77" s="131"/>
      <c r="E77" s="132" t="str">
        <f>IF(NAMES!D35="","",NAMES!D35)</f>
        <v>M</v>
      </c>
      <c r="F77" s="133"/>
      <c r="G77" s="134" t="str">
        <f>IF(NAMES!E35="","",NAMES!E35)</f>
        <v>BSIT-WEB TRACK-1</v>
      </c>
      <c r="H77" s="124"/>
      <c r="I77" s="135">
        <f>IF(CRS!J51="","",CRS!J51)</f>
        <v>83</v>
      </c>
      <c r="J77" s="136"/>
      <c r="K77" s="135">
        <f>IF(CRS!X51="","",CRS!X51)</f>
        <v>83</v>
      </c>
      <c r="L77" s="137"/>
      <c r="M77" s="135">
        <f>IF(CRS!X51="","",CRS!X51)</f>
        <v>83</v>
      </c>
      <c r="N77" s="138"/>
      <c r="O77" s="414" t="str">
        <f>IF(CRS!Y51="","",CRS!Y51)</f>
        <v>PASSED</v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>18-7750-117</v>
      </c>
      <c r="C78" s="130" t="str">
        <f>IF(NAMES!C36="","",NAMES!C36)</f>
        <v xml:space="preserve">ROBIEL, ANDEHAIMANOT GHEBREWELD G. </v>
      </c>
      <c r="D78" s="131"/>
      <c r="E78" s="132" t="str">
        <f>IF(NAMES!D36="","",NAMES!D36)</f>
        <v>M</v>
      </c>
      <c r="F78" s="133"/>
      <c r="G78" s="134" t="str">
        <f>IF(NAMES!E36="","",NAMES!E36)</f>
        <v>BSIT-NET SEC TRACK-1</v>
      </c>
      <c r="H78" s="124"/>
      <c r="I78" s="135">
        <f>IF(CRS!J52="","",CRS!J52)</f>
        <v>74</v>
      </c>
      <c r="J78" s="136"/>
      <c r="K78" s="135">
        <f>IF(CRS!X52="","",CRS!X52)</f>
        <v>77</v>
      </c>
      <c r="L78" s="137"/>
      <c r="M78" s="135">
        <f>IF(CRS!X52="","",CRS!X52)</f>
        <v>77</v>
      </c>
      <c r="N78" s="138"/>
      <c r="O78" s="414" t="str">
        <f>IF(CRS!Y52="","",CRS!Y52)</f>
        <v>PASSED</v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>18-1029-504</v>
      </c>
      <c r="C79" s="130" t="str">
        <f>IF(NAMES!C37="","",NAMES!C37)</f>
        <v xml:space="preserve">RODRIGUEZ, JOHN CARLO B. </v>
      </c>
      <c r="D79" s="131"/>
      <c r="E79" s="132" t="str">
        <f>IF(NAMES!D37="","",NAMES!D37)</f>
        <v>M</v>
      </c>
      <c r="F79" s="133"/>
      <c r="G79" s="134" t="str">
        <f>IF(NAMES!E37="","",NAMES!E37)</f>
        <v>BSIT-WEB TRACK-1</v>
      </c>
      <c r="H79" s="124"/>
      <c r="I79" s="135">
        <f>IF(CRS!J53="","",CRS!J53)</f>
        <v>85</v>
      </c>
      <c r="J79" s="136"/>
      <c r="K79" s="135">
        <f>IF(CRS!X53="","",CRS!X53)</f>
        <v>85</v>
      </c>
      <c r="L79" s="137"/>
      <c r="M79" s="135">
        <f>IF(CRS!X53="","",CRS!X53)</f>
        <v>85</v>
      </c>
      <c r="N79" s="138"/>
      <c r="O79" s="414" t="str">
        <f>IF(CRS!Y53="","",CRS!Y53)</f>
        <v>PASSED</v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>18-0869-658</v>
      </c>
      <c r="C80" s="130" t="str">
        <f>IF(NAMES!C38="","",NAMES!C38)</f>
        <v xml:space="preserve">SALDUA, JUSTINE GRACE B. </v>
      </c>
      <c r="D80" s="131"/>
      <c r="E80" s="132" t="str">
        <f>IF(NAMES!D38="","",NAMES!D38)</f>
        <v>F</v>
      </c>
      <c r="F80" s="133"/>
      <c r="G80" s="134" t="str">
        <f>IF(NAMES!E38="","",NAMES!E38)</f>
        <v>BSIT-NET SEC TRACK-1</v>
      </c>
      <c r="H80" s="124"/>
      <c r="I80" s="135">
        <f>IF(CRS!J54="","",CRS!J54)</f>
        <v>82</v>
      </c>
      <c r="J80" s="136"/>
      <c r="K80" s="135">
        <f>IF(CRS!X54="","",CRS!X54)</f>
        <v>85</v>
      </c>
      <c r="L80" s="137"/>
      <c r="M80" s="135">
        <f>IF(CRS!X54="","",CRS!X54)</f>
        <v>85</v>
      </c>
      <c r="N80" s="138"/>
      <c r="O80" s="414" t="str">
        <f>IF(CRS!Y54="","",CRS!Y54)</f>
        <v>PASSED</v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>18-0752-751</v>
      </c>
      <c r="C81" s="130" t="str">
        <f>IF(NAMES!C39="","",NAMES!C39)</f>
        <v xml:space="preserve">SALVADOR, JOMAR A. </v>
      </c>
      <c r="D81" s="131"/>
      <c r="E81" s="132" t="str">
        <f>IF(NAMES!D39="","",NAMES!D39)</f>
        <v>M</v>
      </c>
      <c r="F81" s="133"/>
      <c r="G81" s="134" t="str">
        <f>IF(NAMES!E39="","",NAMES!E39)</f>
        <v>BSIT-WEB TRACK-1</v>
      </c>
      <c r="H81" s="124"/>
      <c r="I81" s="135">
        <f>IF(CRS!J55="","",CRS!J55)</f>
        <v>85</v>
      </c>
      <c r="J81" s="136"/>
      <c r="K81" s="135">
        <f>IF(CRS!X55="","",CRS!X55)</f>
        <v>84</v>
      </c>
      <c r="L81" s="137"/>
      <c r="M81" s="135">
        <f>IF(CRS!X55="","",CRS!X55)</f>
        <v>84</v>
      </c>
      <c r="N81" s="138"/>
      <c r="O81" s="414" t="str">
        <f>IF(CRS!Y55="","",CRS!Y55)</f>
        <v>PASSED</v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>18-7095-336</v>
      </c>
      <c r="C82" s="130" t="str">
        <f>IF(NAMES!C40="","",NAMES!C40)</f>
        <v xml:space="preserve">SAN JOSE, MARCO RAPHAEL A. </v>
      </c>
      <c r="D82" s="131"/>
      <c r="E82" s="132" t="str">
        <f>IF(NAMES!D40="","",NAMES!D40)</f>
        <v>M</v>
      </c>
      <c r="F82" s="133"/>
      <c r="G82" s="134" t="str">
        <f>IF(NAMES!E40="","",NAMES!E40)</f>
        <v>BSIT-WEB TRACK-1</v>
      </c>
      <c r="H82" s="124"/>
      <c r="I82" s="135">
        <f>IF(CRS!J56="","",CRS!J56)</f>
        <v>83</v>
      </c>
      <c r="J82" s="136"/>
      <c r="K82" s="135">
        <f>IF(CRS!X56="","",CRS!X56)</f>
        <v>81</v>
      </c>
      <c r="L82" s="137"/>
      <c r="M82" s="135">
        <f>IF(CRS!X56="","",CRS!X56)</f>
        <v>81</v>
      </c>
      <c r="N82" s="138"/>
      <c r="O82" s="414" t="str">
        <f>IF(CRS!Y56="","",CRS!Y56)</f>
        <v>PASSED</v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>18-2908-330</v>
      </c>
      <c r="C83" s="130" t="str">
        <f>IF(NAMES!C41="","",NAMES!C41)</f>
        <v xml:space="preserve">TOMINEZ, ZABDIEL U. </v>
      </c>
      <c r="D83" s="131"/>
      <c r="E83" s="132" t="str">
        <f>IF(NAMES!D41="","",NAMES!D41)</f>
        <v>M</v>
      </c>
      <c r="F83" s="133"/>
      <c r="G83" s="134" t="str">
        <f>IF(NAMES!E41="","",NAMES!E41)</f>
        <v>BSIT-NET SEC TRACK-1</v>
      </c>
      <c r="H83" s="124"/>
      <c r="I83" s="135">
        <f>IF(CRS!J57="","",CRS!J57)</f>
        <v>83</v>
      </c>
      <c r="J83" s="136"/>
      <c r="K83" s="135">
        <f>IF(CRS!X57="","",CRS!X57)</f>
        <v>81</v>
      </c>
      <c r="L83" s="137"/>
      <c r="M83" s="135">
        <f>IF(CRS!X57="","",CRS!X57)</f>
        <v>81</v>
      </c>
      <c r="N83" s="138"/>
      <c r="O83" s="414" t="str">
        <f>IF(CRS!Y57="","",CRS!Y57)</f>
        <v>PASSED</v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>18-8033-536</v>
      </c>
      <c r="C84" s="130" t="str">
        <f>IF(NAMES!C42="","",NAMES!C42)</f>
        <v xml:space="preserve">ULAO, XERXES ASHLEY B. </v>
      </c>
      <c r="D84" s="131"/>
      <c r="E84" s="132" t="str">
        <f>IF(NAMES!D42="","",NAMES!D42)</f>
        <v>M</v>
      </c>
      <c r="F84" s="133"/>
      <c r="G84" s="134" t="str">
        <f>IF(NAMES!E42="","",NAMES!E42)</f>
        <v>BSIT-WEB TRACK-1</v>
      </c>
      <c r="H84" s="124"/>
      <c r="I84" s="135">
        <f>IF(CRS!J58="","",CRS!J58)</f>
        <v>85</v>
      </c>
      <c r="J84" s="136"/>
      <c r="K84" s="135">
        <f>IF(CRS!X58="","",CRS!X58)</f>
        <v>84</v>
      </c>
      <c r="L84" s="137"/>
      <c r="M84" s="135">
        <f>IF(CRS!X58="","",CRS!X58)</f>
        <v>84</v>
      </c>
      <c r="N84" s="138"/>
      <c r="O84" s="414" t="str">
        <f>IF(CRS!Y58="","",CRS!Y58)</f>
        <v>PASSED</v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INTRODUCTION TO PLATFORM TECHNOLOGIES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18-0314-339,85,PASSED,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18-5828-879,88,PASSED,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18-7099-436,85,PASSED,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18-7176-729,87,PASSED,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18-7098-586,73,FAILED,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18-7196-897,82,PASSED,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18-2897-773,86,PASSED,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18-7696-409,79,PASSED,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18-7195-425,78,PASSED,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18-7424-849,80,PASSED,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17-5383-749,83,PASSED,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18-0315-349,89,PASSED,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18-0438-810,82,PASSED,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18-1262-734,86,PASSED,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18-7208-867,71,FAILED,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18-3345-629,83,PASSED,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18-7781-794,80,PASSED,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18-0740-830,85,PASSED,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15-1344-234,73,FAILED,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18-7603-527,77,PASSED,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18-7426-847,80,PASSED,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18-6528-837,85,PASSED,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18-7956-163,71,FAILED,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18-0393-971,83,PASSED,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18-2907-652,83,PASSED,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18-0945-861,87,PASSED,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18-7884-823,85,PASSED,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18-7910-920,74,FAILED,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18-3681-849,86,PASSED,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18-1238-208,90,PASSED,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>18-1501-471,85,PASSED,</v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>18-5805-517,77,PASSED,</v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18-0713-601,86,PASSED,</v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>15-0408-803,83,PASSED,</v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>18-7750-117,74,FAILED,</v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>18-1029-504,85,PASSED,</v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>18-0869-658,82,PASSED,</v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>18-0752-751,85,PASSED,</v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>18-7095-336,83,PASSED,</v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>18-2908-330,83,PASSED,</v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>18-8033-536,85,PASSED</v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abSelected="1" topLeftCell="A39" workbookViewId="0">
      <selection activeCell="B53" sqref="B53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18-0314-339,84,PASSED,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18-5828-879,86,PASSED,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18-7099-436,85,PASSED,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18-7176-729,89,PASSED,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18-7098-586,,UD,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18-7196-897,82,PASSED,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18-2897-773,83,PASSED,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18-7696-409,80,PASSED,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18-7195-425,80,PASSED,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18-7424-849,80,PASSED,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17-5383-749,82,PASSED,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18-0315-349,86,PASSED,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18-0438-810,81,PASSED,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18-1262-734,82,PASSED,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18-7208-867,,UD,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18-3345-629,,NFE,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18-7781-794,80,PASSED,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18-0740-830,84,PASSED,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15-1344-234,75,PASSED,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18-7603-527,80,PASSED,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18-7426-847,81,PASSED,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18-6528-837,88,PASSED,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18-7956-163,,UD,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18-0393-971,81,PASSED,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18-2907-652,82,PASSED,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18-0945-861,88,PASSED,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18-7884-823,85,PASSED,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18-7910-920,,NFE,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18-3681-849,82,PASSED,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18-1238-208,86,PASSED,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18-1501-471,84,PASSED,</v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18-5805-517,79,PASSED,</v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18-0713-601,85,PASSED,</v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15-0408-803,83,PASSED,</v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18-7750-117,77,PASSED,</v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18-1029-504,85,PASSED,</v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18-0869-658,85,PASSED,</v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18-0752-751,84,PASSED,</v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18-7095-336,81,PASSED,</v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>18-2908-330,81,PASSED,</v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>18-8033-536,84,PASSED</v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4" ma:contentTypeDescription="Create a new document." ma:contentTypeScope="" ma:versionID="7ee22205fddcaadfa950bf0bd67df57f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e05f5826288a5ce5ca53f66d423004de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16BFF9-C6D1-4378-AF47-CA5B748B0CF6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c2b0fb7d-08e3-4c16-85bc-ace31e3f553c"/>
    <ds:schemaRef ds:uri="06b7f5a4-dd8f-440a-a25f-f55878e6d63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B138427-C2C8-40D3-8232-671B7ACE5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2019-08-05T18:26:46Z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