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 FILES\ClassRecords\2T1617CR\"/>
    </mc:Choice>
  </mc:AlternateContent>
  <bookViews>
    <workbookView xWindow="0" yWindow="0" windowWidth="19200" windowHeight="7500" activeTab="4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Q78" i="4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P72" i="7" s="1"/>
  <c r="P72" i="4" s="1"/>
  <c r="AD71" i="7"/>
  <c r="R71" i="4" s="1"/>
  <c r="S71" i="4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P54" i="7" s="1"/>
  <c r="P54" i="4" s="1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P34" i="7" s="1"/>
  <c r="P34" i="4" s="1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P33" i="7" s="1"/>
  <c r="P33" i="4" s="1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P27" i="7" s="1"/>
  <c r="P27" i="4" s="1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S24" i="4" s="1"/>
  <c r="T24" i="4" s="1"/>
  <c r="U24" i="4" s="1"/>
  <c r="V24" i="4" s="1"/>
  <c r="W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AB15" i="7" s="1"/>
  <c r="Q15" i="4" s="1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AB11" i="7" s="1"/>
  <c r="Q11" i="4" s="1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J77" i="4" s="1"/>
  <c r="AD76" i="6"/>
  <c r="L76" i="4" s="1"/>
  <c r="AA76" i="6"/>
  <c r="AB76" i="6" s="1"/>
  <c r="K76" i="4" s="1"/>
  <c r="O76" i="6"/>
  <c r="P76" i="6" s="1"/>
  <c r="J76" i="4" s="1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AB74" i="6" s="1"/>
  <c r="K74" i="4" s="1"/>
  <c r="O74" i="6"/>
  <c r="P74" i="6" s="1"/>
  <c r="J74" i="4" s="1"/>
  <c r="AD73" i="6"/>
  <c r="L73" i="4" s="1"/>
  <c r="AA73" i="6"/>
  <c r="AB73" i="6" s="1"/>
  <c r="K73" i="4" s="1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J69" i="4" s="1"/>
  <c r="AD68" i="6"/>
  <c r="L68" i="4" s="1"/>
  <c r="AA68" i="6"/>
  <c r="AB68" i="6" s="1"/>
  <c r="K68" i="4" s="1"/>
  <c r="O68" i="6"/>
  <c r="P68" i="6" s="1"/>
  <c r="J68" i="4" s="1"/>
  <c r="AD67" i="6"/>
  <c r="L67" i="4" s="1"/>
  <c r="AA67" i="6"/>
  <c r="AB67" i="6" s="1"/>
  <c r="K67" i="4" s="1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AB65" i="6" s="1"/>
  <c r="K65" i="4" s="1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J61" i="4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AB58" i="6" s="1"/>
  <c r="K58" i="4" s="1"/>
  <c r="O58" i="6"/>
  <c r="P58" i="6" s="1"/>
  <c r="J58" i="4" s="1"/>
  <c r="AD57" i="6"/>
  <c r="L57" i="4" s="1"/>
  <c r="AA57" i="6"/>
  <c r="AB57" i="6" s="1"/>
  <c r="K57" i="4" s="1"/>
  <c r="O57" i="6"/>
  <c r="P57" i="6" s="1"/>
  <c r="J57" i="4" s="1"/>
  <c r="AD56" i="6"/>
  <c r="L56" i="4" s="1"/>
  <c r="AA56" i="6"/>
  <c r="AB56" i="6" s="1"/>
  <c r="K56" i="4" s="1"/>
  <c r="O56" i="6"/>
  <c r="AD55" i="6"/>
  <c r="L55" i="4" s="1"/>
  <c r="AA55" i="6"/>
  <c r="AB55" i="6" s="1"/>
  <c r="K55" i="4" s="1"/>
  <c r="O55" i="6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AD52" i="6"/>
  <c r="L52" i="4" s="1"/>
  <c r="AA52" i="6"/>
  <c r="AB52" i="6" s="1"/>
  <c r="K52" i="4" s="1"/>
  <c r="O52" i="6"/>
  <c r="AD51" i="6"/>
  <c r="L51" i="4" s="1"/>
  <c r="AA51" i="6"/>
  <c r="AB51" i="6" s="1"/>
  <c r="K51" i="4" s="1"/>
  <c r="O51" i="6"/>
  <c r="AD50" i="6"/>
  <c r="L50" i="4" s="1"/>
  <c r="AA50" i="6"/>
  <c r="AB50" i="6" s="1"/>
  <c r="O50" i="6"/>
  <c r="P50" i="6" s="1"/>
  <c r="J50" i="4" s="1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AB20" i="6" s="1"/>
  <c r="K20" i="4" s="1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AB13" i="6" s="1"/>
  <c r="K13" i="4" s="1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AB9" i="6" s="1"/>
  <c r="K9" i="4" s="1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69" i="4"/>
  <c r="D69" i="7" s="1"/>
  <c r="D68" i="4"/>
  <c r="D68" i="7" s="1"/>
  <c r="D67" i="4"/>
  <c r="D66" i="4"/>
  <c r="D66" i="6" s="1"/>
  <c r="D65" i="4"/>
  <c r="D65" i="6" s="1"/>
  <c r="D64" i="4"/>
  <c r="D63" i="4"/>
  <c r="D63" i="6" s="1"/>
  <c r="D62" i="4"/>
  <c r="D62" i="3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8" i="7" s="1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6" s="1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2" i="6" s="1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5" i="3"/>
  <c r="B34" i="4"/>
  <c r="B33" i="4"/>
  <c r="B33" i="3" s="1"/>
  <c r="B32" i="4"/>
  <c r="B32" i="6" s="1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AD55" i="3"/>
  <c r="G55" i="4" s="1"/>
  <c r="AD54" i="3"/>
  <c r="AD53" i="3"/>
  <c r="AD52" i="3"/>
  <c r="AD51" i="3"/>
  <c r="G51" i="4" s="1"/>
  <c r="AD50" i="3"/>
  <c r="G50" i="4" s="1"/>
  <c r="AD40" i="3"/>
  <c r="AD39" i="3"/>
  <c r="AD38" i="3"/>
  <c r="G38" i="4" s="1"/>
  <c r="AD37" i="3"/>
  <c r="AD36" i="3"/>
  <c r="AD35" i="3"/>
  <c r="AD34" i="3"/>
  <c r="G34" i="4" s="1"/>
  <c r="AD33" i="3"/>
  <c r="AD32" i="3"/>
  <c r="AD31" i="3"/>
  <c r="AD30" i="3"/>
  <c r="G30" i="4" s="1"/>
  <c r="AD29" i="3"/>
  <c r="AD28" i="3"/>
  <c r="AD27" i="3"/>
  <c r="AD26" i="3"/>
  <c r="G26" i="4" s="1"/>
  <c r="AD25" i="3"/>
  <c r="AD24" i="3"/>
  <c r="AD23" i="3"/>
  <c r="AD22" i="3"/>
  <c r="G22" i="4" s="1"/>
  <c r="AD21" i="3"/>
  <c r="AD20" i="3"/>
  <c r="AD19" i="3"/>
  <c r="AD18" i="3"/>
  <c r="G18" i="4" s="1"/>
  <c r="AD17" i="3"/>
  <c r="AD16" i="3"/>
  <c r="AD15" i="3"/>
  <c r="AD14" i="3"/>
  <c r="G14" i="4" s="1"/>
  <c r="AD13" i="3"/>
  <c r="AD12" i="3"/>
  <c r="AD11" i="3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B39" i="3" s="1"/>
  <c r="F39" i="4" s="1"/>
  <c r="AA38" i="3"/>
  <c r="AA37" i="3"/>
  <c r="AB37" i="3" s="1"/>
  <c r="F37" i="4" s="1"/>
  <c r="AA36" i="3"/>
  <c r="AB36" i="3" s="1"/>
  <c r="F36" i="4" s="1"/>
  <c r="AA35" i="3"/>
  <c r="AB35" i="3" s="1"/>
  <c r="F35" i="4" s="1"/>
  <c r="AA34" i="3"/>
  <c r="AB34" i="3" s="1"/>
  <c r="F34" i="4" s="1"/>
  <c r="AA33" i="3"/>
  <c r="AB33" i="3" s="1"/>
  <c r="F33" i="4" s="1"/>
  <c r="AA32" i="3"/>
  <c r="AA31" i="3"/>
  <c r="AA30" i="3"/>
  <c r="AB30" i="3" s="1"/>
  <c r="F30" i="4" s="1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B16" i="3" s="1"/>
  <c r="F16" i="4" s="1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B11" i="3" s="1"/>
  <c r="F11" i="4" s="1"/>
  <c r="AA10" i="3"/>
  <c r="AB10" i="3" s="1"/>
  <c r="F10" i="4" s="1"/>
  <c r="O80" i="3"/>
  <c r="P80" i="3" s="1"/>
  <c r="O79" i="3"/>
  <c r="P79" i="3" s="1"/>
  <c r="E79" i="4" s="1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P71" i="3" s="1"/>
  <c r="E71" i="4" s="1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O55" i="3"/>
  <c r="P55" i="3" s="1"/>
  <c r="E55" i="4" s="1"/>
  <c r="O54" i="3"/>
  <c r="O53" i="3"/>
  <c r="O52" i="3"/>
  <c r="O51" i="3"/>
  <c r="O50" i="3"/>
  <c r="P50" i="3" s="1"/>
  <c r="E50" i="4" s="1"/>
  <c r="O40" i="3"/>
  <c r="O39" i="3"/>
  <c r="O38" i="3"/>
  <c r="O37" i="3"/>
  <c r="O36" i="3"/>
  <c r="O35" i="3"/>
  <c r="O34" i="3"/>
  <c r="O33" i="3"/>
  <c r="O32" i="3"/>
  <c r="O31" i="3"/>
  <c r="O30" i="3"/>
  <c r="P30" i="3" s="1"/>
  <c r="E30" i="4" s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P14" i="3" s="1"/>
  <c r="E14" i="4" s="1"/>
  <c r="O13" i="3"/>
  <c r="O12" i="3"/>
  <c r="O11" i="3"/>
  <c r="O10" i="3"/>
  <c r="AD9" i="3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7" i="7"/>
  <c r="Q17" i="4" s="1"/>
  <c r="Q21" i="4"/>
  <c r="AB22" i="7"/>
  <c r="Q22" i="4" s="1"/>
  <c r="AB37" i="7"/>
  <c r="Q37" i="4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C18" i="6"/>
  <c r="C21" i="6"/>
  <c r="C25" i="6"/>
  <c r="C26" i="6"/>
  <c r="C28" i="6"/>
  <c r="C34" i="6"/>
  <c r="C36" i="6"/>
  <c r="C39" i="6"/>
  <c r="B51" i="6"/>
  <c r="D51" i="6"/>
  <c r="D58" i="6"/>
  <c r="B60" i="6"/>
  <c r="D61" i="6"/>
  <c r="B64" i="6"/>
  <c r="B67" i="6"/>
  <c r="D67" i="6"/>
  <c r="B68" i="6"/>
  <c r="D69" i="6"/>
  <c r="D72" i="6"/>
  <c r="B73" i="6"/>
  <c r="B74" i="6"/>
  <c r="B75" i="6"/>
  <c r="D75" i="6"/>
  <c r="D76" i="6"/>
  <c r="D77" i="6"/>
  <c r="B78" i="6"/>
  <c r="D79" i="6"/>
  <c r="B10" i="7"/>
  <c r="B11" i="7"/>
  <c r="D11" i="7"/>
  <c r="B13" i="7"/>
  <c r="B18" i="7"/>
  <c r="B19" i="7"/>
  <c r="D19" i="7"/>
  <c r="D21" i="7"/>
  <c r="C25" i="7"/>
  <c r="C26" i="7"/>
  <c r="C28" i="7"/>
  <c r="B32" i="7"/>
  <c r="D35" i="7"/>
  <c r="C39" i="7"/>
  <c r="B51" i="7"/>
  <c r="B58" i="7"/>
  <c r="B59" i="7"/>
  <c r="B60" i="7"/>
  <c r="C61" i="7"/>
  <c r="C64" i="7"/>
  <c r="C65" i="7"/>
  <c r="C70" i="7"/>
  <c r="C72" i="7"/>
  <c r="C74" i="7"/>
  <c r="C76" i="7"/>
  <c r="C77" i="7"/>
  <c r="C80" i="7"/>
  <c r="B10" i="6"/>
  <c r="D11" i="6"/>
  <c r="D12" i="6"/>
  <c r="B15" i="6"/>
  <c r="B17" i="6"/>
  <c r="D18" i="6"/>
  <c r="B19" i="6"/>
  <c r="D19" i="6"/>
  <c r="D21" i="6"/>
  <c r="B22" i="6"/>
  <c r="B23" i="6"/>
  <c r="B25" i="6"/>
  <c r="B26" i="6"/>
  <c r="B27" i="6"/>
  <c r="D30" i="6"/>
  <c r="B31" i="6"/>
  <c r="B33" i="6"/>
  <c r="B34" i="6"/>
  <c r="B35" i="6"/>
  <c r="D35" i="6"/>
  <c r="D39" i="6"/>
  <c r="C50" i="6"/>
  <c r="C51" i="6"/>
  <c r="C57" i="6"/>
  <c r="C65" i="6"/>
  <c r="C66" i="6"/>
  <c r="C70" i="6"/>
  <c r="C75" i="6"/>
  <c r="C76" i="6"/>
  <c r="C80" i="6"/>
  <c r="C10" i="7"/>
  <c r="C12" i="7"/>
  <c r="C20" i="7"/>
  <c r="C21" i="7"/>
  <c r="B23" i="7"/>
  <c r="D25" i="7"/>
  <c r="B26" i="7"/>
  <c r="D30" i="7"/>
  <c r="C34" i="7"/>
  <c r="D39" i="7"/>
  <c r="C50" i="7"/>
  <c r="C57" i="7"/>
  <c r="C59" i="7"/>
  <c r="B63" i="7"/>
  <c r="B64" i="7"/>
  <c r="B67" i="7"/>
  <c r="B68" i="7"/>
  <c r="B71" i="7"/>
  <c r="B74" i="7"/>
  <c r="B75" i="7"/>
  <c r="B78" i="7"/>
  <c r="AA47" i="7"/>
  <c r="AE77" i="7"/>
  <c r="K50" i="4"/>
  <c r="AB61" i="6"/>
  <c r="K61" i="4" s="1"/>
  <c r="AB63" i="6"/>
  <c r="K63" i="4" s="1"/>
  <c r="AB69" i="6"/>
  <c r="K69" i="4" s="1"/>
  <c r="AB77" i="6"/>
  <c r="K77" i="4" s="1"/>
  <c r="AB79" i="6"/>
  <c r="K79" i="4" s="1"/>
  <c r="K14" i="4"/>
  <c r="AB22" i="6"/>
  <c r="K22" i="4" s="1"/>
  <c r="AB29" i="6"/>
  <c r="K29" i="4" s="1"/>
  <c r="K30" i="4"/>
  <c r="K32" i="4"/>
  <c r="AB38" i="6"/>
  <c r="K38" i="4" s="1"/>
  <c r="P54" i="6"/>
  <c r="J54" i="4" s="1"/>
  <c r="P66" i="6"/>
  <c r="J66" i="4" s="1"/>
  <c r="P72" i="6"/>
  <c r="J72" i="4" s="1"/>
  <c r="J73" i="4"/>
  <c r="P79" i="6"/>
  <c r="J79" i="4" s="1"/>
  <c r="P13" i="6"/>
  <c r="J13" i="4" s="1"/>
  <c r="P16" i="6"/>
  <c r="J16" i="4" s="1"/>
  <c r="P18" i="6"/>
  <c r="J18" i="4" s="1"/>
  <c r="P22" i="6"/>
  <c r="J22" i="4" s="1"/>
  <c r="P29" i="6"/>
  <c r="J29" i="4" s="1"/>
  <c r="P37" i="6"/>
  <c r="J37" i="4" s="1"/>
  <c r="AB15" i="3"/>
  <c r="F15" i="4" s="1"/>
  <c r="AB17" i="3"/>
  <c r="F17" i="4" s="1"/>
  <c r="AB31" i="3"/>
  <c r="F31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8" i="4"/>
  <c r="AB22" i="3"/>
  <c r="F22" i="4" s="1"/>
  <c r="AB32" i="3"/>
  <c r="F32" i="4" s="1"/>
  <c r="AB38" i="3"/>
  <c r="F38" i="4" s="1"/>
  <c r="F51" i="4"/>
  <c r="AB55" i="3"/>
  <c r="F55" i="4" s="1"/>
  <c r="F59" i="4"/>
  <c r="AB63" i="3"/>
  <c r="F63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6" i="7"/>
  <c r="P36" i="4" s="1"/>
  <c r="P50" i="7"/>
  <c r="P50" i="4" s="1"/>
  <c r="P52" i="7"/>
  <c r="P52" i="4" s="1"/>
  <c r="AE54" i="7"/>
  <c r="P58" i="7"/>
  <c r="P58" i="4" s="1"/>
  <c r="P60" i="7"/>
  <c r="P60" i="4" s="1"/>
  <c r="P62" i="7"/>
  <c r="P62" i="4" s="1"/>
  <c r="P64" i="4"/>
  <c r="AB64" i="7"/>
  <c r="Q64" i="4"/>
  <c r="P66" i="7"/>
  <c r="P66" i="4" s="1"/>
  <c r="AB66" i="7"/>
  <c r="Q66" i="4" s="1"/>
  <c r="P68" i="7"/>
  <c r="P68" i="4" s="1"/>
  <c r="P70" i="7"/>
  <c r="P70" i="4"/>
  <c r="AB72" i="7"/>
  <c r="Q72" i="4" s="1"/>
  <c r="P74" i="4"/>
  <c r="P76" i="7"/>
  <c r="P76" i="4" s="1"/>
  <c r="P78" i="7"/>
  <c r="P78" i="4" s="1"/>
  <c r="P80" i="7"/>
  <c r="P80" i="4" s="1"/>
  <c r="Q2" i="4"/>
  <c r="I2" i="4"/>
  <c r="I43" i="4" s="1"/>
  <c r="P36" i="3"/>
  <c r="E36" i="4" s="1"/>
  <c r="E57" i="4"/>
  <c r="P61" i="3"/>
  <c r="E61" i="4" s="1"/>
  <c r="P63" i="3"/>
  <c r="E63" i="4" s="1"/>
  <c r="P65" i="3"/>
  <c r="E65" i="4" s="1"/>
  <c r="E69" i="4"/>
  <c r="E73" i="4"/>
  <c r="P77" i="3"/>
  <c r="E77" i="4" s="1"/>
  <c r="E80" i="4"/>
  <c r="P13" i="3"/>
  <c r="E13" i="4" s="1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AE30" i="7"/>
  <c r="AE64" i="7"/>
  <c r="AE78" i="7"/>
  <c r="AE74" i="7"/>
  <c r="T78" i="4"/>
  <c r="AF78" i="7" s="1"/>
  <c r="T74" i="4"/>
  <c r="U74" i="4" s="1"/>
  <c r="AG74" i="7" s="1"/>
  <c r="T58" i="4"/>
  <c r="U58" i="4" s="1"/>
  <c r="AG58" i="7" s="1"/>
  <c r="T80" i="4"/>
  <c r="AF80" i="7" s="1"/>
  <c r="T64" i="4"/>
  <c r="AF64" i="7" s="1"/>
  <c r="T77" i="4"/>
  <c r="AF77" i="7" s="1"/>
  <c r="T69" i="4"/>
  <c r="AF69" i="7" s="1"/>
  <c r="T65" i="4"/>
  <c r="U65" i="4" s="1"/>
  <c r="V65" i="4" s="1"/>
  <c r="W65" i="4" s="1"/>
  <c r="T40" i="4"/>
  <c r="AF40" i="7" s="1"/>
  <c r="T10" i="4"/>
  <c r="U10" i="4" s="1"/>
  <c r="V10" i="4" s="1"/>
  <c r="W10" i="4" s="1"/>
  <c r="T15" i="4"/>
  <c r="U15" i="4" s="1"/>
  <c r="V15" i="4" s="1"/>
  <c r="W15" i="4" s="1"/>
  <c r="T27" i="4"/>
  <c r="P34" i="6" l="1"/>
  <c r="J34" i="4" s="1"/>
  <c r="P21" i="6"/>
  <c r="J21" i="4" s="1"/>
  <c r="P14" i="6"/>
  <c r="J14" i="4" s="1"/>
  <c r="P11" i="6"/>
  <c r="J11" i="4" s="1"/>
  <c r="P15" i="6"/>
  <c r="J15" i="4" s="1"/>
  <c r="P19" i="6"/>
  <c r="J19" i="4" s="1"/>
  <c r="P23" i="6"/>
  <c r="J23" i="4" s="1"/>
  <c r="P27" i="6"/>
  <c r="J27" i="4" s="1"/>
  <c r="M27" i="4" s="1"/>
  <c r="N27" i="4" s="1"/>
  <c r="AF27" i="6" s="1"/>
  <c r="P31" i="6"/>
  <c r="J31" i="4" s="1"/>
  <c r="P35" i="6"/>
  <c r="J35" i="4" s="1"/>
  <c r="P39" i="6"/>
  <c r="J39" i="4" s="1"/>
  <c r="P53" i="6"/>
  <c r="J53" i="4" s="1"/>
  <c r="P10" i="6"/>
  <c r="J10" i="4" s="1"/>
  <c r="P26" i="6"/>
  <c r="J26" i="4" s="1"/>
  <c r="P30" i="6"/>
  <c r="J30" i="4" s="1"/>
  <c r="M30" i="4" s="1"/>
  <c r="AE30" i="6" s="1"/>
  <c r="P38" i="6"/>
  <c r="J38" i="4" s="1"/>
  <c r="P52" i="6"/>
  <c r="J52" i="4" s="1"/>
  <c r="P56" i="6"/>
  <c r="J56" i="4" s="1"/>
  <c r="P25" i="6"/>
  <c r="J25" i="4" s="1"/>
  <c r="M25" i="4" s="1"/>
  <c r="N25" i="4" s="1"/>
  <c r="O25" i="4" s="1"/>
  <c r="AG25" i="6" s="1"/>
  <c r="P17" i="6"/>
  <c r="J17" i="4" s="1"/>
  <c r="M17" i="4" s="1"/>
  <c r="AE17" i="6" s="1"/>
  <c r="P9" i="6"/>
  <c r="J9" i="4" s="1"/>
  <c r="M9" i="4" s="1"/>
  <c r="P33" i="6"/>
  <c r="J33" i="4" s="1"/>
  <c r="P51" i="6"/>
  <c r="J51" i="4" s="1"/>
  <c r="P55" i="6"/>
  <c r="J55" i="4" s="1"/>
  <c r="M55" i="4" s="1"/>
  <c r="P12" i="6"/>
  <c r="J12" i="4" s="1"/>
  <c r="P20" i="6"/>
  <c r="J20" i="4" s="1"/>
  <c r="P24" i="6"/>
  <c r="J24" i="4" s="1"/>
  <c r="P28" i="6"/>
  <c r="J28" i="4" s="1"/>
  <c r="P32" i="6"/>
  <c r="J32" i="4" s="1"/>
  <c r="P36" i="6"/>
  <c r="J36" i="4" s="1"/>
  <c r="P40" i="6"/>
  <c r="J40" i="4" s="1"/>
  <c r="M39" i="4"/>
  <c r="AE39" i="6" s="1"/>
  <c r="M72" i="4"/>
  <c r="AE72" i="6" s="1"/>
  <c r="M13" i="4"/>
  <c r="N13" i="4" s="1"/>
  <c r="AF13" i="6" s="1"/>
  <c r="M36" i="4"/>
  <c r="N36" i="4" s="1"/>
  <c r="AF36" i="6" s="1"/>
  <c r="T31" i="4"/>
  <c r="U31" i="4" s="1"/>
  <c r="V31" i="4" s="1"/>
  <c r="W31" i="4" s="1"/>
  <c r="O37" i="8" s="1"/>
  <c r="AE31" i="7"/>
  <c r="T70" i="4"/>
  <c r="AF70" i="7" s="1"/>
  <c r="AE70" i="7"/>
  <c r="T75" i="4"/>
  <c r="AF75" i="7" s="1"/>
  <c r="AE75" i="7"/>
  <c r="T34" i="4"/>
  <c r="U34" i="4" s="1"/>
  <c r="V34" i="4" s="1"/>
  <c r="W34" i="4" s="1"/>
  <c r="O40" i="8" s="1"/>
  <c r="AE34" i="7"/>
  <c r="T53" i="4"/>
  <c r="U53" i="4" s="1"/>
  <c r="AG53" i="7" s="1"/>
  <c r="AE53" i="7"/>
  <c r="AE62" i="7"/>
  <c r="T62" i="4"/>
  <c r="U62" i="4" s="1"/>
  <c r="V62" i="4" s="1"/>
  <c r="W62" i="4" s="1"/>
  <c r="O88" i="8" s="1"/>
  <c r="AE56" i="7"/>
  <c r="T56" i="4"/>
  <c r="AF56" i="7" s="1"/>
  <c r="AE61" i="7"/>
  <c r="T61" i="4"/>
  <c r="U61" i="4" s="1"/>
  <c r="AG61" i="7" s="1"/>
  <c r="T72" i="4"/>
  <c r="U72" i="4" s="1"/>
  <c r="V72" i="4" s="1"/>
  <c r="W72" i="4" s="1"/>
  <c r="AE72" i="7"/>
  <c r="AE71" i="7"/>
  <c r="T71" i="4"/>
  <c r="U71" i="4" s="1"/>
  <c r="V71" i="4" s="1"/>
  <c r="T11" i="4"/>
  <c r="U11" i="4" s="1"/>
  <c r="AG11" i="7" s="1"/>
  <c r="P21" i="3"/>
  <c r="E21" i="4" s="1"/>
  <c r="B69" i="7"/>
  <c r="D36" i="7"/>
  <c r="D78" i="6"/>
  <c r="B76" i="6"/>
  <c r="D70" i="6"/>
  <c r="B65" i="6"/>
  <c r="D68" i="3"/>
  <c r="G9" i="4"/>
  <c r="P25" i="3"/>
  <c r="E25" i="4" s="1"/>
  <c r="G13" i="4"/>
  <c r="G17" i="4"/>
  <c r="G21" i="4"/>
  <c r="G25" i="4"/>
  <c r="G29" i="4"/>
  <c r="G33" i="4"/>
  <c r="G37" i="4"/>
  <c r="G54" i="4"/>
  <c r="D62" i="7"/>
  <c r="D70" i="7"/>
  <c r="T12" i="4"/>
  <c r="AF12" i="7" s="1"/>
  <c r="U43" i="4"/>
  <c r="B73" i="7"/>
  <c r="C72" i="6"/>
  <c r="C64" i="6"/>
  <c r="B69" i="6"/>
  <c r="D62" i="6"/>
  <c r="B58" i="6"/>
  <c r="D74" i="3"/>
  <c r="P31" i="3"/>
  <c r="E31" i="4" s="1"/>
  <c r="G11" i="4"/>
  <c r="G15" i="4"/>
  <c r="G19" i="4"/>
  <c r="G23" i="4"/>
  <c r="G27" i="4"/>
  <c r="G31" i="4"/>
  <c r="G35" i="4"/>
  <c r="G39" i="4"/>
  <c r="G52" i="4"/>
  <c r="G56" i="4"/>
  <c r="D63" i="3"/>
  <c r="D63" i="7"/>
  <c r="D66" i="7"/>
  <c r="M59" i="4"/>
  <c r="AE59" i="6" s="1"/>
  <c r="P38" i="3"/>
  <c r="E38" i="4" s="1"/>
  <c r="P37" i="3"/>
  <c r="E37" i="4" s="1"/>
  <c r="P20" i="3"/>
  <c r="E20" i="4" s="1"/>
  <c r="M29" i="4"/>
  <c r="N29" i="4" s="1"/>
  <c r="O29" i="4" s="1"/>
  <c r="K35" i="8" s="1"/>
  <c r="B76" i="7"/>
  <c r="B65" i="7"/>
  <c r="C36" i="7"/>
  <c r="C18" i="7"/>
  <c r="C77" i="6"/>
  <c r="C59" i="6"/>
  <c r="C75" i="7"/>
  <c r="B31" i="7"/>
  <c r="D74" i="6"/>
  <c r="D68" i="6"/>
  <c r="P40" i="3"/>
  <c r="E40" i="4" s="1"/>
  <c r="G12" i="4"/>
  <c r="G16" i="4"/>
  <c r="G20" i="4"/>
  <c r="G24" i="4"/>
  <c r="G28" i="4"/>
  <c r="G32" i="4"/>
  <c r="G36" i="4"/>
  <c r="G40" i="4"/>
  <c r="G53" i="4"/>
  <c r="V55" i="4"/>
  <c r="W55" i="4" s="1"/>
  <c r="O81" i="8" s="1"/>
  <c r="P9" i="3"/>
  <c r="E9" i="4" s="1"/>
  <c r="H9" i="4" s="1"/>
  <c r="I9" i="4" s="1"/>
  <c r="AF9" i="3" s="1"/>
  <c r="P27" i="3"/>
  <c r="E27" i="4" s="1"/>
  <c r="P10" i="3"/>
  <c r="E10" i="4" s="1"/>
  <c r="H10" i="4" s="1"/>
  <c r="I10" i="4" s="1"/>
  <c r="AF10" i="3" s="1"/>
  <c r="P28" i="3"/>
  <c r="E28" i="4" s="1"/>
  <c r="P34" i="3"/>
  <c r="E34" i="4" s="1"/>
  <c r="H34" i="4" s="1"/>
  <c r="AE34" i="3" s="1"/>
  <c r="P11" i="3"/>
  <c r="E11" i="4" s="1"/>
  <c r="P15" i="3"/>
  <c r="E15" i="4" s="1"/>
  <c r="H15" i="4" s="1"/>
  <c r="I15" i="4" s="1"/>
  <c r="P17" i="3"/>
  <c r="E17" i="4" s="1"/>
  <c r="H17" i="4" s="1"/>
  <c r="I17" i="4" s="1"/>
  <c r="P19" i="3"/>
  <c r="E19" i="4" s="1"/>
  <c r="P23" i="3"/>
  <c r="E23" i="4" s="1"/>
  <c r="H23" i="4" s="1"/>
  <c r="I23" i="4" s="1"/>
  <c r="P29" i="3"/>
  <c r="E29" i="4" s="1"/>
  <c r="H29" i="4" s="1"/>
  <c r="I29" i="4" s="1"/>
  <c r="I35" i="8" s="1"/>
  <c r="P33" i="3"/>
  <c r="E33" i="4" s="1"/>
  <c r="H33" i="4" s="1"/>
  <c r="P35" i="3"/>
  <c r="E35" i="4" s="1"/>
  <c r="H35" i="4" s="1"/>
  <c r="I35" i="4" s="1"/>
  <c r="P39" i="3"/>
  <c r="E39" i="4" s="1"/>
  <c r="P52" i="3"/>
  <c r="E52" i="4" s="1"/>
  <c r="H52" i="4" s="1"/>
  <c r="I52" i="4" s="1"/>
  <c r="P54" i="3"/>
  <c r="E54" i="4" s="1"/>
  <c r="H54" i="4" s="1"/>
  <c r="I54" i="4" s="1"/>
  <c r="P56" i="3"/>
  <c r="E56" i="4" s="1"/>
  <c r="H56" i="4" s="1"/>
  <c r="I56" i="4" s="1"/>
  <c r="P12" i="3"/>
  <c r="E12" i="4" s="1"/>
  <c r="P16" i="3"/>
  <c r="E16" i="4" s="1"/>
  <c r="P18" i="3"/>
  <c r="E18" i="4" s="1"/>
  <c r="H18" i="4" s="1"/>
  <c r="AE18" i="3" s="1"/>
  <c r="P22" i="3"/>
  <c r="E22" i="4" s="1"/>
  <c r="P24" i="3"/>
  <c r="E24" i="4" s="1"/>
  <c r="P26" i="3"/>
  <c r="E26" i="4" s="1"/>
  <c r="H26" i="4" s="1"/>
  <c r="AE26" i="3" s="1"/>
  <c r="P32" i="3"/>
  <c r="E32" i="4" s="1"/>
  <c r="H32" i="4" s="1"/>
  <c r="I32" i="4" s="1"/>
  <c r="P51" i="3"/>
  <c r="E51" i="4" s="1"/>
  <c r="H51" i="4" s="1"/>
  <c r="AE51" i="3" s="1"/>
  <c r="P53" i="3"/>
  <c r="E53" i="4" s="1"/>
  <c r="H53" i="4" s="1"/>
  <c r="I53" i="4" s="1"/>
  <c r="I79" i="8" s="1"/>
  <c r="C37" i="7"/>
  <c r="B38" i="6"/>
  <c r="B12" i="6"/>
  <c r="D9" i="6"/>
  <c r="D20" i="7"/>
  <c r="D12" i="7"/>
  <c r="D40" i="7"/>
  <c r="B29" i="7"/>
  <c r="D36" i="6"/>
  <c r="B28" i="6"/>
  <c r="D20" i="6"/>
  <c r="B38" i="7"/>
  <c r="C30" i="7"/>
  <c r="C23" i="7"/>
  <c r="B20" i="7"/>
  <c r="B17" i="7"/>
  <c r="B12" i="7"/>
  <c r="D56" i="6"/>
  <c r="C30" i="6"/>
  <c r="B55" i="7"/>
  <c r="B40" i="7"/>
  <c r="B28" i="7"/>
  <c r="B40" i="6"/>
  <c r="B20" i="6"/>
  <c r="B18" i="6"/>
  <c r="B13" i="6"/>
  <c r="B11" i="6"/>
  <c r="D37" i="7"/>
  <c r="B33" i="7"/>
  <c r="B22" i="7"/>
  <c r="D16" i="7"/>
  <c r="B55" i="6"/>
  <c r="C37" i="6"/>
  <c r="C20" i="6"/>
  <c r="C10" i="6"/>
  <c r="B9" i="6"/>
  <c r="G11" i="8"/>
  <c r="G72" i="8" s="1"/>
  <c r="T20" i="4"/>
  <c r="U20" i="4" s="1"/>
  <c r="V20" i="4" s="1"/>
  <c r="W20" i="4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G59" i="7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N15" i="4" s="1"/>
  <c r="O15" i="4" s="1"/>
  <c r="AG15" i="6" s="1"/>
  <c r="M31" i="4"/>
  <c r="N31" i="4" s="1"/>
  <c r="O31" i="4" s="1"/>
  <c r="AG31" i="6" s="1"/>
  <c r="M77" i="4"/>
  <c r="N77" i="4" s="1"/>
  <c r="M69" i="4"/>
  <c r="A4" i="7"/>
  <c r="A45" i="7" s="1"/>
  <c r="M26" i="4"/>
  <c r="AE26" i="6" s="1"/>
  <c r="B27" i="3"/>
  <c r="B71" i="3"/>
  <c r="C23" i="3"/>
  <c r="D51" i="3"/>
  <c r="D56" i="3"/>
  <c r="M37" i="4"/>
  <c r="N37" i="4" s="1"/>
  <c r="O37" i="4" s="1"/>
  <c r="K43" i="8" s="1"/>
  <c r="AE24" i="7"/>
  <c r="A1" i="6"/>
  <c r="A42" i="6" s="1"/>
  <c r="A1" i="3"/>
  <c r="A42" i="3" s="1"/>
  <c r="A1" i="7"/>
  <c r="A42" i="7" s="1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AE37" i="6"/>
  <c r="M51" i="4"/>
  <c r="M53" i="4"/>
  <c r="M63" i="4"/>
  <c r="N63" i="4" s="1"/>
  <c r="O63" i="4" s="1"/>
  <c r="AG63" i="6" s="1"/>
  <c r="M67" i="4"/>
  <c r="M71" i="4"/>
  <c r="N71" i="4" s="1"/>
  <c r="O71" i="4" s="1"/>
  <c r="M75" i="4"/>
  <c r="M80" i="4"/>
  <c r="AE80" i="6" s="1"/>
  <c r="AE13" i="6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57" i="4"/>
  <c r="N57" i="4" s="1"/>
  <c r="B50" i="7"/>
  <c r="B14" i="7"/>
  <c r="C19" i="3"/>
  <c r="C19" i="7"/>
  <c r="M11" i="4"/>
  <c r="N11" i="4" s="1"/>
  <c r="O11" i="4" s="1"/>
  <c r="K17" i="8" s="1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AE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22" i="4"/>
  <c r="AE22" i="6" s="1"/>
  <c r="M14" i="4"/>
  <c r="AE14" i="6" s="1"/>
  <c r="M79" i="4"/>
  <c r="N79" i="4" s="1"/>
  <c r="AF79" i="6" s="1"/>
  <c r="M73" i="4"/>
  <c r="N73" i="4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N76" i="4" s="1"/>
  <c r="AF76" i="6" s="1"/>
  <c r="M33" i="4"/>
  <c r="AE33" i="6" s="1"/>
  <c r="H27" i="4"/>
  <c r="I27" i="4" s="1"/>
  <c r="H76" i="4"/>
  <c r="I76" i="4" s="1"/>
  <c r="AF76" i="3" s="1"/>
  <c r="D65" i="7"/>
  <c r="D65" i="3"/>
  <c r="AE21" i="7"/>
  <c r="T21" i="4"/>
  <c r="U21" i="4" s="1"/>
  <c r="V21" i="4" s="1"/>
  <c r="W21" i="4" s="1"/>
  <c r="O27" i="8" s="1"/>
  <c r="N61" i="4"/>
  <c r="O61" i="4" s="1"/>
  <c r="AG61" i="6" s="1"/>
  <c r="AE61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T36" i="4"/>
  <c r="AF36" i="7" s="1"/>
  <c r="AE36" i="7"/>
  <c r="T26" i="4"/>
  <c r="U26" i="4" s="1"/>
  <c r="AG26" i="7" s="1"/>
  <c r="AE26" i="7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D79" i="7"/>
  <c r="D52" i="7"/>
  <c r="D52" i="3"/>
  <c r="O91" i="8"/>
  <c r="O39" i="8"/>
  <c r="A6" i="3"/>
  <c r="A47" i="3" s="1"/>
  <c r="A6" i="7"/>
  <c r="A47" i="7" s="1"/>
  <c r="A6" i="6"/>
  <c r="A47" i="6" s="1"/>
  <c r="AG33" i="7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V50" i="4"/>
  <c r="U77" i="4"/>
  <c r="V77" i="4" s="1"/>
  <c r="U40" i="4"/>
  <c r="V40" i="4" s="1"/>
  <c r="U9" i="4"/>
  <c r="W9" i="4" s="1"/>
  <c r="AF54" i="7"/>
  <c r="AG65" i="7"/>
  <c r="U38" i="4"/>
  <c r="V38" i="4" s="1"/>
  <c r="U78" i="4"/>
  <c r="AF33" i="7"/>
  <c r="O21" i="8"/>
  <c r="M21" i="8"/>
  <c r="H58" i="4"/>
  <c r="U68" i="4"/>
  <c r="V68" i="4" s="1"/>
  <c r="W68" i="4" s="1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61" i="4"/>
  <c r="I61" i="4" s="1"/>
  <c r="H68" i="4"/>
  <c r="AE68" i="3" s="1"/>
  <c r="H74" i="4"/>
  <c r="H65" i="4"/>
  <c r="AE65" i="3" s="1"/>
  <c r="H12" i="4"/>
  <c r="AE12" i="3" s="1"/>
  <c r="H60" i="4"/>
  <c r="AE60" i="3" s="1"/>
  <c r="U64" i="4"/>
  <c r="V64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AF15" i="7"/>
  <c r="AF24" i="7"/>
  <c r="H25" i="4"/>
  <c r="AE25" i="3" s="1"/>
  <c r="H50" i="4"/>
  <c r="H57" i="4"/>
  <c r="I57" i="4" s="1"/>
  <c r="H63" i="4"/>
  <c r="H70" i="4"/>
  <c r="AE70" i="3" s="1"/>
  <c r="H77" i="4"/>
  <c r="AE77" i="3" s="1"/>
  <c r="AG20" i="7"/>
  <c r="AF69" i="6"/>
  <c r="U69" i="4"/>
  <c r="AG15" i="7"/>
  <c r="U70" i="4"/>
  <c r="O16" i="8"/>
  <c r="M16" i="8"/>
  <c r="AG10" i="7"/>
  <c r="U80" i="4"/>
  <c r="AE27" i="3"/>
  <c r="M39" i="8"/>
  <c r="AF11" i="3"/>
  <c r="AF66" i="7"/>
  <c r="M91" i="8"/>
  <c r="AG24" i="7"/>
  <c r="AF10" i="7"/>
  <c r="AF30" i="7"/>
  <c r="U30" i="4"/>
  <c r="O30" i="8"/>
  <c r="M30" i="8"/>
  <c r="AG66" i="7"/>
  <c r="AF27" i="7"/>
  <c r="U27" i="4"/>
  <c r="N55" i="4" l="1"/>
  <c r="O55" i="4" s="1"/>
  <c r="K81" i="8" s="1"/>
  <c r="AE55" i="6"/>
  <c r="M40" i="8"/>
  <c r="AE11" i="6"/>
  <c r="N39" i="4"/>
  <c r="AF39" i="6" s="1"/>
  <c r="AF34" i="7"/>
  <c r="AG34" i="7"/>
  <c r="AE36" i="6"/>
  <c r="K87" i="8"/>
  <c r="AF61" i="6"/>
  <c r="N26" i="4"/>
  <c r="O26" i="4" s="1"/>
  <c r="K32" i="8" s="1"/>
  <c r="AE68" i="6"/>
  <c r="N58" i="4"/>
  <c r="O58" i="4" s="1"/>
  <c r="K84" i="8" s="1"/>
  <c r="AE27" i="6"/>
  <c r="N65" i="4"/>
  <c r="O65" i="4" s="1"/>
  <c r="K91" i="8" s="1"/>
  <c r="AE76" i="6"/>
  <c r="U32" i="4"/>
  <c r="AG32" i="7" s="1"/>
  <c r="N24" i="4"/>
  <c r="AF24" i="6" s="1"/>
  <c r="AE25" i="6"/>
  <c r="N59" i="4"/>
  <c r="O59" i="4" s="1"/>
  <c r="AF21" i="6"/>
  <c r="AE20" i="6"/>
  <c r="M86" i="8"/>
  <c r="AG71" i="7"/>
  <c r="AE21" i="6"/>
  <c r="V59" i="4"/>
  <c r="AF31" i="7"/>
  <c r="AE64" i="6"/>
  <c r="AE16" i="6"/>
  <c r="AE63" i="6"/>
  <c r="AG31" i="7"/>
  <c r="U75" i="4"/>
  <c r="V75" i="4" s="1"/>
  <c r="W75" i="4" s="1"/>
  <c r="AF29" i="6"/>
  <c r="AE77" i="6"/>
  <c r="AE60" i="6"/>
  <c r="AF11" i="7"/>
  <c r="AG29" i="6"/>
  <c r="V11" i="4"/>
  <c r="AG72" i="7"/>
  <c r="AG69" i="6"/>
  <c r="M37" i="8"/>
  <c r="AF72" i="7"/>
  <c r="N56" i="4"/>
  <c r="AF56" i="6" s="1"/>
  <c r="N80" i="4"/>
  <c r="O80" i="4" s="1"/>
  <c r="K106" i="8" s="1"/>
  <c r="AE29" i="6"/>
  <c r="V53" i="4"/>
  <c r="W53" i="4" s="1"/>
  <c r="O79" i="8" s="1"/>
  <c r="M81" i="8"/>
  <c r="U51" i="4"/>
  <c r="V51" i="4" s="1"/>
  <c r="W51" i="4" s="1"/>
  <c r="AF53" i="7"/>
  <c r="AE40" i="6"/>
  <c r="U12" i="4"/>
  <c r="V12" i="4" s="1"/>
  <c r="W12" i="4" s="1"/>
  <c r="AF60" i="7"/>
  <c r="V25" i="4"/>
  <c r="W25" i="4" s="1"/>
  <c r="O31" i="8" s="1"/>
  <c r="M88" i="8"/>
  <c r="AF61" i="7"/>
  <c r="N12" i="4"/>
  <c r="O12" i="4" s="1"/>
  <c r="K18" i="8" s="1"/>
  <c r="N23" i="4"/>
  <c r="AF23" i="6" s="1"/>
  <c r="AE71" i="6"/>
  <c r="AE79" i="6"/>
  <c r="AG60" i="7"/>
  <c r="K89" i="8"/>
  <c r="AF62" i="7"/>
  <c r="N66" i="4"/>
  <c r="O66" i="4" s="1"/>
  <c r="AG66" i="6" s="1"/>
  <c r="AE31" i="6"/>
  <c r="N38" i="4"/>
  <c r="O38" i="4" s="1"/>
  <c r="AG38" i="6" s="1"/>
  <c r="V61" i="4"/>
  <c r="W61" i="4" s="1"/>
  <c r="AG62" i="7"/>
  <c r="AF71" i="7"/>
  <c r="U67" i="4"/>
  <c r="V67" i="4" s="1"/>
  <c r="W67" i="4" s="1"/>
  <c r="O93" i="8" s="1"/>
  <c r="AF25" i="7"/>
  <c r="AG19" i="7"/>
  <c r="U56" i="4"/>
  <c r="V56" i="4" s="1"/>
  <c r="W56" i="4" s="1"/>
  <c r="N18" i="4"/>
  <c r="AF18" i="6" s="1"/>
  <c r="AE15" i="6"/>
  <c r="AE57" i="6"/>
  <c r="N10" i="4"/>
  <c r="O10" i="4" s="1"/>
  <c r="K16" i="8" s="1"/>
  <c r="N17" i="4"/>
  <c r="AF17" i="6" s="1"/>
  <c r="AF79" i="7"/>
  <c r="N14" i="4"/>
  <c r="AF14" i="6" s="1"/>
  <c r="N52" i="4"/>
  <c r="O52" i="4" s="1"/>
  <c r="K78" i="8" s="1"/>
  <c r="O76" i="4"/>
  <c r="AG76" i="6" s="1"/>
  <c r="AG79" i="7"/>
  <c r="U57" i="4"/>
  <c r="V57" i="4" s="1"/>
  <c r="W57" i="4" s="1"/>
  <c r="AF37" i="7"/>
  <c r="AF59" i="7"/>
  <c r="I90" i="8"/>
  <c r="AF55" i="6"/>
  <c r="AF37" i="6"/>
  <c r="AG37" i="6"/>
  <c r="O20" i="4"/>
  <c r="K26" i="8" s="1"/>
  <c r="I31" i="4"/>
  <c r="I37" i="8" s="1"/>
  <c r="AG37" i="7"/>
  <c r="AG28" i="7"/>
  <c r="M34" i="8"/>
  <c r="K27" i="8"/>
  <c r="AF19" i="7"/>
  <c r="AG63" i="7"/>
  <c r="AF63" i="7"/>
  <c r="M89" i="8"/>
  <c r="M105" i="8"/>
  <c r="AG55" i="6"/>
  <c r="M29" i="8"/>
  <c r="AG23" i="7"/>
  <c r="AG13" i="7"/>
  <c r="AF23" i="7"/>
  <c r="I78" i="8"/>
  <c r="AF52" i="3"/>
  <c r="U39" i="4"/>
  <c r="AG39" i="7" s="1"/>
  <c r="U14" i="4"/>
  <c r="V14" i="4" s="1"/>
  <c r="W14" i="4" s="1"/>
  <c r="V26" i="4"/>
  <c r="W26" i="4" s="1"/>
  <c r="O32" i="8" s="1"/>
  <c r="O27" i="4"/>
  <c r="K33" i="8" s="1"/>
  <c r="AF31" i="6"/>
  <c r="I19" i="4"/>
  <c r="I25" i="8" s="1"/>
  <c r="AF20" i="7"/>
  <c r="AE11" i="3"/>
  <c r="K37" i="8"/>
  <c r="V29" i="4"/>
  <c r="M35" i="8" s="1"/>
  <c r="AF29" i="7"/>
  <c r="AF26" i="7"/>
  <c r="U52" i="4"/>
  <c r="AG52" i="7" s="1"/>
  <c r="O13" i="4"/>
  <c r="K19" i="8" s="1"/>
  <c r="M19" i="8"/>
  <c r="AF13" i="7"/>
  <c r="U35" i="4"/>
  <c r="V35" i="4" s="1"/>
  <c r="M41" i="8" s="1"/>
  <c r="U22" i="4"/>
  <c r="V22" i="4" s="1"/>
  <c r="W22" i="4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AE9" i="6"/>
  <c r="N9" i="4"/>
  <c r="K21" i="8"/>
  <c r="AG72" i="6"/>
  <c r="M99" i="8"/>
  <c r="AE76" i="3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AF59" i="6"/>
  <c r="N51" i="4"/>
  <c r="AE51" i="6"/>
  <c r="AF15" i="6"/>
  <c r="M27" i="8"/>
  <c r="AF71" i="6"/>
  <c r="AE52" i="3"/>
  <c r="AG73" i="7"/>
  <c r="AF72" i="6"/>
  <c r="U16" i="4"/>
  <c r="V16" i="4" s="1"/>
  <c r="W16" i="4" s="1"/>
  <c r="AF21" i="7"/>
  <c r="O32" i="4"/>
  <c r="K38" i="8" s="1"/>
  <c r="AF65" i="6"/>
  <c r="AF28" i="7"/>
  <c r="AE32" i="6"/>
  <c r="N53" i="4"/>
  <c r="AE53" i="6"/>
  <c r="AE34" i="6"/>
  <c r="N34" i="4"/>
  <c r="M85" i="8"/>
  <c r="W59" i="4"/>
  <c r="O85" i="8" s="1"/>
  <c r="K31" i="8"/>
  <c r="AG11" i="6"/>
  <c r="W58" i="4"/>
  <c r="O84" i="8" s="1"/>
  <c r="AF25" i="6"/>
  <c r="M80" i="8"/>
  <c r="W54" i="4"/>
  <c r="O80" i="8" s="1"/>
  <c r="W64" i="4"/>
  <c r="O90" i="8" s="1"/>
  <c r="W76" i="4"/>
  <c r="O102" i="8" s="1"/>
  <c r="U36" i="4"/>
  <c r="AG36" i="7" s="1"/>
  <c r="K86" i="8"/>
  <c r="AF64" i="6"/>
  <c r="W19" i="4"/>
  <c r="O25" i="8" s="1"/>
  <c r="O77" i="4"/>
  <c r="AF77" i="6"/>
  <c r="I99" i="8"/>
  <c r="AE54" i="6"/>
  <c r="N54" i="4"/>
  <c r="AE70" i="6"/>
  <c r="N70" i="4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E66" i="3"/>
  <c r="AF57" i="3"/>
  <c r="I83" i="8"/>
  <c r="AF53" i="3"/>
  <c r="M98" i="8"/>
  <c r="O98" i="8"/>
  <c r="AG51" i="7"/>
  <c r="I91" i="8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O39" i="4" l="1"/>
  <c r="AG39" i="6" s="1"/>
  <c r="AG65" i="6"/>
  <c r="AF26" i="6"/>
  <c r="AG26" i="6"/>
  <c r="K105" i="8"/>
  <c r="O24" i="4"/>
  <c r="K30" i="8" s="1"/>
  <c r="V32" i="4"/>
  <c r="W32" i="4" s="1"/>
  <c r="O38" i="8" s="1"/>
  <c r="M93" i="8"/>
  <c r="AF52" i="6"/>
  <c r="AG80" i="6"/>
  <c r="AG12" i="7"/>
  <c r="AG56" i="7"/>
  <c r="AG12" i="6"/>
  <c r="O56" i="4"/>
  <c r="K82" i="8" s="1"/>
  <c r="AF80" i="6"/>
  <c r="V39" i="4"/>
  <c r="W39" i="4" s="1"/>
  <c r="O45" i="8" s="1"/>
  <c r="O18" i="4"/>
  <c r="K24" i="8" s="1"/>
  <c r="AG67" i="7"/>
  <c r="K102" i="8"/>
  <c r="AG10" i="6"/>
  <c r="AF38" i="6"/>
  <c r="O23" i="4"/>
  <c r="K29" i="8" s="1"/>
  <c r="K44" i="8"/>
  <c r="AF12" i="6"/>
  <c r="O17" i="4"/>
  <c r="AG17" i="6" s="1"/>
  <c r="M31" i="8"/>
  <c r="K42" i="8"/>
  <c r="O14" i="4"/>
  <c r="K20" i="8" s="1"/>
  <c r="K92" i="8"/>
  <c r="K94" i="8"/>
  <c r="AF66" i="6"/>
  <c r="AG52" i="6"/>
  <c r="V52" i="4"/>
  <c r="W52" i="4" s="1"/>
  <c r="O78" i="8" s="1"/>
  <c r="AG57" i="7"/>
  <c r="W29" i="4"/>
  <c r="O35" i="8" s="1"/>
  <c r="M32" i="8"/>
  <c r="W35" i="4"/>
  <c r="O41" i="8" s="1"/>
  <c r="AF10" i="6"/>
  <c r="AG16" i="7"/>
  <c r="AG73" i="6"/>
  <c r="AG22" i="7"/>
  <c r="AG18" i="7"/>
  <c r="AG14" i="7"/>
  <c r="AF62" i="3"/>
  <c r="AG20" i="6"/>
  <c r="AG27" i="6"/>
  <c r="AF19" i="3"/>
  <c r="O50" i="4"/>
  <c r="AG40" i="6"/>
  <c r="I42" i="8"/>
  <c r="AG35" i="7"/>
  <c r="I77" i="8"/>
  <c r="AF38" i="3"/>
  <c r="AG13" i="6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M38" i="8"/>
  <c r="M96" i="8"/>
  <c r="O96" i="8"/>
  <c r="M20" i="8"/>
  <c r="O20" i="8"/>
  <c r="O24" i="8"/>
  <c r="M24" i="8"/>
  <c r="M36" i="8"/>
  <c r="O36" i="8"/>
  <c r="M33" i="8"/>
  <c r="O33" i="8"/>
  <c r="O106" i="8"/>
  <c r="M106" i="8"/>
  <c r="O18" i="8"/>
  <c r="M18" i="8"/>
  <c r="M45" i="8" l="1"/>
  <c r="K45" i="8"/>
  <c r="AG24" i="6"/>
  <c r="AG18" i="6"/>
  <c r="AG14" i="6"/>
  <c r="AG56" i="6"/>
  <c r="M78" i="8"/>
  <c r="K23" i="8"/>
  <c r="AG23" i="6"/>
  <c r="AG50" i="6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<sst xmlns="http://schemas.openxmlformats.org/spreadsheetml/2006/main" count="805" uniqueCount="261">
  <si>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</si>
  <si>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</si>
  <si>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</si>
  <si>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</si>
  <si>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</si>
  <si>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</si>
  <si>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</si>
  <si>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</si>
  <si>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</si>
  <si>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</si>
  <si>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</si>
  <si>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</si>
  <si>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</si>
  <si>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</si>
  <si>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</si>
  <si>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</si>
  <si>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</si>
  <si>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</si>
  <si>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</si>
  <si>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</si>
  <si>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</si>
  <si>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</si>
  <si>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</si>
  <si>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</si>
  <si>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</si>
  <si>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</si>
  <si>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</si>
  <si>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</si>
  <si>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</si>
  <si>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</si>
  <si>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</si>
  <si>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</si>
  <si>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</si>
  <si>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</si>
  <si>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</si>
  <si>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</si>
  <si>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</si>
  <si>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</si>
  <si>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</si>
  <si>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</si>
  <si>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</si>
  <si>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</si>
  <si>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</si>
  <si>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</si>
  <si>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</si>
  <si>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</si>
  <si>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</si>
  <si>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</si>
  <si>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</si>
  <si>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</si>
  <si>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</si>
  <si>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</si>
  <si>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</si>
  <si>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</si>
  <si>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</si>
  <si>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</si>
  <si>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</si>
  <si>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</si>
  <si>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</si>
  <si>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</si>
  <si>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</si>
  <si>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</si>
  <si>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</si>
  <si>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</si>
  <si>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</si>
  <si>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</si>
  <si>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</si>
  <si>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</si>
  <si>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</si>
  <si>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</si>
  <si>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</si>
  <si>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</si>
  <si>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</si>
  <si>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</si>
  <si>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</si>
  <si>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</si>
  <si>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</si>
  <si>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</si>
  <si>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</si>
  <si>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</si>
  <si>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</si>
  <si>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</si>
  <si>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</si>
  <si>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</si>
  <si>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</si>
  <si>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</si>
  <si>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</si>
  <si>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</si>
  <si>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</si>
  <si>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</si>
  <si>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</si>
  <si>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</si>
  <si>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</si>
  <si>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</si>
  <si>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</si>
  <si>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</si>
  <si>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</si>
  <si>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</si>
  <si>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</si>
  <si>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</si>
  <si>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</si>
  <si>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</si>
  <si>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</si>
  <si>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</si>
  <si>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</si>
  <si>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</si>
  <si>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</si>
  <si>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</si>
  <si>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</si>
  <si>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</si>
  <si>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</si>
  <si>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</si>
  <si>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</si>
  <si>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</si>
  <si>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</si>
  <si>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</si>
  <si>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</si>
  <si>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</si>
  <si>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</si>
  <si>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</si>
  <si>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</si>
  <si>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</si>
  <si>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</si>
  <si>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</si>
  <si>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</si>
  <si>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</si>
  <si>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</si>
  <si>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</si>
  <si>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</si>
  <si>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</si>
  <si>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</si>
  <si>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</si>
  <si>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</si>
  <si>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</si>
  <si>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</si>
  <si>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</si>
  <si>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</si>
  <si>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</si>
  <si>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</si>
  <si>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</si>
  <si>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</si>
  <si>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</si>
  <si>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</si>
  <si>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</si>
  <si>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</si>
  <si>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</si>
  <si>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</si>
  <si>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</si>
  <si>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</si>
  <si>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</si>
  <si>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</si>
  <si>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</si>
  <si>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</si>
  <si>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</si>
  <si>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</si>
  <si>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ITE16</t>
  </si>
  <si>
    <t>MULTIMEDIA SYSTEMS</t>
  </si>
  <si>
    <t>CITCS 2D</t>
  </si>
  <si>
    <t>TTH 3:00PM-4:15PM</t>
  </si>
  <si>
    <t>TTHSAT 1:45PM-3:00PM</t>
  </si>
  <si>
    <t>M306</t>
  </si>
  <si>
    <t>2016-2017</t>
  </si>
  <si>
    <t>2ND</t>
  </si>
  <si>
    <t xml:space="preserve">BACANI, JAN ERJEL A. </t>
  </si>
  <si>
    <t>BSIT-WEB TRACK-1</t>
  </si>
  <si>
    <t>15-2195-804</t>
  </si>
  <si>
    <t xml:space="preserve">BALUCANAG, JOSHUA PATRICK A. </t>
  </si>
  <si>
    <t>BSIT-WEB TRACK-2</t>
  </si>
  <si>
    <t>15-0739-557</t>
  </si>
  <si>
    <t xml:space="preserve">BARBERO, EIZER B. </t>
  </si>
  <si>
    <t>15-0660-966</t>
  </si>
  <si>
    <t xml:space="preserve">BERNARDEZ, DARNELL ERIC C. </t>
  </si>
  <si>
    <t>15-2750-755</t>
  </si>
  <si>
    <t xml:space="preserve">BUGTONG, BRYAN C. </t>
  </si>
  <si>
    <t>15-1144-995</t>
  </si>
  <si>
    <t xml:space="preserve">BUMATAY, JOHN ALLEN M. </t>
  </si>
  <si>
    <t>BSIT-NET SEC TRACK-2</t>
  </si>
  <si>
    <t>13-1227-610</t>
  </si>
  <si>
    <t xml:space="preserve">CASTRO, MELVIL GWEN O. </t>
  </si>
  <si>
    <t>15-2778-308</t>
  </si>
  <si>
    <t xml:space="preserve">CHIPO, JONARD CARY T. </t>
  </si>
  <si>
    <t>14-1536-104</t>
  </si>
  <si>
    <t xml:space="preserve">DAMIAN, KURT B. </t>
  </si>
  <si>
    <t>15-1006-267</t>
  </si>
  <si>
    <t xml:space="preserve">DELOS SANTOS, KIT JASPER A. </t>
  </si>
  <si>
    <t>15-0188-271</t>
  </si>
  <si>
    <t xml:space="preserve">DIÑO, JERLLON JAMES R. </t>
  </si>
  <si>
    <t>15-0834-945</t>
  </si>
  <si>
    <t xml:space="preserve">ERLANO, REGINALD A. </t>
  </si>
  <si>
    <t>15-1359-408</t>
  </si>
  <si>
    <t xml:space="preserve">ESCUDERO, DAVID LANCE O. </t>
  </si>
  <si>
    <t>15-0196-882</t>
  </si>
  <si>
    <t xml:space="preserve">EVIDENTE, LORENZO LUIS L. </t>
  </si>
  <si>
    <t>15-2561-470</t>
  </si>
  <si>
    <t xml:space="preserve">FLORES, ALICIA DOMINIQUE D. </t>
  </si>
  <si>
    <t>15-0881-332</t>
  </si>
  <si>
    <t xml:space="preserve">GADIANO, HAROLD B. </t>
  </si>
  <si>
    <t>15-2740-494</t>
  </si>
  <si>
    <t xml:space="preserve">GALAPON, CHARLIE ROD D. </t>
  </si>
  <si>
    <t>15-3141-404</t>
  </si>
  <si>
    <t xml:space="preserve">GALAUS, JAYROD S. </t>
  </si>
  <si>
    <t>15-1157-315</t>
  </si>
  <si>
    <t xml:space="preserve">GENOVA, NORIE P. </t>
  </si>
  <si>
    <t>15-0840-651</t>
  </si>
  <si>
    <t xml:space="preserve">GUDIO, FERNANDO J. </t>
  </si>
  <si>
    <t>15-2175-915</t>
  </si>
  <si>
    <t xml:space="preserve">GUIDANGEN, REYNALYN W. </t>
  </si>
  <si>
    <t>15-1000-620</t>
  </si>
  <si>
    <t xml:space="preserve">MANUEL, RYAN PAUL O. </t>
  </si>
  <si>
    <t>15-2230-473</t>
  </si>
  <si>
    <t xml:space="preserve">MENDOZA, XHYRHYLLE MAE M. </t>
  </si>
  <si>
    <t>15-1143-399</t>
  </si>
  <si>
    <t xml:space="preserve">MONTILLA, PAMELA T. </t>
  </si>
  <si>
    <t>15-0780-681</t>
  </si>
  <si>
    <t xml:space="preserve">OFO-OB, NIKKO S. </t>
  </si>
  <si>
    <t>15-0902-799</t>
  </si>
  <si>
    <t xml:space="preserve">PANELO, DAN JAZZREEL R. </t>
  </si>
  <si>
    <t>15-3080-103</t>
  </si>
  <si>
    <t xml:space="preserve">PARAAN, RAVEN B. </t>
  </si>
  <si>
    <t>15-2269-756</t>
  </si>
  <si>
    <t xml:space="preserve">PASIAN, HAYAH MAE M. </t>
  </si>
  <si>
    <t>15-1904-290</t>
  </si>
  <si>
    <t xml:space="preserve">PERALTA, JON HECTOR L. </t>
  </si>
  <si>
    <t>15-2438-604</t>
  </si>
  <si>
    <t xml:space="preserve">RABANG, PAUL JOHN C. </t>
  </si>
  <si>
    <t>15-0738-141</t>
  </si>
  <si>
    <t xml:space="preserve">ROBLES II, ANTONIO FELIPE A. </t>
  </si>
  <si>
    <t>15-2108-463</t>
  </si>
  <si>
    <t xml:space="preserve">ROXAS, JOSHUA GABRIEL B. </t>
  </si>
  <si>
    <t>15-4102-152</t>
  </si>
  <si>
    <t xml:space="preserve">SANTOS, JHON IRENEO C. </t>
  </si>
  <si>
    <t>13-3958-541</t>
  </si>
  <si>
    <t xml:space="preserve">SOYAM, CATHERINE L. </t>
  </si>
  <si>
    <t>15-0081-242</t>
  </si>
  <si>
    <t xml:space="preserve">TOMILLAS, JUNDEL P. </t>
  </si>
  <si>
    <t>15-1013-516</t>
  </si>
  <si>
    <t xml:space="preserve">VALBUENA, ADRIAN JAIRUS P. </t>
  </si>
  <si>
    <t>15-4139-104</t>
  </si>
  <si>
    <t xml:space="preserve">VALENTON, KATE HOLLI P. </t>
  </si>
  <si>
    <t>15-2376-417</t>
  </si>
  <si>
    <t xml:space="preserve">VICTORE, TIMOTHY A. </t>
  </si>
  <si>
    <t>15-0916-842</t>
  </si>
  <si>
    <t xml:space="preserve">VILLANUEVA, REXON DON D. </t>
  </si>
  <si>
    <t>15-2206-390</t>
  </si>
  <si>
    <t>sw</t>
  </si>
  <si>
    <t>1/17/2017</t>
  </si>
  <si>
    <t>1/25/2017</t>
  </si>
  <si>
    <t>2-22017</t>
  </si>
  <si>
    <t>CB</t>
  </si>
  <si>
    <t>Lesson 01</t>
  </si>
  <si>
    <t>Lesson 02</t>
  </si>
  <si>
    <t>Lesson 03</t>
  </si>
  <si>
    <t>Lesson 04</t>
  </si>
  <si>
    <t>Lesson 05</t>
  </si>
  <si>
    <t>PS.TEXTART</t>
  </si>
  <si>
    <t>AUD.EX01</t>
  </si>
  <si>
    <t>AUD.EX2</t>
  </si>
  <si>
    <t>QUIZ CH.03</t>
  </si>
  <si>
    <t>QUIZ CH.04</t>
  </si>
  <si>
    <t>QUIZ CH.05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</si>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</sst>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155</v>
      </c>
      <c r="H12" s="222"/>
      <c r="I12" s="2"/>
      <c r="J12" s="219" t="s">
        <v>156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158</v>
      </c>
      <c r="E14" s="222"/>
      <c r="F14" s="4"/>
      <c r="G14" s="219" t="s">
        <v>159</v>
      </c>
      <c r="H14" s="22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161</v>
      </c>
      <c r="E16" s="188"/>
      <c r="F16" s="4"/>
      <c r="G16" s="168" t="s">
        <v>162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6" workbookViewId="0">
      <selection activeCell="B2" sqref="B2:B40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167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167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176</v>
      </c>
      <c r="E7" s="47" t="s">
        <v>177</v>
      </c>
    </row>
    <row r="8" spans="1:5" ht="12.75" customHeight="1" x14ac:dyDescent="0.35">
      <c r="A8" s="50" t="s">
        <v>40</v>
      </c>
      <c r="B8" s="46" t="s">
        <v>178</v>
      </c>
      <c r="C8" s="47" t="s">
        <v>114</v>
      </c>
      <c r="D8" s="51" t="s">
        <v>167</v>
      </c>
      <c r="E8" s="47" t="s">
        <v>179</v>
      </c>
    </row>
    <row r="9" spans="1:5" ht="12.75" customHeight="1" x14ac:dyDescent="0.35">
      <c r="A9" s="50" t="s">
        <v>41</v>
      </c>
      <c r="B9" s="46" t="s">
        <v>180</v>
      </c>
      <c r="C9" s="47" t="s">
        <v>114</v>
      </c>
      <c r="D9" s="51" t="s">
        <v>167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114</v>
      </c>
      <c r="D10" s="51" t="s">
        <v>167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167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167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114</v>
      </c>
      <c r="D13" s="51" t="s">
        <v>167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167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114</v>
      </c>
      <c r="D15" s="51" t="s">
        <v>167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106</v>
      </c>
      <c r="D16" s="51" t="s">
        <v>167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164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114</v>
      </c>
      <c r="D18" s="51" t="s">
        <v>167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167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106</v>
      </c>
      <c r="D20" s="51" t="s">
        <v>167</v>
      </c>
      <c r="E20" s="47" t="s">
        <v>203</v>
      </c>
    </row>
    <row r="21" spans="1:5" ht="12.75" customHeight="1" x14ac:dyDescent="0.35">
      <c r="A21" s="50" t="s">
        <v>53</v>
      </c>
      <c r="B21" s="46" t="s">
        <v>204</v>
      </c>
      <c r="C21" s="47" t="s">
        <v>114</v>
      </c>
      <c r="D21" s="51" t="s">
        <v>167</v>
      </c>
      <c r="E21" s="47" t="s">
        <v>205</v>
      </c>
    </row>
    <row r="22" spans="1:5" ht="12.75" customHeight="1" x14ac:dyDescent="0.35">
      <c r="A22" s="50" t="s">
        <v>54</v>
      </c>
      <c r="B22" s="46" t="s">
        <v>206</v>
      </c>
      <c r="C22" s="47" t="s">
        <v>106</v>
      </c>
      <c r="D22" s="51" t="s">
        <v>167</v>
      </c>
      <c r="E22" s="47" t="s">
        <v>207</v>
      </c>
    </row>
    <row r="23" spans="1:5" ht="12.75" customHeight="1" x14ac:dyDescent="0.35">
      <c r="A23" s="50" t="s">
        <v>55</v>
      </c>
      <c r="B23" s="46" t="s">
        <v>208</v>
      </c>
      <c r="C23" s="47" t="s">
        <v>114</v>
      </c>
      <c r="D23" s="51" t="s">
        <v>167</v>
      </c>
      <c r="E23" s="47" t="s">
        <v>209</v>
      </c>
    </row>
    <row r="24" spans="1:5" ht="12.75" customHeight="1" x14ac:dyDescent="0.35">
      <c r="A24" s="50" t="s">
        <v>56</v>
      </c>
      <c r="B24" s="46" t="s">
        <v>210</v>
      </c>
      <c r="C24" s="47" t="s">
        <v>106</v>
      </c>
      <c r="D24" s="51" t="s">
        <v>167</v>
      </c>
      <c r="E24" s="47" t="s">
        <v>211</v>
      </c>
    </row>
    <row r="25" spans="1:5" ht="12.75" customHeight="1" x14ac:dyDescent="0.35">
      <c r="A25" s="50" t="s">
        <v>57</v>
      </c>
      <c r="B25" s="46" t="s">
        <v>212</v>
      </c>
      <c r="C25" s="47" t="s">
        <v>106</v>
      </c>
      <c r="D25" s="51" t="s">
        <v>167</v>
      </c>
      <c r="E25" s="47" t="s">
        <v>213</v>
      </c>
    </row>
    <row r="26" spans="1:5" ht="12.75" customHeight="1" x14ac:dyDescent="0.35">
      <c r="A26" s="50" t="s">
        <v>58</v>
      </c>
      <c r="B26" s="46" t="s">
        <v>214</v>
      </c>
      <c r="C26" s="47" t="s">
        <v>114</v>
      </c>
      <c r="D26" s="51" t="s">
        <v>167</v>
      </c>
      <c r="E26" s="47" t="s">
        <v>215</v>
      </c>
    </row>
    <row r="27" spans="1:5" ht="12.75" customHeight="1" x14ac:dyDescent="0.35">
      <c r="A27" s="50" t="s">
        <v>59</v>
      </c>
      <c r="B27" s="46" t="s">
        <v>216</v>
      </c>
      <c r="C27" s="47" t="s">
        <v>114</v>
      </c>
      <c r="D27" s="51" t="s">
        <v>167</v>
      </c>
      <c r="E27" s="47" t="s">
        <v>217</v>
      </c>
    </row>
    <row r="28" spans="1:5" ht="12.75" customHeight="1" x14ac:dyDescent="0.35">
      <c r="A28" s="50" t="s">
        <v>60</v>
      </c>
      <c r="B28" s="46" t="s">
        <v>218</v>
      </c>
      <c r="C28" s="47" t="s">
        <v>114</v>
      </c>
      <c r="D28" s="51" t="s">
        <v>164</v>
      </c>
      <c r="E28" s="47" t="s">
        <v>219</v>
      </c>
    </row>
    <row r="29" spans="1:5" ht="12.75" customHeight="1" x14ac:dyDescent="0.35">
      <c r="A29" s="50" t="s">
        <v>61</v>
      </c>
      <c r="B29" s="46" t="s">
        <v>220</v>
      </c>
      <c r="C29" s="47" t="s">
        <v>106</v>
      </c>
      <c r="D29" s="51" t="s">
        <v>167</v>
      </c>
      <c r="E29" s="47" t="s">
        <v>221</v>
      </c>
    </row>
    <row r="30" spans="1:5" ht="12.75" customHeight="1" x14ac:dyDescent="0.35">
      <c r="A30" s="50" t="s">
        <v>62</v>
      </c>
      <c r="B30" s="46" t="s">
        <v>222</v>
      </c>
      <c r="C30" s="47" t="s">
        <v>114</v>
      </c>
      <c r="D30" s="51" t="s">
        <v>167</v>
      </c>
      <c r="E30" s="47" t="s">
        <v>223</v>
      </c>
    </row>
    <row r="31" spans="1:5" ht="12.75" customHeight="1" x14ac:dyDescent="0.35">
      <c r="A31" s="50" t="s">
        <v>63</v>
      </c>
      <c r="B31" s="46" t="s">
        <v>224</v>
      </c>
      <c r="C31" s="47" t="s">
        <v>114</v>
      </c>
      <c r="D31" s="51" t="s">
        <v>167</v>
      </c>
      <c r="E31" s="47" t="s">
        <v>225</v>
      </c>
    </row>
    <row r="32" spans="1:5" ht="12.75" customHeight="1" x14ac:dyDescent="0.35">
      <c r="A32" s="50" t="s">
        <v>64</v>
      </c>
      <c r="B32" s="46" t="s">
        <v>226</v>
      </c>
      <c r="C32" s="47" t="s">
        <v>114</v>
      </c>
      <c r="D32" s="51" t="s">
        <v>167</v>
      </c>
      <c r="E32" s="47" t="s">
        <v>227</v>
      </c>
    </row>
    <row r="33" spans="1:5" ht="12.75" customHeight="1" x14ac:dyDescent="0.35">
      <c r="A33" s="50" t="s">
        <v>65</v>
      </c>
      <c r="B33" s="46" t="s">
        <v>228</v>
      </c>
      <c r="C33" s="47" t="s">
        <v>114</v>
      </c>
      <c r="D33" s="51" t="s">
        <v>164</v>
      </c>
      <c r="E33" s="47" t="s">
        <v>229</v>
      </c>
    </row>
    <row r="34" spans="1:5" ht="12.75" customHeight="1" x14ac:dyDescent="0.35">
      <c r="A34" s="50" t="s">
        <v>66</v>
      </c>
      <c r="B34" s="46" t="s">
        <v>230</v>
      </c>
      <c r="C34" s="47" t="s">
        <v>114</v>
      </c>
      <c r="D34" s="51" t="s">
        <v>176</v>
      </c>
      <c r="E34" s="47" t="s">
        <v>231</v>
      </c>
    </row>
    <row r="35" spans="1:5" ht="12.75" customHeight="1" x14ac:dyDescent="0.35">
      <c r="A35" s="50" t="s">
        <v>67</v>
      </c>
      <c r="B35" s="46" t="s">
        <v>232</v>
      </c>
      <c r="C35" s="47" t="s">
        <v>106</v>
      </c>
      <c r="D35" s="51" t="s">
        <v>167</v>
      </c>
      <c r="E35" s="47" t="s">
        <v>233</v>
      </c>
    </row>
    <row r="36" spans="1:5" ht="12.75" customHeight="1" x14ac:dyDescent="0.35">
      <c r="A36" s="50" t="s">
        <v>68</v>
      </c>
      <c r="B36" s="46" t="s">
        <v>234</v>
      </c>
      <c r="C36" s="47" t="s">
        <v>114</v>
      </c>
      <c r="D36" s="51" t="s">
        <v>167</v>
      </c>
      <c r="E36" s="47" t="s">
        <v>235</v>
      </c>
    </row>
    <row r="37" spans="1:5" ht="12.75" customHeight="1" x14ac:dyDescent="0.35">
      <c r="A37" s="50" t="s">
        <v>69</v>
      </c>
      <c r="B37" s="46" t="s">
        <v>236</v>
      </c>
      <c r="C37" s="47" t="s">
        <v>114</v>
      </c>
      <c r="D37" s="51" t="s">
        <v>164</v>
      </c>
      <c r="E37" s="47" t="s">
        <v>237</v>
      </c>
    </row>
    <row r="38" spans="1:5" ht="12.75" customHeight="1" x14ac:dyDescent="0.35">
      <c r="A38" s="50" t="s">
        <v>70</v>
      </c>
      <c r="B38" s="46" t="s">
        <v>238</v>
      </c>
      <c r="C38" s="47" t="s">
        <v>106</v>
      </c>
      <c r="D38" s="51" t="s">
        <v>164</v>
      </c>
      <c r="E38" s="47" t="s">
        <v>239</v>
      </c>
    </row>
    <row r="39" spans="1:5" ht="12.75" customHeight="1" x14ac:dyDescent="0.35">
      <c r="A39" s="50" t="s">
        <v>71</v>
      </c>
      <c r="B39" s="46" t="s">
        <v>240</v>
      </c>
      <c r="C39" s="47" t="s">
        <v>114</v>
      </c>
      <c r="D39" s="51" t="s">
        <v>167</v>
      </c>
      <c r="E39" s="47" t="s">
        <v>241</v>
      </c>
    </row>
    <row r="40" spans="1:5" ht="12.75" customHeight="1" x14ac:dyDescent="0.35">
      <c r="A40" s="50" t="s">
        <v>72</v>
      </c>
      <c r="B40" s="46" t="s">
        <v>242</v>
      </c>
      <c r="C40" s="47" t="s">
        <v>114</v>
      </c>
      <c r="D40" s="51" t="s">
        <v>167</v>
      </c>
      <c r="E40" s="47" t="s">
        <v>243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opLeftCell="A38" zoomScale="93" zoomScaleNormal="93" workbookViewId="0">
      <selection activeCell="V9" sqref="V9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2D  ITE16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MULTIMEDIA SYSTEMS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TTH 3:00PM-4:15PM  TTHSAT 1:45PM-3:00PM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2ND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BACANI, JAN ERJEL A. </v>
      </c>
      <c r="C9" s="104" t="str">
        <f>IF(NAMES!C2="","",NAMES!C2)</f>
        <v>M</v>
      </c>
      <c r="D9" s="81" t="str">
        <f>IF(NAMES!D2="","",NAMES!D2)</f>
        <v>BSIT-WEB TRACK-1</v>
      </c>
      <c r="E9" s="82">
        <f>IF(PRELIM!P9="","",$E$8*PRELIM!P9)</f>
        <v>19.25</v>
      </c>
      <c r="F9" s="83">
        <f>IF(PRELIM!AB9="","",$F$8*PRELIM!AB9)</f>
        <v>33</v>
      </c>
      <c r="G9" s="83">
        <f>IF(PRELIM!AD9="","",$G$8*PRELIM!AD9)</f>
        <v>12.920000000000002</v>
      </c>
      <c r="H9" s="84">
        <f t="shared" ref="H9:H40" si="0">IF(SUM(E9:G9)=0,"",SUM(E9:G9))</f>
        <v>65.17</v>
      </c>
      <c r="I9" s="85">
        <f>IF(H9="","",VLOOKUP(H9,'INITIAL INPUT'!$P$4:$R$34,3))</f>
        <v>83</v>
      </c>
      <c r="J9" s="83">
        <f>IF(MIDTERM!P9="","",$J$8*MIDTERM!P9)</f>
        <v>21.521739130434785</v>
      </c>
      <c r="K9" s="83">
        <f>IF(MIDTERM!AB9="","",$K$8*MIDTERM!AB9)</f>
        <v>20.625</v>
      </c>
      <c r="L9" s="83">
        <f>IF(MIDTERM!AD9="","",$L$8*MIDTERM!AD9)</f>
        <v>13.146666666666667</v>
      </c>
      <c r="M9" s="86">
        <f>IF(SUM(J9:L9)=0,"",SUM(J9:L9))</f>
        <v>55.29340579710145</v>
      </c>
      <c r="N9" s="87">
        <f>IF(M9="","",('INITIAL INPUT'!$J$25*CRS!H9+'INITIAL INPUT'!$K$25*CRS!M9))</f>
        <v>60.231702898550722</v>
      </c>
      <c r="O9" s="85">
        <f>IF(N9="","",VLOOKUP(N9,'INITIAL INPUT'!$P$4:$R$34,3))</f>
        <v>80</v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BALUCANAG, JOSHUA PATRICK A.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17.875</v>
      </c>
      <c r="F10" s="83">
        <f>IF(PRELIM!AB10="","",$F$8*PRELIM!AB10)</f>
        <v>33</v>
      </c>
      <c r="G10" s="83">
        <f>IF(PRELIM!AD10="","",$G$8*PRELIM!AD10)</f>
        <v>21.080000000000002</v>
      </c>
      <c r="H10" s="84">
        <f t="shared" si="0"/>
        <v>71.954999999999998</v>
      </c>
      <c r="I10" s="85">
        <f>IF(H10="","",VLOOKUP(H10,'INITIAL INPUT'!$P$4:$R$34,3))</f>
        <v>86</v>
      </c>
      <c r="J10" s="83">
        <f>IF(MIDTERM!P10="","",$J$8*MIDTERM!P10)</f>
        <v>23.243478260869569</v>
      </c>
      <c r="K10" s="83">
        <f>IF(MIDTERM!AB10="","",$K$8*MIDTERM!AB10)</f>
        <v>16.5</v>
      </c>
      <c r="L10" s="83">
        <f>IF(MIDTERM!AD10="","",$L$8*MIDTERM!AD10)</f>
        <v>24.48</v>
      </c>
      <c r="M10" s="86">
        <f t="shared" ref="M10:M40" si="2">IF(SUM(J10:L10)=0,"",SUM(J10:L10))</f>
        <v>64.22347826086957</v>
      </c>
      <c r="N10" s="87">
        <f>IF(M10="","",('INITIAL INPUT'!$J$25*CRS!H10+'INITIAL INPUT'!$K$25*CRS!M10))</f>
        <v>68.089239130434777</v>
      </c>
      <c r="O10" s="85">
        <f>IF(N10="","",VLOOKUP(N10,'INITIAL INPUT'!$P$4:$R$34,3))</f>
        <v>84</v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BARBERO, EIZER B. </v>
      </c>
      <c r="C11" s="104" t="str">
        <f>IF(NAMES!C4="","",NAMES!C4)</f>
        <v>M</v>
      </c>
      <c r="D11" s="81" t="str">
        <f>IF(NAMES!D4="","",NAMES!D4)</f>
        <v>BSIT-WEB TRACK-1</v>
      </c>
      <c r="E11" s="82">
        <f>IF(PRELIM!P11="","",$E$8*PRELIM!P11)</f>
        <v>23.375000000000004</v>
      </c>
      <c r="F11" s="83">
        <f>IF(PRELIM!AB11="","",$F$8*PRELIM!AB11)</f>
        <v>27.500000000000004</v>
      </c>
      <c r="G11" s="83">
        <f>IF(PRELIM!AD11="","",$G$8*PRELIM!AD11)</f>
        <v>15.64</v>
      </c>
      <c r="H11" s="84">
        <f t="shared" si="0"/>
        <v>66.515000000000015</v>
      </c>
      <c r="I11" s="85">
        <f>IF(H11="","",VLOOKUP(H11,'INITIAL INPUT'!$P$4:$R$34,3))</f>
        <v>83</v>
      </c>
      <c r="J11" s="83">
        <f>IF(MIDTERM!P11="","",$J$8*MIDTERM!P11)</f>
        <v>18.078260869565216</v>
      </c>
      <c r="K11" s="83">
        <f>IF(MIDTERM!AB11="","",$K$8*MIDTERM!AB11)</f>
        <v>30.9375</v>
      </c>
      <c r="L11" s="83">
        <f>IF(MIDTERM!AD11="","",$L$8*MIDTERM!AD11)</f>
        <v>9.5200000000000014</v>
      </c>
      <c r="M11" s="86">
        <f t="shared" si="2"/>
        <v>58.535760869565216</v>
      </c>
      <c r="N11" s="87">
        <f>IF(M11="","",('INITIAL INPUT'!$J$25*CRS!H11+'INITIAL INPUT'!$K$25*CRS!M11))</f>
        <v>62.525380434782619</v>
      </c>
      <c r="O11" s="85">
        <f>IF(N11="","",VLOOKUP(N11,'INITIAL INPUT'!$P$4:$R$34,3))</f>
        <v>81</v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BERNARDEZ, DARNELL ERIC C.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14.025</v>
      </c>
      <c r="F12" s="83">
        <f>IF(PRELIM!AB12="","",$F$8*PRELIM!AB12)</f>
        <v>27.500000000000004</v>
      </c>
      <c r="G12" s="83">
        <f>IF(PRELIM!AD12="","",$G$8*PRELIM!AD12)</f>
        <v>14.96</v>
      </c>
      <c r="H12" s="84">
        <f t="shared" si="0"/>
        <v>56.485000000000007</v>
      </c>
      <c r="I12" s="85">
        <f>IF(H12="","",VLOOKUP(H12,'INITIAL INPUT'!$P$4:$R$34,3))</f>
        <v>78</v>
      </c>
      <c r="J12" s="83">
        <f>IF(MIDTERM!P12="","",$J$8*MIDTERM!P12)</f>
        <v>20.660869565217396</v>
      </c>
      <c r="K12" s="83">
        <f>IF(MIDTERM!AB12="","",$K$8*MIDTERM!AB12)</f>
        <v>20.625</v>
      </c>
      <c r="L12" s="83">
        <f>IF(MIDTERM!AD12="","",$L$8*MIDTERM!AD12)</f>
        <v>18.133333333333336</v>
      </c>
      <c r="M12" s="86">
        <f t="shared" si="2"/>
        <v>59.419202898550736</v>
      </c>
      <c r="N12" s="87">
        <f>IF(M12="","",('INITIAL INPUT'!$J$25*CRS!H12+'INITIAL INPUT'!$K$25*CRS!M12))</f>
        <v>57.952101449275375</v>
      </c>
      <c r="O12" s="85">
        <f>IF(N12="","",VLOOKUP(N12,'INITIAL INPUT'!$P$4:$R$34,3))</f>
        <v>79</v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BUGTONG, BRYAN C.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15.675000000000001</v>
      </c>
      <c r="F13" s="83">
        <f>IF(PRELIM!AB13="","",$F$8*PRELIM!AB13)</f>
        <v>33</v>
      </c>
      <c r="G13" s="83">
        <f>IF(PRELIM!AD13="","",$G$8*PRELIM!AD13)</f>
        <v>18.360000000000003</v>
      </c>
      <c r="H13" s="84">
        <f t="shared" si="0"/>
        <v>67.034999999999997</v>
      </c>
      <c r="I13" s="85">
        <f>IF(H13="","",VLOOKUP(H13,'INITIAL INPUT'!$P$4:$R$34,3))</f>
        <v>84</v>
      </c>
      <c r="J13" s="83">
        <f>IF(MIDTERM!P13="","",$J$8*MIDTERM!P13)</f>
        <v>17.50434782608696</v>
      </c>
      <c r="K13" s="83">
        <f>IF(MIDTERM!AB13="","",$K$8*MIDTERM!AB13)</f>
        <v>30.9375</v>
      </c>
      <c r="L13" s="83">
        <f>IF(MIDTERM!AD13="","",$L$8*MIDTERM!AD13)</f>
        <v>13.146666666666667</v>
      </c>
      <c r="M13" s="86">
        <f t="shared" si="2"/>
        <v>61.588514492753625</v>
      </c>
      <c r="N13" s="87">
        <f>IF(M13="","",('INITIAL INPUT'!$J$25*CRS!H13+'INITIAL INPUT'!$K$25*CRS!M13))</f>
        <v>64.311757246376814</v>
      </c>
      <c r="O13" s="85">
        <f>IF(N13="","",VLOOKUP(N13,'INITIAL INPUT'!$P$4:$R$34,3))</f>
        <v>82</v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BUMATAY, JOHN ALLEN M.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5.4999999999999991</v>
      </c>
      <c r="F14" s="83">
        <f>IF(PRELIM!AB14="","",$F$8*PRELIM!AB14)</f>
        <v>16.5</v>
      </c>
      <c r="G14" s="83" t="str">
        <f>IF(PRELIM!AD14="","",$G$8*PRELIM!AD14)</f>
        <v/>
      </c>
      <c r="H14" s="84">
        <f t="shared" si="0"/>
        <v>22</v>
      </c>
      <c r="I14" s="85">
        <f>IF(H14="","",VLOOKUP(H14,'INITIAL INPUT'!$P$4:$R$34,3))</f>
        <v>72</v>
      </c>
      <c r="J14" s="83">
        <f>IF(MIDTERM!P14="","",$J$8*MIDTERM!P14)</f>
        <v>6.0260869565217394</v>
      </c>
      <c r="K14" s="83" t="str">
        <f>IF(MIDTERM!AB14="","",$K$8*MIDTERM!AB14)</f>
        <v/>
      </c>
      <c r="L14" s="83" t="str">
        <f>IF(MIDTERM!AD14="","",$L$8*MIDTERM!AD14)</f>
        <v/>
      </c>
      <c r="M14" s="86">
        <f t="shared" si="2"/>
        <v>6.0260869565217394</v>
      </c>
      <c r="N14" s="87">
        <f>IF(M14="","",('INITIAL INPUT'!$J$25*CRS!H14+'INITIAL INPUT'!$K$25*CRS!M14))</f>
        <v>14.013043478260869</v>
      </c>
      <c r="O14" s="85">
        <f>IF(N14="","",VLOOKUP(N14,'INITIAL INPUT'!$P$4:$R$34,3))</f>
        <v>71</v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CASTRO, MELVIL GWEN O.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22.275000000000002</v>
      </c>
      <c r="F15" s="83">
        <f>IF(PRELIM!AB15="","",$F$8*PRELIM!AB15)</f>
        <v>33</v>
      </c>
      <c r="G15" s="83">
        <f>IF(PRELIM!AD15="","",$G$8*PRELIM!AD15)</f>
        <v>25.16</v>
      </c>
      <c r="H15" s="84">
        <f t="shared" si="0"/>
        <v>80.435000000000002</v>
      </c>
      <c r="I15" s="85">
        <f>IF(H15="","",VLOOKUP(H15,'INITIAL INPUT'!$P$4:$R$34,3))</f>
        <v>90</v>
      </c>
      <c r="J15" s="83">
        <f>IF(MIDTERM!P15="","",$J$8*MIDTERM!P15)</f>
        <v>19.513043478260869</v>
      </c>
      <c r="K15" s="83">
        <f>IF(MIDTERM!AB15="","",$K$8*MIDTERM!AB15)</f>
        <v>12.375</v>
      </c>
      <c r="L15" s="83">
        <f>IF(MIDTERM!AD15="","",$L$8*MIDTERM!AD15)</f>
        <v>20.853333333333332</v>
      </c>
      <c r="M15" s="86">
        <f t="shared" si="2"/>
        <v>52.741376811594201</v>
      </c>
      <c r="N15" s="87">
        <f>IF(M15="","",('INITIAL INPUT'!$J$25*CRS!H15+'INITIAL INPUT'!$K$25*CRS!M15))</f>
        <v>66.588188405797098</v>
      </c>
      <c r="O15" s="85">
        <f>IF(N15="","",VLOOKUP(N15,'INITIAL INPUT'!$P$4:$R$34,3))</f>
        <v>83</v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CHIPO, JONARD CARY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13.750000000000002</v>
      </c>
      <c r="F16" s="83">
        <f>IF(PRELIM!AB16="","",$F$8*PRELIM!AB16)</f>
        <v>16.5</v>
      </c>
      <c r="G16" s="83">
        <f>IF(PRELIM!AD16="","",$G$8*PRELIM!AD16)</f>
        <v>12.920000000000002</v>
      </c>
      <c r="H16" s="84">
        <f t="shared" si="0"/>
        <v>43.17</v>
      </c>
      <c r="I16" s="85">
        <f>IF(H16="","",VLOOKUP(H16,'INITIAL INPUT'!$P$4:$R$34,3))</f>
        <v>74</v>
      </c>
      <c r="J16" s="83">
        <f>IF(MIDTERM!P16="","",$J$8*MIDTERM!P16)</f>
        <v>16.643478260869564</v>
      </c>
      <c r="K16" s="83">
        <f>IF(MIDTERM!AB16="","",$K$8*MIDTERM!AB16)</f>
        <v>16.5</v>
      </c>
      <c r="L16" s="83">
        <f>IF(MIDTERM!AD16="","",$L$8*MIDTERM!AD16)</f>
        <v>11.786666666666669</v>
      </c>
      <c r="M16" s="86">
        <f t="shared" si="2"/>
        <v>44.930144927536233</v>
      </c>
      <c r="N16" s="87">
        <f>IF(M16="","",('INITIAL INPUT'!$J$25*CRS!H16+'INITIAL INPUT'!$K$25*CRS!M16))</f>
        <v>44.050072463768117</v>
      </c>
      <c r="O16" s="85">
        <f>IF(N16="","",VLOOKUP(N16,'INITIAL INPUT'!$P$4:$R$34,3))</f>
        <v>74</v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DAMIAN, KURT B.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20.625</v>
      </c>
      <c r="F17" s="83">
        <f>IF(PRELIM!AB17="","",$F$8*PRELIM!AB17)</f>
        <v>33</v>
      </c>
      <c r="G17" s="83">
        <f>IF(PRELIM!AD17="","",$G$8*PRELIM!AD17)</f>
        <v>21.76</v>
      </c>
      <c r="H17" s="84">
        <f t="shared" si="0"/>
        <v>75.385000000000005</v>
      </c>
      <c r="I17" s="85">
        <f>IF(H17="","",VLOOKUP(H17,'INITIAL INPUT'!$P$4:$R$34,3))</f>
        <v>88</v>
      </c>
      <c r="J17" s="83">
        <f>IF(MIDTERM!P17="","",$J$8*MIDTERM!P17)</f>
        <v>24.678260869565218</v>
      </c>
      <c r="K17" s="83">
        <f>IF(MIDTERM!AB17="","",$K$8*MIDTERM!AB17)</f>
        <v>30.9375</v>
      </c>
      <c r="L17" s="83">
        <f>IF(MIDTERM!AD17="","",$L$8*MIDTERM!AD17)</f>
        <v>22.666666666666664</v>
      </c>
      <c r="M17" s="86">
        <f t="shared" si="2"/>
        <v>78.282427536231893</v>
      </c>
      <c r="N17" s="87">
        <f>IF(M17="","",('INITIAL INPUT'!$J$25*CRS!H17+'INITIAL INPUT'!$K$25*CRS!M17))</f>
        <v>76.833713768115956</v>
      </c>
      <c r="O17" s="85">
        <f>IF(N17="","",VLOOKUP(N17,'INITIAL INPUT'!$P$4:$R$34,3))</f>
        <v>88</v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DELOS SANTOS, KIT JASPER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15.125</v>
      </c>
      <c r="F18" s="83">
        <f>IF(PRELIM!AB18="","",$F$8*PRELIM!AB18)</f>
        <v>28.875</v>
      </c>
      <c r="G18" s="83">
        <f>IF(PRELIM!AD18="","",$G$8*PRELIM!AD18)</f>
        <v>13.600000000000001</v>
      </c>
      <c r="H18" s="84">
        <f t="shared" si="0"/>
        <v>57.6</v>
      </c>
      <c r="I18" s="85">
        <f>IF(H18="","",VLOOKUP(H18,'INITIAL INPUT'!$P$4:$R$34,3))</f>
        <v>79</v>
      </c>
      <c r="J18" s="83">
        <f>IF(MIDTERM!P18="","",$J$8*MIDTERM!P18)</f>
        <v>21.808695652173913</v>
      </c>
      <c r="K18" s="83">
        <f>IF(MIDTERM!AB18="","",$K$8*MIDTERM!AB18)</f>
        <v>16.5</v>
      </c>
      <c r="L18" s="83">
        <f>IF(MIDTERM!AD18="","",$L$8*MIDTERM!AD18)</f>
        <v>14.053333333333335</v>
      </c>
      <c r="M18" s="86">
        <f t="shared" si="2"/>
        <v>52.362028985507244</v>
      </c>
      <c r="N18" s="87">
        <f>IF(M18="","",('INITIAL INPUT'!$J$25*CRS!H18+'INITIAL INPUT'!$K$25*CRS!M18))</f>
        <v>54.981014492753623</v>
      </c>
      <c r="O18" s="85">
        <f>IF(N18="","",VLOOKUP(N18,'INITIAL INPUT'!$P$4:$R$34,3))</f>
        <v>77</v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DIÑO, JERLLON JAMES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28.324999999999999</v>
      </c>
      <c r="F19" s="83">
        <f>IF(PRELIM!AB19="","",$F$8*PRELIM!AB19)</f>
        <v>33</v>
      </c>
      <c r="G19" s="83">
        <f>IF(PRELIM!AD19="","",$G$8*PRELIM!AD19)</f>
        <v>24.48</v>
      </c>
      <c r="H19" s="84">
        <f t="shared" si="0"/>
        <v>85.805000000000007</v>
      </c>
      <c r="I19" s="85">
        <f>IF(H19="","",VLOOKUP(H19,'INITIAL INPUT'!$P$4:$R$34,3))</f>
        <v>93</v>
      </c>
      <c r="J19" s="83">
        <f>IF(MIDTERM!P19="","",$J$8*MIDTERM!P19)</f>
        <v>26.113043478260867</v>
      </c>
      <c r="K19" s="83">
        <f>IF(MIDTERM!AB19="","",$K$8*MIDTERM!AB19)</f>
        <v>26.8125</v>
      </c>
      <c r="L19" s="83">
        <f>IF(MIDTERM!AD19="","",$L$8*MIDTERM!AD19)</f>
        <v>28.106666666666669</v>
      </c>
      <c r="M19" s="86">
        <f t="shared" si="2"/>
        <v>81.032210144927532</v>
      </c>
      <c r="N19" s="87">
        <f>IF(M19="","",('INITIAL INPUT'!$J$25*CRS!H19+'INITIAL INPUT'!$K$25*CRS!M19))</f>
        <v>83.418605072463777</v>
      </c>
      <c r="O19" s="85">
        <f>IF(N19="","",VLOOKUP(N19,'INITIAL INPUT'!$P$4:$R$34,3))</f>
        <v>92</v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ERLANO, REGINALD A. </v>
      </c>
      <c r="C20" s="104" t="str">
        <f>IF(NAMES!C13="","",NAMES!C13)</f>
        <v>M</v>
      </c>
      <c r="D20" s="81" t="str">
        <f>IF(NAMES!D13="","",NAMES!D13)</f>
        <v>BSIT-WEB TRACK-2</v>
      </c>
      <c r="E20" s="82">
        <f>IF(PRELIM!P20="","",$E$8*PRELIM!P20)</f>
        <v>31.625000000000004</v>
      </c>
      <c r="F20" s="83">
        <f>IF(PRELIM!AB20="","",$F$8*PRELIM!AB20)</f>
        <v>33</v>
      </c>
      <c r="G20" s="83">
        <f>IF(PRELIM!AD20="","",$G$8*PRELIM!AD20)</f>
        <v>25.840000000000003</v>
      </c>
      <c r="H20" s="84">
        <f t="shared" si="0"/>
        <v>90.465000000000003</v>
      </c>
      <c r="I20" s="85">
        <f>IF(H20="","",VLOOKUP(H20,'INITIAL INPUT'!$P$4:$R$34,3))</f>
        <v>95</v>
      </c>
      <c r="J20" s="83">
        <f>IF(MIDTERM!P20="","",$J$8*MIDTERM!P20)</f>
        <v>22.095652173913045</v>
      </c>
      <c r="K20" s="83">
        <f>IF(MIDTERM!AB20="","",$K$8*MIDTERM!AB20)</f>
        <v>30.9375</v>
      </c>
      <c r="L20" s="83">
        <f>IF(MIDTERM!AD20="","",$L$8*MIDTERM!AD20)</f>
        <v>22.666666666666664</v>
      </c>
      <c r="M20" s="86">
        <f t="shared" si="2"/>
        <v>75.699818840579709</v>
      </c>
      <c r="N20" s="87">
        <f>IF(M20="","",('INITIAL INPUT'!$J$25*CRS!H20+'INITIAL INPUT'!$K$25*CRS!M20))</f>
        <v>83.082409420289849</v>
      </c>
      <c r="O20" s="85">
        <f>IF(N20="","",VLOOKUP(N20,'INITIAL INPUT'!$P$4:$R$34,3))</f>
        <v>92</v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ESCUDERO, DAVID LANCE O.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29.975000000000001</v>
      </c>
      <c r="F21" s="83">
        <f>IF(PRELIM!AB21="","",$F$8*PRELIM!AB21)</f>
        <v>33</v>
      </c>
      <c r="G21" s="83">
        <f>IF(PRELIM!AD21="","",$G$8*PRELIM!AD21)</f>
        <v>17</v>
      </c>
      <c r="H21" s="84">
        <f t="shared" si="0"/>
        <v>79.974999999999994</v>
      </c>
      <c r="I21" s="85">
        <f>IF(H21="","",VLOOKUP(H21,'INITIAL INPUT'!$P$4:$R$34,3))</f>
        <v>90</v>
      </c>
      <c r="J21" s="83">
        <f>IF(MIDTERM!P21="","",$J$8*MIDTERM!P21)</f>
        <v>18.65217391304348</v>
      </c>
      <c r="K21" s="83">
        <f>IF(MIDTERM!AB21="","",$K$8*MIDTERM!AB21)</f>
        <v>16.5</v>
      </c>
      <c r="L21" s="83">
        <f>IF(MIDTERM!AD21="","",$L$8*MIDTERM!AD21)</f>
        <v>13.600000000000001</v>
      </c>
      <c r="M21" s="86">
        <f t="shared" si="2"/>
        <v>48.752173913043485</v>
      </c>
      <c r="N21" s="87">
        <f>IF(M21="","",('INITIAL INPUT'!$J$25*CRS!H21+'INITIAL INPUT'!$K$25*CRS!M21))</f>
        <v>64.363586956521743</v>
      </c>
      <c r="O21" s="85">
        <f>IF(N21="","",VLOOKUP(N21,'INITIAL INPUT'!$P$4:$R$34,3))</f>
        <v>82</v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EVIDENTE, LORENZO LUIS L.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31.625000000000004</v>
      </c>
      <c r="F22" s="83">
        <f>IF(PRELIM!AB22="","",$F$8*PRELIM!AB22)</f>
        <v>33</v>
      </c>
      <c r="G22" s="83">
        <f>IF(PRELIM!AD22="","",$G$8*PRELIM!AD22)</f>
        <v>24.48</v>
      </c>
      <c r="H22" s="84">
        <f t="shared" si="0"/>
        <v>89.105000000000004</v>
      </c>
      <c r="I22" s="85">
        <f>IF(H22="","",VLOOKUP(H22,'INITIAL INPUT'!$P$4:$R$34,3))</f>
        <v>95</v>
      </c>
      <c r="J22" s="83">
        <f>IF(MIDTERM!P22="","",$J$8*MIDTERM!P22)</f>
        <v>25.826086956521742</v>
      </c>
      <c r="K22" s="83">
        <f>IF(MIDTERM!AB22="","",$K$8*MIDTERM!AB22)</f>
        <v>30.9375</v>
      </c>
      <c r="L22" s="83">
        <f>IF(MIDTERM!AD22="","",$L$8*MIDTERM!AD22)</f>
        <v>28.106666666666669</v>
      </c>
      <c r="M22" s="86">
        <f t="shared" si="2"/>
        <v>84.870253623188404</v>
      </c>
      <c r="N22" s="87">
        <f>IF(M22="","",('INITIAL INPUT'!$J$25*CRS!H22+'INITIAL INPUT'!$K$25*CRS!M22))</f>
        <v>86.987626811594197</v>
      </c>
      <c r="O22" s="85">
        <f>IF(N22="","",VLOOKUP(N22,'INITIAL INPUT'!$P$4:$R$34,3))</f>
        <v>93</v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FLORES, ALICIA DOMINIQUE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29.425000000000004</v>
      </c>
      <c r="F23" s="83">
        <f>IF(PRELIM!AB23="","",$F$8*PRELIM!AB23)</f>
        <v>33</v>
      </c>
      <c r="G23" s="83">
        <f>IF(PRELIM!AD23="","",$G$8*PRELIM!AD23)</f>
        <v>25.840000000000003</v>
      </c>
      <c r="H23" s="84">
        <f t="shared" si="0"/>
        <v>88.265000000000015</v>
      </c>
      <c r="I23" s="85">
        <f>IF(H23="","",VLOOKUP(H23,'INITIAL INPUT'!$P$4:$R$34,3))</f>
        <v>94</v>
      </c>
      <c r="J23" s="83">
        <f>IF(MIDTERM!P23="","",$J$8*MIDTERM!P23)</f>
        <v>25.539130434782606</v>
      </c>
      <c r="K23" s="83">
        <f>IF(MIDTERM!AB23="","",$K$8*MIDTERM!AB23)</f>
        <v>30.9375</v>
      </c>
      <c r="L23" s="83">
        <f>IF(MIDTERM!AD23="","",$L$8*MIDTERM!AD23)</f>
        <v>25.840000000000003</v>
      </c>
      <c r="M23" s="86">
        <f t="shared" si="2"/>
        <v>82.31663043478261</v>
      </c>
      <c r="N23" s="87">
        <f>IF(M23="","",('INITIAL INPUT'!$J$25*CRS!H23+'INITIAL INPUT'!$K$25*CRS!M23))</f>
        <v>85.290815217391312</v>
      </c>
      <c r="O23" s="85">
        <f>IF(N23="","",VLOOKUP(N23,'INITIAL INPUT'!$P$4:$R$34,3))</f>
        <v>93</v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GADIANO, HAROLD B.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22.275000000000002</v>
      </c>
      <c r="F24" s="83">
        <f>IF(PRELIM!AB24="","",$F$8*PRELIM!AB24)</f>
        <v>31.625000000000004</v>
      </c>
      <c r="G24" s="83">
        <f>IF(PRELIM!AD24="","",$G$8*PRELIM!AD24)</f>
        <v>17</v>
      </c>
      <c r="H24" s="84">
        <f t="shared" si="0"/>
        <v>70.900000000000006</v>
      </c>
      <c r="I24" s="85">
        <f>IF(H24="","",VLOOKUP(H24,'INITIAL INPUT'!$P$4:$R$34,3))</f>
        <v>85</v>
      </c>
      <c r="J24" s="83">
        <f>IF(MIDTERM!P24="","",$J$8*MIDTERM!P24)</f>
        <v>24.678260869565218</v>
      </c>
      <c r="K24" s="83">
        <f>IF(MIDTERM!AB24="","",$K$8*MIDTERM!AB24)</f>
        <v>16.5</v>
      </c>
      <c r="L24" s="83">
        <f>IF(MIDTERM!AD24="","",$L$8*MIDTERM!AD24)</f>
        <v>15.866666666666667</v>
      </c>
      <c r="M24" s="86">
        <f t="shared" si="2"/>
        <v>57.044927536231889</v>
      </c>
      <c r="N24" s="87">
        <f>IF(M24="","",('INITIAL INPUT'!$J$25*CRS!H24+'INITIAL INPUT'!$K$25*CRS!M24))</f>
        <v>63.972463768115944</v>
      </c>
      <c r="O24" s="85">
        <f>IF(N24="","",VLOOKUP(N24,'INITIAL INPUT'!$P$4:$R$34,3))</f>
        <v>82</v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GALAPON, CHARLIE ROD D.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5.4999999999999991</v>
      </c>
      <c r="F25" s="83">
        <f>IF(PRELIM!AB25="","",$F$8*PRELIM!AB25)</f>
        <v>33</v>
      </c>
      <c r="G25" s="83">
        <f>IF(PRELIM!AD25="","",$G$8*PRELIM!AD25)</f>
        <v>18.360000000000003</v>
      </c>
      <c r="H25" s="84">
        <f t="shared" si="0"/>
        <v>56.86</v>
      </c>
      <c r="I25" s="85">
        <f>IF(H25="","",VLOOKUP(H25,'INITIAL INPUT'!$P$4:$R$34,3))</f>
        <v>78</v>
      </c>
      <c r="J25" s="83">
        <f>IF(MIDTERM!P25="","",$J$8*MIDTERM!P25)</f>
        <v>20.086956521739133</v>
      </c>
      <c r="K25" s="83" t="str">
        <f>IF(MIDTERM!AB25="","",$K$8*MIDTERM!AB25)</f>
        <v/>
      </c>
      <c r="L25" s="83">
        <f>IF(MIDTERM!AD25="","",$L$8*MIDTERM!AD25)</f>
        <v>14.053333333333335</v>
      </c>
      <c r="M25" s="86">
        <f t="shared" si="2"/>
        <v>34.140289855072467</v>
      </c>
      <c r="N25" s="87">
        <f>IF(M25="","",('INITIAL INPUT'!$J$25*CRS!H25+'INITIAL INPUT'!$K$25*CRS!M25))</f>
        <v>45.500144927536233</v>
      </c>
      <c r="O25" s="85">
        <f>IF(N25="","",VLOOKUP(N25,'INITIAL INPUT'!$P$4:$R$34,3))</f>
        <v>74</v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GALAUS, JAYROD S.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29.700000000000003</v>
      </c>
      <c r="F26" s="83">
        <f>IF(PRELIM!AB26="","",$F$8*PRELIM!AB26)</f>
        <v>27.500000000000004</v>
      </c>
      <c r="G26" s="83">
        <f>IF(PRELIM!AD26="","",$G$8*PRELIM!AD26)</f>
        <v>24.48</v>
      </c>
      <c r="H26" s="84">
        <f t="shared" si="0"/>
        <v>81.680000000000007</v>
      </c>
      <c r="I26" s="85">
        <f>IF(H26="","",VLOOKUP(H26,'INITIAL INPUT'!$P$4:$R$34,3))</f>
        <v>91</v>
      </c>
      <c r="J26" s="83">
        <f>IF(MIDTERM!P26="","",$J$8*MIDTERM!P26)</f>
        <v>25.539130434782606</v>
      </c>
      <c r="K26" s="83">
        <f>IF(MIDTERM!AB26="","",$K$8*MIDTERM!AB26)</f>
        <v>26.8125</v>
      </c>
      <c r="L26" s="83">
        <f>IF(MIDTERM!AD26="","",$L$8*MIDTERM!AD26)</f>
        <v>25.840000000000003</v>
      </c>
      <c r="M26" s="86">
        <f t="shared" si="2"/>
        <v>78.19163043478261</v>
      </c>
      <c r="N26" s="87">
        <f>IF(M26="","",('INITIAL INPUT'!$J$25*CRS!H26+'INITIAL INPUT'!$K$25*CRS!M26))</f>
        <v>79.935815217391308</v>
      </c>
      <c r="O26" s="85">
        <f>IF(N26="","",VLOOKUP(N26,'INITIAL INPUT'!$P$4:$R$34,3))</f>
        <v>90</v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GENOVA, NORIE P. </v>
      </c>
      <c r="C27" s="104" t="str">
        <f>IF(NAMES!C20="","",NAMES!C20)</f>
        <v>F</v>
      </c>
      <c r="D27" s="81" t="str">
        <f>IF(NAMES!D20="","",NAMES!D20)</f>
        <v>BSIT-WEB TRACK-2</v>
      </c>
      <c r="E27" s="82">
        <f>IF(PRELIM!P27="","",$E$8*PRELIM!P27)</f>
        <v>26.124999999999996</v>
      </c>
      <c r="F27" s="83">
        <f>IF(PRELIM!AB27="","",$F$8*PRELIM!AB27)</f>
        <v>33</v>
      </c>
      <c r="G27" s="83">
        <f>IF(PRELIM!AD27="","",$G$8*PRELIM!AD27)</f>
        <v>17</v>
      </c>
      <c r="H27" s="84">
        <f t="shared" si="0"/>
        <v>76.125</v>
      </c>
      <c r="I27" s="85">
        <f>IF(H27="","",VLOOKUP(H27,'INITIAL INPUT'!$P$4:$R$34,3))</f>
        <v>88</v>
      </c>
      <c r="J27" s="83">
        <f>IF(MIDTERM!P27="","",$J$8*MIDTERM!P27)</f>
        <v>16.930434782608696</v>
      </c>
      <c r="K27" s="83">
        <f>IF(MIDTERM!AB27="","",$K$8*MIDTERM!AB27)</f>
        <v>16.5</v>
      </c>
      <c r="L27" s="83">
        <f>IF(MIDTERM!AD27="","",$L$8*MIDTERM!AD27)</f>
        <v>14.053333333333335</v>
      </c>
      <c r="M27" s="86">
        <f t="shared" si="2"/>
        <v>47.483768115942034</v>
      </c>
      <c r="N27" s="87">
        <f>IF(M27="","",('INITIAL INPUT'!$J$25*CRS!H27+'INITIAL INPUT'!$K$25*CRS!M27))</f>
        <v>61.804384057971021</v>
      </c>
      <c r="O27" s="85">
        <f>IF(N27="","",VLOOKUP(N27,'INITIAL INPUT'!$P$4:$R$34,3))</f>
        <v>81</v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GUDIO, FERNANDO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17.875</v>
      </c>
      <c r="F28" s="83">
        <f>IF(PRELIM!AB28="","",$F$8*PRELIM!AB28)</f>
        <v>33</v>
      </c>
      <c r="G28" s="83">
        <f>IF(PRELIM!AD28="","",$G$8*PRELIM!AD28)</f>
        <v>15.64</v>
      </c>
      <c r="H28" s="84">
        <f t="shared" si="0"/>
        <v>66.515000000000001</v>
      </c>
      <c r="I28" s="85">
        <f>IF(H28="","",VLOOKUP(H28,'INITIAL INPUT'!$P$4:$R$34,3))</f>
        <v>83</v>
      </c>
      <c r="J28" s="83">
        <f>IF(MIDTERM!P28="","",$J$8*MIDTERM!P28)</f>
        <v>17.217391304347824</v>
      </c>
      <c r="K28" s="83">
        <f>IF(MIDTERM!AB28="","",$K$8*MIDTERM!AB28)</f>
        <v>24.75</v>
      </c>
      <c r="L28" s="83">
        <f>IF(MIDTERM!AD28="","",$L$8*MIDTERM!AD28)</f>
        <v>14.053333333333335</v>
      </c>
      <c r="M28" s="86">
        <f t="shared" si="2"/>
        <v>56.020724637681163</v>
      </c>
      <c r="N28" s="87">
        <f>IF(M28="","",('INITIAL INPUT'!$J$25*CRS!H28+'INITIAL INPUT'!$K$25*CRS!M28))</f>
        <v>61.267862318840585</v>
      </c>
      <c r="O28" s="85">
        <f>IF(N28="","",VLOOKUP(N28,'INITIAL INPUT'!$P$4:$R$34,3))</f>
        <v>81</v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GUIDANGEN, REYNALYN W. </v>
      </c>
      <c r="C29" s="104" t="str">
        <f>IF(NAMES!C22="","",NAMES!C22)</f>
        <v>F</v>
      </c>
      <c r="D29" s="81" t="str">
        <f>IF(NAMES!D22="","",NAMES!D22)</f>
        <v>BSIT-WEB TRACK-2</v>
      </c>
      <c r="E29" s="82">
        <f>IF(PRELIM!P29="","",$E$8*PRELIM!P29)</f>
        <v>24.475000000000001</v>
      </c>
      <c r="F29" s="83">
        <f>IF(PRELIM!AB29="","",$F$8*PRELIM!AB29)</f>
        <v>33</v>
      </c>
      <c r="G29" s="83">
        <f>IF(PRELIM!AD29="","",$G$8*PRELIM!AD29)</f>
        <v>14.96</v>
      </c>
      <c r="H29" s="84">
        <f t="shared" si="0"/>
        <v>72.435000000000002</v>
      </c>
      <c r="I29" s="85">
        <f>IF(H29="","",VLOOKUP(H29,'INITIAL INPUT'!$P$4:$R$34,3))</f>
        <v>86</v>
      </c>
      <c r="J29" s="83">
        <f>IF(MIDTERM!P29="","",$J$8*MIDTERM!P29)</f>
        <v>22.669565217391305</v>
      </c>
      <c r="K29" s="83">
        <f>IF(MIDTERM!AB29="","",$K$8*MIDTERM!AB29)</f>
        <v>9.0750000000000011</v>
      </c>
      <c r="L29" s="83">
        <f>IF(MIDTERM!AD29="","",$L$8*MIDTERM!AD29)</f>
        <v>15.866666666666667</v>
      </c>
      <c r="M29" s="86">
        <f t="shared" si="2"/>
        <v>47.611231884057972</v>
      </c>
      <c r="N29" s="87">
        <f>IF(M29="","",('INITIAL INPUT'!$J$25*CRS!H29+'INITIAL INPUT'!$K$25*CRS!M29))</f>
        <v>60.023115942028987</v>
      </c>
      <c r="O29" s="85">
        <f>IF(N29="","",VLOOKUP(N29,'INITIAL INPUT'!$P$4:$R$34,3))</f>
        <v>80</v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MANUEL, RYAN PAUL O. </v>
      </c>
      <c r="C30" s="104" t="str">
        <f>IF(NAMES!C23="","",NAMES!C23)</f>
        <v>M</v>
      </c>
      <c r="D30" s="81" t="str">
        <f>IF(NAMES!D23="","",NAMES!D23)</f>
        <v>BSIT-WEB TRACK-2</v>
      </c>
      <c r="E30" s="82">
        <f>IF(PRELIM!P30="","",$E$8*PRELIM!P30)</f>
        <v>26.124999999999996</v>
      </c>
      <c r="F30" s="83">
        <f>IF(PRELIM!AB30="","",$F$8*PRELIM!AB30)</f>
        <v>33</v>
      </c>
      <c r="G30" s="83">
        <f>IF(PRELIM!AD30="","",$G$8*PRELIM!AD30)</f>
        <v>14.280000000000001</v>
      </c>
      <c r="H30" s="84">
        <f t="shared" si="0"/>
        <v>73.405000000000001</v>
      </c>
      <c r="I30" s="85">
        <f>IF(H30="","",VLOOKUP(H30,'INITIAL INPUT'!$P$4:$R$34,3))</f>
        <v>87</v>
      </c>
      <c r="J30" s="83">
        <f>IF(MIDTERM!P30="","",$J$8*MIDTERM!P30)</f>
        <v>22.669565217391305</v>
      </c>
      <c r="K30" s="83">
        <f>IF(MIDTERM!AB30="","",$K$8*MIDTERM!AB30)</f>
        <v>16.5</v>
      </c>
      <c r="L30" s="83">
        <f>IF(MIDTERM!AD30="","",$L$8*MIDTERM!AD30)</f>
        <v>14.96</v>
      </c>
      <c r="M30" s="86">
        <f t="shared" si="2"/>
        <v>54.12956521739131</v>
      </c>
      <c r="N30" s="87">
        <f>IF(M30="","",('INITIAL INPUT'!$J$25*CRS!H30+'INITIAL INPUT'!$K$25*CRS!M30))</f>
        <v>63.767282608695652</v>
      </c>
      <c r="O30" s="85">
        <f>IF(N30="","",VLOOKUP(N30,'INITIAL INPUT'!$P$4:$R$34,3))</f>
        <v>82</v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MENDOZA, XHYRHYLLE MAE M. </v>
      </c>
      <c r="C31" s="104" t="str">
        <f>IF(NAMES!C24="","",NAMES!C24)</f>
        <v>F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>
        <f>IF(PRELIM!AB31="","",$F$8*PRELIM!AB31)</f>
        <v>33</v>
      </c>
      <c r="G31" s="83">
        <f>IF(PRELIM!AD31="","",$G$8*PRELIM!AD31)</f>
        <v>23.12</v>
      </c>
      <c r="H31" s="84">
        <f t="shared" si="0"/>
        <v>83.62</v>
      </c>
      <c r="I31" s="85">
        <f>IF(H31="","",VLOOKUP(H31,'INITIAL INPUT'!$P$4:$R$34,3))</f>
        <v>92</v>
      </c>
      <c r="J31" s="83">
        <f>IF(MIDTERM!P31="","",$J$8*MIDTERM!P31)</f>
        <v>17.791304347826088</v>
      </c>
      <c r="K31" s="83">
        <f>IF(MIDTERM!AB31="","",$K$8*MIDTERM!AB31)</f>
        <v>16.5</v>
      </c>
      <c r="L31" s="83">
        <f>IF(MIDTERM!AD31="","",$L$8*MIDTERM!AD31)</f>
        <v>19.946666666666669</v>
      </c>
      <c r="M31" s="86">
        <f t="shared" si="2"/>
        <v>54.237971014492757</v>
      </c>
      <c r="N31" s="87">
        <f>IF(M31="","",('INITIAL INPUT'!$J$25*CRS!H31+'INITIAL INPUT'!$K$25*CRS!M31))</f>
        <v>68.928985507246381</v>
      </c>
      <c r="O31" s="85">
        <f>IF(N31="","",VLOOKUP(N31,'INITIAL INPUT'!$P$4:$R$34,3))</f>
        <v>84</v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MONTILLA, PAMELA T. </v>
      </c>
      <c r="C32" s="104" t="str">
        <f>IF(NAMES!C25="","",NAMES!C25)</f>
        <v>F</v>
      </c>
      <c r="D32" s="81" t="str">
        <f>IF(NAMES!D25="","",NAMES!D25)</f>
        <v>BSIT-WEB TRACK-2</v>
      </c>
      <c r="E32" s="82">
        <f>IF(PRELIM!P32="","",$E$8*PRELIM!P32)</f>
        <v>31.625000000000004</v>
      </c>
      <c r="F32" s="83">
        <f>IF(PRELIM!AB32="","",$F$8*PRELIM!AB32)</f>
        <v>33</v>
      </c>
      <c r="G32" s="83">
        <f>IF(PRELIM!AD32="","",$G$8*PRELIM!AD32)</f>
        <v>23.12</v>
      </c>
      <c r="H32" s="84">
        <f t="shared" si="0"/>
        <v>87.745000000000005</v>
      </c>
      <c r="I32" s="85">
        <f>IF(H32="","",VLOOKUP(H32,'INITIAL INPUT'!$P$4:$R$34,3))</f>
        <v>94</v>
      </c>
      <c r="J32" s="83">
        <f>IF(MIDTERM!P32="","",$J$8*MIDTERM!P32)</f>
        <v>20.947826086956525</v>
      </c>
      <c r="K32" s="83">
        <f>IF(MIDTERM!AB32="","",$K$8*MIDTERM!AB32)</f>
        <v>30.9375</v>
      </c>
      <c r="L32" s="83">
        <f>IF(MIDTERM!AD32="","",$L$8*MIDTERM!AD32)</f>
        <v>21.76</v>
      </c>
      <c r="M32" s="86">
        <f t="shared" si="2"/>
        <v>73.64532608695653</v>
      </c>
      <c r="N32" s="87">
        <f>IF(M32="","",('INITIAL INPUT'!$J$25*CRS!H32+'INITIAL INPUT'!$K$25*CRS!M32))</f>
        <v>80.69516304347826</v>
      </c>
      <c r="O32" s="85">
        <f>IF(N32="","",VLOOKUP(N32,'INITIAL INPUT'!$P$4:$R$34,3))</f>
        <v>90</v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OFO-OB, NIKKO S. </v>
      </c>
      <c r="C33" s="104" t="str">
        <f>IF(NAMES!C26="","",NAMES!C26)</f>
        <v>M</v>
      </c>
      <c r="D33" s="81" t="str">
        <f>IF(NAMES!D26="","",NAMES!D26)</f>
        <v>BSIT-WEB TRACK-2</v>
      </c>
      <c r="E33" s="82">
        <f>IF(PRELIM!P33="","",$E$8*PRELIM!P33)</f>
        <v>28.324999999999999</v>
      </c>
      <c r="F33" s="83">
        <f>IF(PRELIM!AB33="","",$F$8*PRELIM!AB33)</f>
        <v>33</v>
      </c>
      <c r="G33" s="83">
        <f>IF(PRELIM!AD33="","",$G$8*PRELIM!AD33)</f>
        <v>23.8</v>
      </c>
      <c r="H33" s="84">
        <f t="shared" si="0"/>
        <v>85.125</v>
      </c>
      <c r="I33" s="85">
        <f>IF(H33="","",VLOOKUP(H33,'INITIAL INPUT'!$P$4:$R$34,3))</f>
        <v>93</v>
      </c>
      <c r="J33" s="83">
        <f>IF(MIDTERM!P33="","",$J$8*MIDTERM!P33)</f>
        <v>24.965217391304346</v>
      </c>
      <c r="K33" s="83">
        <f>IF(MIDTERM!AB33="","",$K$8*MIDTERM!AB33)</f>
        <v>30.9375</v>
      </c>
      <c r="L33" s="83">
        <f>IF(MIDTERM!AD33="","",$L$8*MIDTERM!AD33)</f>
        <v>24.026666666666671</v>
      </c>
      <c r="M33" s="86">
        <f t="shared" si="2"/>
        <v>79.929384057971021</v>
      </c>
      <c r="N33" s="87">
        <f>IF(M33="","",('INITIAL INPUT'!$J$25*CRS!H33+'INITIAL INPUT'!$K$25*CRS!M33))</f>
        <v>82.52719202898551</v>
      </c>
      <c r="O33" s="85">
        <f>IF(N33="","",VLOOKUP(N33,'INITIAL INPUT'!$P$4:$R$34,3))</f>
        <v>91</v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PANELO, DAN JAZZREEL R.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12.375</v>
      </c>
      <c r="F34" s="83">
        <f>IF(PRELIM!AB34="","",$F$8*PRELIM!AB34)</f>
        <v>26.124999999999996</v>
      </c>
      <c r="G34" s="83">
        <f>IF(PRELIM!AD34="","",$G$8*PRELIM!AD34)</f>
        <v>18.360000000000003</v>
      </c>
      <c r="H34" s="84">
        <f t="shared" si="0"/>
        <v>56.86</v>
      </c>
      <c r="I34" s="85">
        <f>IF(H34="","",VLOOKUP(H34,'INITIAL INPUT'!$P$4:$R$34,3))</f>
        <v>78</v>
      </c>
      <c r="J34" s="83">
        <f>IF(MIDTERM!P34="","",$J$8*MIDTERM!P34)</f>
        <v>6.0260869565217394</v>
      </c>
      <c r="K34" s="83" t="str">
        <f>IF(MIDTERM!AB34="","",$K$8*MIDTERM!AB34)</f>
        <v/>
      </c>
      <c r="L34" s="83">
        <f>IF(MIDTERM!AD34="","",$L$8*MIDTERM!AD34)</f>
        <v>13.600000000000001</v>
      </c>
      <c r="M34" s="86">
        <f t="shared" si="2"/>
        <v>19.626086956521739</v>
      </c>
      <c r="N34" s="87">
        <f>IF(M34="","",('INITIAL INPUT'!$J$25*CRS!H34+'INITIAL INPUT'!$K$25*CRS!M34))</f>
        <v>38.243043478260873</v>
      </c>
      <c r="O34" s="85">
        <f>IF(N34="","",VLOOKUP(N34,'INITIAL INPUT'!$P$4:$R$34,3))</f>
        <v>73</v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PARAAN, RAVEN B.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28.324999999999999</v>
      </c>
      <c r="F35" s="83">
        <f>IF(PRELIM!AB35="","",$F$8*PRELIM!AB35)</f>
        <v>33</v>
      </c>
      <c r="G35" s="83">
        <f>IF(PRELIM!AD35="","",$G$8*PRELIM!AD35)</f>
        <v>17</v>
      </c>
      <c r="H35" s="84">
        <f t="shared" si="0"/>
        <v>78.325000000000003</v>
      </c>
      <c r="I35" s="85">
        <f>IF(H35="","",VLOOKUP(H35,'INITIAL INPUT'!$P$4:$R$34,3))</f>
        <v>89</v>
      </c>
      <c r="J35" s="83">
        <f>IF(MIDTERM!P35="","",$J$8*MIDTERM!P35)</f>
        <v>18.939130434782609</v>
      </c>
      <c r="K35" s="83">
        <f>IF(MIDTERM!AB35="","",$K$8*MIDTERM!AB35)</f>
        <v>30.9375</v>
      </c>
      <c r="L35" s="83">
        <f>IF(MIDTERM!AD35="","",$L$8*MIDTERM!AD35)</f>
        <v>10.88</v>
      </c>
      <c r="M35" s="86">
        <f t="shared" si="2"/>
        <v>60.756630434782615</v>
      </c>
      <c r="N35" s="87">
        <f>IF(M35="","",('INITIAL INPUT'!$J$25*CRS!H35+'INITIAL INPUT'!$K$25*CRS!M35))</f>
        <v>69.540815217391312</v>
      </c>
      <c r="O35" s="85">
        <f>IF(N35="","",VLOOKUP(N35,'INITIAL INPUT'!$P$4:$R$34,3))</f>
        <v>85</v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PASIAN, HAYAH MAE M. </v>
      </c>
      <c r="C36" s="104" t="str">
        <f>IF(NAMES!C29="","",NAMES!C29)</f>
        <v>F</v>
      </c>
      <c r="D36" s="81" t="str">
        <f>IF(NAMES!D29="","",NAMES!D29)</f>
        <v>BSIT-WEB TRACK-2</v>
      </c>
      <c r="E36" s="82">
        <f>IF(PRELIM!P36="","",$E$8*PRELIM!P36)</f>
        <v>31.625000000000004</v>
      </c>
      <c r="F36" s="83">
        <f>IF(PRELIM!AB36="","",$F$8*PRELIM!AB36)</f>
        <v>33</v>
      </c>
      <c r="G36" s="83">
        <f>IF(PRELIM!AD36="","",$G$8*PRELIM!AD36)</f>
        <v>25.16</v>
      </c>
      <c r="H36" s="84">
        <f t="shared" si="0"/>
        <v>89.784999999999997</v>
      </c>
      <c r="I36" s="85">
        <f>IF(H36="","",VLOOKUP(H36,'INITIAL INPUT'!$P$4:$R$34,3))</f>
        <v>95</v>
      </c>
      <c r="J36" s="83">
        <f>IF(MIDTERM!P36="","",$J$8*MIDTERM!P36)</f>
        <v>26.113043478260867</v>
      </c>
      <c r="K36" s="83">
        <f>IF(MIDTERM!AB36="","",$K$8*MIDTERM!AB36)</f>
        <v>30.9375</v>
      </c>
      <c r="L36" s="83">
        <f>IF(MIDTERM!AD36="","",$L$8*MIDTERM!AD36)</f>
        <v>27.653333333333332</v>
      </c>
      <c r="M36" s="86">
        <f t="shared" si="2"/>
        <v>84.703876811594199</v>
      </c>
      <c r="N36" s="87">
        <f>IF(M36="","",('INITIAL INPUT'!$J$25*CRS!H36+'INITIAL INPUT'!$K$25*CRS!M36))</f>
        <v>87.244438405797098</v>
      </c>
      <c r="O36" s="85">
        <f>IF(N36="","",VLOOKUP(N36,'INITIAL INPUT'!$P$4:$R$34,3))</f>
        <v>94</v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PERALTA, JON HECTOR L.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19.25</v>
      </c>
      <c r="F37" s="83">
        <f>IF(PRELIM!AB37="","",$F$8*PRELIM!AB37)</f>
        <v>33</v>
      </c>
      <c r="G37" s="83">
        <f>IF(PRELIM!AD37="","",$G$8*PRELIM!AD37)</f>
        <v>17.68</v>
      </c>
      <c r="H37" s="84">
        <f t="shared" si="0"/>
        <v>69.930000000000007</v>
      </c>
      <c r="I37" s="85">
        <f>IF(H37="","",VLOOKUP(H37,'INITIAL INPUT'!$P$4:$R$34,3))</f>
        <v>85</v>
      </c>
      <c r="J37" s="83">
        <f>IF(MIDTERM!P37="","",$J$8*MIDTERM!P37)</f>
        <v>22.956521739130434</v>
      </c>
      <c r="K37" s="83">
        <f>IF(MIDTERM!AB37="","",$K$8*MIDTERM!AB37)</f>
        <v>12.375</v>
      </c>
      <c r="L37" s="83">
        <f>IF(MIDTERM!AD37="","",$L$8*MIDTERM!AD37)</f>
        <v>14.506666666666669</v>
      </c>
      <c r="M37" s="86">
        <f t="shared" si="2"/>
        <v>49.838188405797105</v>
      </c>
      <c r="N37" s="87">
        <f>IF(M37="","",('INITIAL INPUT'!$J$25*CRS!H37+'INITIAL INPUT'!$K$25*CRS!M37))</f>
        <v>59.884094202898552</v>
      </c>
      <c r="O37" s="85">
        <f>IF(N37="","",VLOOKUP(N37,'INITIAL INPUT'!$P$4:$R$34,3))</f>
        <v>80</v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RABANG, PAUL JOHN C.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23.375000000000004</v>
      </c>
      <c r="F38" s="83">
        <f>IF(PRELIM!AB38="","",$F$8*PRELIM!AB38)</f>
        <v>30.25</v>
      </c>
      <c r="G38" s="83">
        <f>IF(PRELIM!AD38="","",$G$8*PRELIM!AD38)</f>
        <v>19.040000000000003</v>
      </c>
      <c r="H38" s="84">
        <f t="shared" si="0"/>
        <v>72.665000000000006</v>
      </c>
      <c r="I38" s="85">
        <f>IF(H38="","",VLOOKUP(H38,'INITIAL INPUT'!$P$4:$R$34,3))</f>
        <v>86</v>
      </c>
      <c r="J38" s="83">
        <f>IF(MIDTERM!P38="","",$J$8*MIDTERM!P38)</f>
        <v>20.947826086956525</v>
      </c>
      <c r="K38" s="83">
        <f>IF(MIDTERM!AB38="","",$K$8*MIDTERM!AB38)</f>
        <v>20.625</v>
      </c>
      <c r="L38" s="83">
        <f>IF(MIDTERM!AD38="","",$L$8*MIDTERM!AD38)</f>
        <v>14.053333333333335</v>
      </c>
      <c r="M38" s="86">
        <f t="shared" si="2"/>
        <v>55.626159420289859</v>
      </c>
      <c r="N38" s="87">
        <f>IF(M38="","",('INITIAL INPUT'!$J$25*CRS!H38+'INITIAL INPUT'!$K$25*CRS!M38))</f>
        <v>64.145579710144929</v>
      </c>
      <c r="O38" s="85">
        <f>IF(N38="","",VLOOKUP(N38,'INITIAL INPUT'!$P$4:$R$34,3))</f>
        <v>82</v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ROBLES II, ANTONIO FELIPE A.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31.625000000000004</v>
      </c>
      <c r="F39" s="83">
        <f>IF(PRELIM!AB39="","",$F$8*PRELIM!AB39)</f>
        <v>33</v>
      </c>
      <c r="G39" s="83">
        <f>IF(PRELIM!AD39="","",$G$8*PRELIM!AD39)</f>
        <v>21.76</v>
      </c>
      <c r="H39" s="84">
        <f t="shared" si="0"/>
        <v>86.385000000000005</v>
      </c>
      <c r="I39" s="85">
        <f>IF(H39="","",VLOOKUP(H39,'INITIAL INPUT'!$P$4:$R$34,3))</f>
        <v>93</v>
      </c>
      <c r="J39" s="83">
        <f>IF(MIDTERM!P39="","",$J$8*MIDTERM!P39)</f>
        <v>25.252173913043478</v>
      </c>
      <c r="K39" s="83">
        <f>IF(MIDTERM!AB39="","",$K$8*MIDTERM!AB39)</f>
        <v>30.9375</v>
      </c>
      <c r="L39" s="83">
        <f>IF(MIDTERM!AD39="","",$L$8*MIDTERM!AD39)</f>
        <v>22.213333333333335</v>
      </c>
      <c r="M39" s="86">
        <f t="shared" si="2"/>
        <v>78.403007246376816</v>
      </c>
      <c r="N39" s="87">
        <f>IF(M39="","",('INITIAL INPUT'!$J$25*CRS!H39+'INITIAL INPUT'!$K$25*CRS!M39))</f>
        <v>82.394003623188411</v>
      </c>
      <c r="O39" s="85">
        <f>IF(N39="","",VLOOKUP(N39,'INITIAL INPUT'!$P$4:$R$34,3))</f>
        <v>91</v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ROXAS, JOSHUA GABRIEL B. </v>
      </c>
      <c r="C40" s="104" t="str">
        <f>IF(NAMES!C33="","",NAMES!C33)</f>
        <v>M</v>
      </c>
      <c r="D40" s="81" t="str">
        <f>IF(NAMES!D33="","",NAMES!D33)</f>
        <v>BSIT-WEB TRACK-1</v>
      </c>
      <c r="E40" s="82">
        <f>IF(PRELIM!P40="","",$E$8*PRELIM!P40)</f>
        <v>12.375</v>
      </c>
      <c r="F40" s="83">
        <f>IF(PRELIM!AB40="","",$F$8*PRELIM!AB40)</f>
        <v>33</v>
      </c>
      <c r="G40" s="83">
        <f>IF(PRELIM!AD40="","",$G$8*PRELIM!AD40)</f>
        <v>24.48</v>
      </c>
      <c r="H40" s="84">
        <f t="shared" si="0"/>
        <v>69.855000000000004</v>
      </c>
      <c r="I40" s="85">
        <f>IF(H40="","",VLOOKUP(H40,'INITIAL INPUT'!$P$4:$R$34,3))</f>
        <v>85</v>
      </c>
      <c r="J40" s="83">
        <f>IF(MIDTERM!P40="","",$J$8*MIDTERM!P40)</f>
        <v>24.104347826086958</v>
      </c>
      <c r="K40" s="83">
        <f>IF(MIDTERM!AB40="","",$K$8*MIDTERM!AB40)</f>
        <v>30.9375</v>
      </c>
      <c r="L40" s="83">
        <f>IF(MIDTERM!AD40="","",$L$8*MIDTERM!AD40)</f>
        <v>27.653333333333332</v>
      </c>
      <c r="M40" s="86">
        <f t="shared" si="2"/>
        <v>82.695181159420287</v>
      </c>
      <c r="N40" s="87">
        <f>IF(M40="","",('INITIAL INPUT'!$J$25*CRS!H40+'INITIAL INPUT'!$K$25*CRS!M40))</f>
        <v>76.275090579710138</v>
      </c>
      <c r="O40" s="85">
        <f>IF(N40="","",VLOOKUP(N40,'INITIAL INPUT'!$P$4:$R$34,3))</f>
        <v>88</v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2D  ITE16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MULTIMEDIA SYSTEMS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TTH 3:00PM-4:15PM  TTHSAT 1:45PM-3:00PM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2ND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SANTOS, JHON IRENEO C. </v>
      </c>
      <c r="C50" s="80" t="str">
        <f>IF(NAMES!C34="","",NAMES!C34)</f>
        <v>M</v>
      </c>
      <c r="D50" s="81" t="str">
        <f>IF(NAMES!D34="","",NAMES!D34)</f>
        <v>BSIT-NET SEC TRACK-2</v>
      </c>
      <c r="E50" s="82" t="str">
        <f>IF(PRELIM!P50="","",$E$8*PRELIM!P50)</f>
        <v/>
      </c>
      <c r="F50" s="83">
        <f>IF(PRELIM!AB50="","",$F$8*PRELIM!AB50)</f>
        <v>5.4999999999999991</v>
      </c>
      <c r="G50" s="83" t="str">
        <f>IF(PRELIM!AD50="","",$G$8*PRELIM!AD50)</f>
        <v/>
      </c>
      <c r="H50" s="84">
        <f t="shared" ref="H50:H80" si="6">IF(SUM(E50:G50)=0,"",SUM(E50:G50))</f>
        <v>5.4999999999999991</v>
      </c>
      <c r="I50" s="85">
        <f>IF(H50="","",VLOOKUP(H50,'INITIAL INPUT'!$P$4:$R$34,3))</f>
        <v>70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SOYAM, CATHERINE L. </v>
      </c>
      <c r="C51" s="104" t="str">
        <f>IF(NAMES!C35="","",NAMES!C35)</f>
        <v>F</v>
      </c>
      <c r="D51" s="81" t="str">
        <f>IF(NAMES!D35="","",NAMES!D35)</f>
        <v>BSIT-WEB TRACK-2</v>
      </c>
      <c r="E51" s="82">
        <f>IF(PRELIM!P51="","",$E$8*PRELIM!P51)</f>
        <v>24.475000000000001</v>
      </c>
      <c r="F51" s="83">
        <f>IF(PRELIM!AB51="","",$F$8*PRELIM!AB51)</f>
        <v>33</v>
      </c>
      <c r="G51" s="83">
        <f>IF(PRELIM!AD51="","",$G$8*PRELIM!AD51)</f>
        <v>24.48</v>
      </c>
      <c r="H51" s="84">
        <f t="shared" si="6"/>
        <v>81.954999999999998</v>
      </c>
      <c r="I51" s="85">
        <f>IF(H51="","",VLOOKUP(H51,'INITIAL INPUT'!$P$4:$R$34,3))</f>
        <v>91</v>
      </c>
      <c r="J51" s="83">
        <f>IF(MIDTERM!P51="","",$J$8*MIDTERM!P51)</f>
        <v>24.678260869565218</v>
      </c>
      <c r="K51" s="83">
        <f>IF(MIDTERM!AB51="","",$K$8*MIDTERM!AB51)</f>
        <v>22.6875</v>
      </c>
      <c r="L51" s="83">
        <f>IF(MIDTERM!AD51="","",$L$8*MIDTERM!AD51)</f>
        <v>25.38666666666667</v>
      </c>
      <c r="M51" s="86">
        <f t="shared" si="7"/>
        <v>72.752427536231892</v>
      </c>
      <c r="N51" s="87">
        <f>IF(M51="","",('INITIAL INPUT'!$J$25*CRS!H51+'INITIAL INPUT'!$K$25*CRS!M51))</f>
        <v>77.353713768115938</v>
      </c>
      <c r="O51" s="85">
        <f>IF(N51="","",VLOOKUP(N51,'INITIAL INPUT'!$P$4:$R$34,3))</f>
        <v>89</v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TOMILLAS, JUNDEL P.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29.425000000000004</v>
      </c>
      <c r="F52" s="83">
        <f>IF(PRELIM!AB52="","",$F$8*PRELIM!AB52)</f>
        <v>33</v>
      </c>
      <c r="G52" s="83">
        <f>IF(PRELIM!AD52="","",$G$8*PRELIM!AD52)</f>
        <v>14.280000000000001</v>
      </c>
      <c r="H52" s="84">
        <f t="shared" si="6"/>
        <v>76.705000000000013</v>
      </c>
      <c r="I52" s="85">
        <f>IF(H52="","",VLOOKUP(H52,'INITIAL INPUT'!$P$4:$R$34,3))</f>
        <v>88</v>
      </c>
      <c r="J52" s="83">
        <f>IF(MIDTERM!P52="","",$J$8*MIDTERM!P52)</f>
        <v>23.243478260869569</v>
      </c>
      <c r="K52" s="83">
        <f>IF(MIDTERM!AB52="","",$K$8*MIDTERM!AB52)</f>
        <v>30.9375</v>
      </c>
      <c r="L52" s="83">
        <f>IF(MIDTERM!AD52="","",$L$8*MIDTERM!AD52)</f>
        <v>19.040000000000003</v>
      </c>
      <c r="M52" s="86">
        <f t="shared" si="7"/>
        <v>73.220978260869572</v>
      </c>
      <c r="N52" s="87">
        <f>IF(M52="","",('INITIAL INPUT'!$J$25*CRS!H52+'INITIAL INPUT'!$K$25*CRS!M52))</f>
        <v>74.962989130434792</v>
      </c>
      <c r="O52" s="85">
        <f>IF(N52="","",VLOOKUP(N52,'INITIAL INPUT'!$P$4:$R$34,3))</f>
        <v>87</v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VALBUENA, ADRIAN JAIRUS P.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22.825000000000003</v>
      </c>
      <c r="F53" s="83">
        <f>IF(PRELIM!AB53="","",$F$8*PRELIM!AB53)</f>
        <v>33</v>
      </c>
      <c r="G53" s="83">
        <f>IF(PRELIM!AD53="","",$G$8*PRELIM!AD53)</f>
        <v>23.12</v>
      </c>
      <c r="H53" s="84">
        <f t="shared" si="6"/>
        <v>78.945000000000007</v>
      </c>
      <c r="I53" s="85">
        <f>IF(H53="","",VLOOKUP(H53,'INITIAL INPUT'!$P$4:$R$34,3))</f>
        <v>89</v>
      </c>
      <c r="J53" s="83">
        <f>IF(MIDTERM!P53="","",$J$8*MIDTERM!P53)</f>
        <v>18.078260869565216</v>
      </c>
      <c r="K53" s="83">
        <f>IF(MIDTERM!AB53="","",$K$8*MIDTERM!AB53)</f>
        <v>22.6875</v>
      </c>
      <c r="L53" s="83" t="str">
        <f>IF(MIDTERM!AD53="","",$L$8*MIDTERM!AD53)</f>
        <v/>
      </c>
      <c r="M53" s="86">
        <f t="shared" si="7"/>
        <v>40.765760869565213</v>
      </c>
      <c r="N53" s="87">
        <f>IF(M53="","",('INITIAL INPUT'!$J$25*CRS!H53+'INITIAL INPUT'!$K$25*CRS!M53))</f>
        <v>59.85538043478261</v>
      </c>
      <c r="O53" s="85">
        <f>IF(N53="","",VLOOKUP(N53,'INITIAL INPUT'!$P$4:$R$34,3))</f>
        <v>80</v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VALENTON, KATE HOLLI P. </v>
      </c>
      <c r="C54" s="104" t="str">
        <f>IF(NAMES!C38="","",NAMES!C38)</f>
        <v>F</v>
      </c>
      <c r="D54" s="81" t="str">
        <f>IF(NAMES!D38="","",NAMES!D38)</f>
        <v>BSIT-WEB TRACK-1</v>
      </c>
      <c r="E54" s="82">
        <f>IF(PRELIM!P54="","",$E$8*PRELIM!P54)</f>
        <v>31.625000000000004</v>
      </c>
      <c r="F54" s="83">
        <f>IF(PRELIM!AB54="","",$F$8*PRELIM!AB54)</f>
        <v>33</v>
      </c>
      <c r="G54" s="83">
        <f>IF(PRELIM!AD54="","",$G$8*PRELIM!AD54)</f>
        <v>21.76</v>
      </c>
      <c r="H54" s="84">
        <f t="shared" si="6"/>
        <v>86.385000000000005</v>
      </c>
      <c r="I54" s="85">
        <f>IF(H54="","",VLOOKUP(H54,'INITIAL INPUT'!$P$4:$R$34,3))</f>
        <v>93</v>
      </c>
      <c r="J54" s="83">
        <f>IF(MIDTERM!P54="","",$J$8*MIDTERM!P54)</f>
        <v>25.539130434782606</v>
      </c>
      <c r="K54" s="83">
        <f>IF(MIDTERM!AB54="","",$K$8*MIDTERM!AB54)</f>
        <v>30.9375</v>
      </c>
      <c r="L54" s="83">
        <f>IF(MIDTERM!AD54="","",$L$8*MIDTERM!AD54)</f>
        <v>21.76</v>
      </c>
      <c r="M54" s="86">
        <f t="shared" si="7"/>
        <v>78.236630434782612</v>
      </c>
      <c r="N54" s="87">
        <f>IF(M54="","",('INITIAL INPUT'!$J$25*CRS!H54+'INITIAL INPUT'!$K$25*CRS!M54))</f>
        <v>82.310815217391308</v>
      </c>
      <c r="O54" s="85">
        <f>IF(N54="","",VLOOKUP(N54,'INITIAL INPUT'!$P$4:$R$34,3))</f>
        <v>91</v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VICTORE, TIMOTHY A. </v>
      </c>
      <c r="C55" s="104" t="str">
        <f>IF(NAMES!C39="","",NAMES!C39)</f>
        <v>M</v>
      </c>
      <c r="D55" s="81" t="str">
        <f>IF(NAMES!D39="","",NAMES!D39)</f>
        <v>BSIT-WEB TRACK-2</v>
      </c>
      <c r="E55" s="82">
        <f>IF(PRELIM!P55="","",$E$8*PRELIM!P55)</f>
        <v>19.25</v>
      </c>
      <c r="F55" s="83">
        <f>IF(PRELIM!AB55="","",$F$8*PRELIM!AB55)</f>
        <v>33</v>
      </c>
      <c r="G55" s="83">
        <f>IF(PRELIM!AD55="","",$G$8*PRELIM!AD55)</f>
        <v>23.8</v>
      </c>
      <c r="H55" s="84">
        <f t="shared" si="6"/>
        <v>76.05</v>
      </c>
      <c r="I55" s="85">
        <f>IF(H55="","",VLOOKUP(H55,'INITIAL INPUT'!$P$4:$R$34,3))</f>
        <v>88</v>
      </c>
      <c r="J55" s="83">
        <f>IF(MIDTERM!P55="","",$J$8*MIDTERM!P55)</f>
        <v>20.660869565217396</v>
      </c>
      <c r="K55" s="83">
        <f>IF(MIDTERM!AB55="","",$K$8*MIDTERM!AB55)</f>
        <v>30.9375</v>
      </c>
      <c r="L55" s="83">
        <f>IF(MIDTERM!AD55="","",$L$8*MIDTERM!AD55)</f>
        <v>23.12</v>
      </c>
      <c r="M55" s="86">
        <f t="shared" si="7"/>
        <v>74.718369565217401</v>
      </c>
      <c r="N55" s="87">
        <f>IF(M55="","",('INITIAL INPUT'!$J$25*CRS!H55+'INITIAL INPUT'!$K$25*CRS!M55))</f>
        <v>75.384184782608699</v>
      </c>
      <c r="O55" s="85">
        <f>IF(N55="","",VLOOKUP(N55,'INITIAL INPUT'!$P$4:$R$34,3))</f>
        <v>88</v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VILLANUEVA, REXON DON D.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28.324999999999999</v>
      </c>
      <c r="F56" s="83">
        <f>IF(PRELIM!AB56="","",$F$8*PRELIM!AB56)</f>
        <v>33</v>
      </c>
      <c r="G56" s="83">
        <f>IF(PRELIM!AD56="","",$G$8*PRELIM!AD56)</f>
        <v>20.400000000000002</v>
      </c>
      <c r="H56" s="84">
        <f t="shared" si="6"/>
        <v>81.725000000000009</v>
      </c>
      <c r="I56" s="85">
        <f>IF(H56="","",VLOOKUP(H56,'INITIAL INPUT'!$P$4:$R$34,3))</f>
        <v>91</v>
      </c>
      <c r="J56" s="83">
        <f>IF(MIDTERM!P56="","",$J$8*MIDTERM!P56)</f>
        <v>19.22608695652174</v>
      </c>
      <c r="K56" s="83">
        <f>IF(MIDTERM!AB56="","",$K$8*MIDTERM!AB56)</f>
        <v>22.6875</v>
      </c>
      <c r="L56" s="83">
        <f>IF(MIDTERM!AD56="","",$L$8*MIDTERM!AD56)</f>
        <v>16.773333333333337</v>
      </c>
      <c r="M56" s="86">
        <f t="shared" si="7"/>
        <v>58.686920289855081</v>
      </c>
      <c r="N56" s="87">
        <f>IF(M56="","",('INITIAL INPUT'!$J$25*CRS!H56+'INITIAL INPUT'!$K$25*CRS!M56))</f>
        <v>70.205960144927545</v>
      </c>
      <c r="O56" s="85">
        <f>IF(N56="","",VLOOKUP(N56,'INITIAL INPUT'!$P$4:$R$34,3))</f>
        <v>85</v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A11" zoomScaleNormal="100" workbookViewId="0">
      <selection activeCell="X25" sqref="X2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2D  ITE16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2ND Trimester SY 2016-2017</v>
      </c>
      <c r="B5" s="335"/>
      <c r="C5" s="336"/>
      <c r="D5" s="336"/>
      <c r="E5" s="108">
        <v>40</v>
      </c>
      <c r="F5" s="108">
        <v>30</v>
      </c>
      <c r="G5" s="108">
        <v>20</v>
      </c>
      <c r="H5" s="108">
        <v>30</v>
      </c>
      <c r="I5" s="108"/>
      <c r="J5" s="108"/>
      <c r="K5" s="108"/>
      <c r="L5" s="108"/>
      <c r="M5" s="108"/>
      <c r="N5" s="108"/>
      <c r="O5" s="330"/>
      <c r="P5" s="307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>
        <v>20</v>
      </c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244</v>
      </c>
      <c r="F6" s="313" t="s">
        <v>245</v>
      </c>
      <c r="G6" s="313" t="s">
        <v>246</v>
      </c>
      <c r="H6" s="313" t="s">
        <v>247</v>
      </c>
      <c r="I6" s="313"/>
      <c r="J6" s="313"/>
      <c r="K6" s="313"/>
      <c r="L6" s="313"/>
      <c r="M6" s="313"/>
      <c r="N6" s="313"/>
      <c r="O6" s="331">
        <f>IF(SUM(E5:N5)=0,"",SUM(E5:N5))</f>
        <v>120</v>
      </c>
      <c r="P6" s="307"/>
      <c r="Q6" s="313" t="s">
        <v>248</v>
      </c>
      <c r="R6" s="313" t="s">
        <v>249</v>
      </c>
      <c r="S6" s="313" t="s">
        <v>250</v>
      </c>
      <c r="T6" s="313" t="s">
        <v>251</v>
      </c>
      <c r="U6" s="313" t="s">
        <v>252</v>
      </c>
      <c r="V6" s="313" t="s">
        <v>253</v>
      </c>
      <c r="W6" s="313"/>
      <c r="X6" s="313"/>
      <c r="Y6" s="313"/>
      <c r="Z6" s="313"/>
      <c r="AA6" s="358">
        <f>IF(SUM(Q5:Z5)=0,"",SUM(Q5:Z5))</f>
        <v>120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>
        <v>25</v>
      </c>
      <c r="G9" s="109">
        <v>20</v>
      </c>
      <c r="H9" s="109">
        <v>25</v>
      </c>
      <c r="I9" s="109"/>
      <c r="J9" s="109"/>
      <c r="K9" s="109"/>
      <c r="L9" s="109"/>
      <c r="M9" s="109"/>
      <c r="N9" s="109"/>
      <c r="O9" s="60">
        <f>IF(SUM(E9:N9)=0,"",SUM(E9:N9))</f>
        <v>70</v>
      </c>
      <c r="P9" s="67">
        <f>IF(O9="","",O9/$O$6*100)</f>
        <v>58.333333333333336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>
        <v>20</v>
      </c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100</v>
      </c>
      <c r="AC9" s="111">
        <v>38</v>
      </c>
      <c r="AD9" s="67">
        <f>IF(AC9="","",AC9/$AC$5*100)</f>
        <v>38</v>
      </c>
      <c r="AE9" s="66">
        <f>CRS!H9</f>
        <v>65.17</v>
      </c>
      <c r="AF9" s="64">
        <f>CRS!I9</f>
        <v>83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>
        <v>25</v>
      </c>
      <c r="G10" s="109">
        <v>20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65</v>
      </c>
      <c r="P10" s="67">
        <f t="shared" ref="P10:P40" si="1">IF(O10="","",O10/$O$6*100)</f>
        <v>54.166666666666664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>
        <v>20</v>
      </c>
      <c r="W10" s="109"/>
      <c r="X10" s="109"/>
      <c r="Y10" s="109"/>
      <c r="Z10" s="109"/>
      <c r="AA10" s="60">
        <f t="shared" ref="AA10:AA40" si="2">IF(SUM(Q10:Z10)=0,"",SUM(Q10:Z10))</f>
        <v>120</v>
      </c>
      <c r="AB10" s="67">
        <f t="shared" ref="AB10:AB40" si="3">IF(AA10="","",AA10/$AA$6*100)</f>
        <v>100</v>
      </c>
      <c r="AC10" s="111">
        <v>62</v>
      </c>
      <c r="AD10" s="67">
        <f t="shared" ref="AD10:AD40" si="4">IF(AC10="","",AC10/$AC$5*100)</f>
        <v>62</v>
      </c>
      <c r="AE10" s="66">
        <f>CRS!H10</f>
        <v>71.954999999999998</v>
      </c>
      <c r="AF10" s="64">
        <f>CRS!I10</f>
        <v>86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20</v>
      </c>
      <c r="F11" s="109">
        <v>25</v>
      </c>
      <c r="G11" s="109">
        <v>20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85</v>
      </c>
      <c r="P11" s="67">
        <f t="shared" si="1"/>
        <v>70.833333333333343</v>
      </c>
      <c r="Q11" s="109"/>
      <c r="R11" s="109">
        <v>20</v>
      </c>
      <c r="S11" s="109">
        <v>20</v>
      </c>
      <c r="T11" s="109">
        <v>20</v>
      </c>
      <c r="U11" s="109">
        <v>20</v>
      </c>
      <c r="V11" s="109">
        <v>20</v>
      </c>
      <c r="W11" s="109"/>
      <c r="X11" s="109"/>
      <c r="Y11" s="109"/>
      <c r="Z11" s="109"/>
      <c r="AA11" s="60">
        <f t="shared" si="2"/>
        <v>100</v>
      </c>
      <c r="AB11" s="67">
        <f t="shared" si="3"/>
        <v>83.333333333333343</v>
      </c>
      <c r="AC11" s="111">
        <v>46</v>
      </c>
      <c r="AD11" s="67">
        <f t="shared" si="4"/>
        <v>46</v>
      </c>
      <c r="AE11" s="66">
        <f>CRS!H11</f>
        <v>66.515000000000015</v>
      </c>
      <c r="AF11" s="64">
        <f>CRS!I11</f>
        <v>83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31</v>
      </c>
      <c r="F12" s="109"/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51</v>
      </c>
      <c r="P12" s="67">
        <f t="shared" si="1"/>
        <v>42.5</v>
      </c>
      <c r="Q12" s="109"/>
      <c r="R12" s="109">
        <v>20</v>
      </c>
      <c r="S12" s="109">
        <v>20</v>
      </c>
      <c r="T12" s="109">
        <v>20</v>
      </c>
      <c r="U12" s="109">
        <v>20</v>
      </c>
      <c r="V12" s="109">
        <v>20</v>
      </c>
      <c r="W12" s="109"/>
      <c r="X12" s="109"/>
      <c r="Y12" s="109"/>
      <c r="Z12" s="109"/>
      <c r="AA12" s="60">
        <f t="shared" si="2"/>
        <v>100</v>
      </c>
      <c r="AB12" s="67">
        <f t="shared" si="3"/>
        <v>83.333333333333343</v>
      </c>
      <c r="AC12" s="111">
        <v>44</v>
      </c>
      <c r="AD12" s="67">
        <f t="shared" si="4"/>
        <v>44</v>
      </c>
      <c r="AE12" s="66">
        <f>CRS!H12</f>
        <v>56.485000000000007</v>
      </c>
      <c r="AF12" s="64">
        <f>CRS!I12</f>
        <v>78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32</v>
      </c>
      <c r="F13" s="109"/>
      <c r="G13" s="109"/>
      <c r="H13" s="109">
        <v>25</v>
      </c>
      <c r="I13" s="109"/>
      <c r="J13" s="109"/>
      <c r="K13" s="109"/>
      <c r="L13" s="109"/>
      <c r="M13" s="109"/>
      <c r="N13" s="109"/>
      <c r="O13" s="60">
        <f t="shared" si="0"/>
        <v>57</v>
      </c>
      <c r="P13" s="67">
        <f t="shared" si="1"/>
        <v>47.5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>
        <v>20</v>
      </c>
      <c r="W13" s="109"/>
      <c r="X13" s="109"/>
      <c r="Y13" s="109"/>
      <c r="Z13" s="109"/>
      <c r="AA13" s="60">
        <f t="shared" si="2"/>
        <v>120</v>
      </c>
      <c r="AB13" s="67">
        <f t="shared" si="3"/>
        <v>100</v>
      </c>
      <c r="AC13" s="111">
        <v>54</v>
      </c>
      <c r="AD13" s="67">
        <f t="shared" si="4"/>
        <v>54</v>
      </c>
      <c r="AE13" s="66">
        <f>CRS!H13</f>
        <v>67.034999999999997</v>
      </c>
      <c r="AF13" s="64">
        <f>CRS!I13</f>
        <v>84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>
        <v>20</v>
      </c>
      <c r="H14" s="109"/>
      <c r="I14" s="109"/>
      <c r="J14" s="109"/>
      <c r="K14" s="109"/>
      <c r="L14" s="109"/>
      <c r="M14" s="109"/>
      <c r="N14" s="109"/>
      <c r="O14" s="60">
        <f t="shared" si="0"/>
        <v>20</v>
      </c>
      <c r="P14" s="67">
        <f t="shared" si="1"/>
        <v>16.666666666666664</v>
      </c>
      <c r="Q14" s="109"/>
      <c r="R14" s="109">
        <v>20</v>
      </c>
      <c r="S14" s="109">
        <v>20</v>
      </c>
      <c r="T14" s="109">
        <v>20</v>
      </c>
      <c r="U14" s="109"/>
      <c r="V14" s="109"/>
      <c r="W14" s="109"/>
      <c r="X14" s="109"/>
      <c r="Y14" s="109"/>
      <c r="Z14" s="109"/>
      <c r="AA14" s="60">
        <f t="shared" si="2"/>
        <v>60</v>
      </c>
      <c r="AB14" s="67">
        <f t="shared" si="3"/>
        <v>50</v>
      </c>
      <c r="AC14" s="111"/>
      <c r="AD14" s="67" t="str">
        <f t="shared" si="4"/>
        <v/>
      </c>
      <c r="AE14" s="66">
        <f>CRS!H14</f>
        <v>22</v>
      </c>
      <c r="AF14" s="64">
        <f>CRS!I14</f>
        <v>72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31</v>
      </c>
      <c r="F15" s="109">
        <v>30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81</v>
      </c>
      <c r="P15" s="67">
        <f t="shared" si="1"/>
        <v>67.5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>
        <v>20</v>
      </c>
      <c r="W15" s="109"/>
      <c r="X15" s="109"/>
      <c r="Y15" s="109"/>
      <c r="Z15" s="109"/>
      <c r="AA15" s="60">
        <f t="shared" si="2"/>
        <v>120</v>
      </c>
      <c r="AB15" s="67">
        <f t="shared" si="3"/>
        <v>100</v>
      </c>
      <c r="AC15" s="111">
        <v>74</v>
      </c>
      <c r="AD15" s="67">
        <f t="shared" si="4"/>
        <v>74</v>
      </c>
      <c r="AE15" s="66">
        <f>CRS!H15</f>
        <v>80.435000000000002</v>
      </c>
      <c r="AF15" s="64">
        <f>CRS!I15</f>
        <v>90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25</v>
      </c>
      <c r="F16" s="109">
        <v>25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41.666666666666671</v>
      </c>
      <c r="Q16" s="109">
        <v>20</v>
      </c>
      <c r="R16" s="109"/>
      <c r="S16" s="109">
        <v>20</v>
      </c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60</v>
      </c>
      <c r="AB16" s="67">
        <f t="shared" si="3"/>
        <v>50</v>
      </c>
      <c r="AC16" s="111">
        <v>38</v>
      </c>
      <c r="AD16" s="67">
        <f t="shared" si="4"/>
        <v>38</v>
      </c>
      <c r="AE16" s="66">
        <f>CRS!H16</f>
        <v>43.17</v>
      </c>
      <c r="AF16" s="64">
        <f>CRS!I16</f>
        <v>74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25</v>
      </c>
      <c r="F17" s="109">
        <v>30</v>
      </c>
      <c r="G17" s="109">
        <v>20</v>
      </c>
      <c r="H17" s="109"/>
      <c r="I17" s="109"/>
      <c r="J17" s="109"/>
      <c r="K17" s="109"/>
      <c r="L17" s="109"/>
      <c r="M17" s="109"/>
      <c r="N17" s="109"/>
      <c r="O17" s="60">
        <f t="shared" si="0"/>
        <v>75</v>
      </c>
      <c r="P17" s="67">
        <f t="shared" si="1"/>
        <v>62.5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>
        <v>20</v>
      </c>
      <c r="W17" s="109"/>
      <c r="X17" s="109"/>
      <c r="Y17" s="109"/>
      <c r="Z17" s="109"/>
      <c r="AA17" s="60">
        <f t="shared" si="2"/>
        <v>120</v>
      </c>
      <c r="AB17" s="67">
        <f t="shared" si="3"/>
        <v>100</v>
      </c>
      <c r="AC17" s="111">
        <v>64</v>
      </c>
      <c r="AD17" s="67">
        <f t="shared" si="4"/>
        <v>64</v>
      </c>
      <c r="AE17" s="66">
        <f>CRS!H17</f>
        <v>75.385000000000005</v>
      </c>
      <c r="AF17" s="64">
        <f>CRS!I17</f>
        <v>88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25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55</v>
      </c>
      <c r="P18" s="67">
        <f t="shared" si="1"/>
        <v>45.833333333333329</v>
      </c>
      <c r="Q18" s="109">
        <v>15</v>
      </c>
      <c r="R18" s="109">
        <v>20</v>
      </c>
      <c r="S18" s="109">
        <v>20</v>
      </c>
      <c r="T18" s="109">
        <v>15</v>
      </c>
      <c r="U18" s="109">
        <v>20</v>
      </c>
      <c r="V18" s="109">
        <v>15</v>
      </c>
      <c r="W18" s="109"/>
      <c r="X18" s="109"/>
      <c r="Y18" s="109"/>
      <c r="Z18" s="109"/>
      <c r="AA18" s="60">
        <f t="shared" si="2"/>
        <v>105</v>
      </c>
      <c r="AB18" s="67">
        <f t="shared" si="3"/>
        <v>87.5</v>
      </c>
      <c r="AC18" s="111">
        <v>40</v>
      </c>
      <c r="AD18" s="67">
        <f t="shared" si="4"/>
        <v>40</v>
      </c>
      <c r="AE18" s="66">
        <f>CRS!H18</f>
        <v>57.6</v>
      </c>
      <c r="AF18" s="64">
        <f>CRS!I18</f>
        <v>79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28</v>
      </c>
      <c r="F19" s="109">
        <v>30</v>
      </c>
      <c r="G19" s="109">
        <v>20</v>
      </c>
      <c r="H19" s="109">
        <v>25</v>
      </c>
      <c r="I19" s="109"/>
      <c r="J19" s="109"/>
      <c r="K19" s="109"/>
      <c r="L19" s="109"/>
      <c r="M19" s="109"/>
      <c r="N19" s="109"/>
      <c r="O19" s="60">
        <f t="shared" si="0"/>
        <v>103</v>
      </c>
      <c r="P19" s="67">
        <f t="shared" si="1"/>
        <v>85.833333333333329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>
        <v>20</v>
      </c>
      <c r="W19" s="109"/>
      <c r="X19" s="109"/>
      <c r="Y19" s="109"/>
      <c r="Z19" s="109"/>
      <c r="AA19" s="60">
        <f t="shared" si="2"/>
        <v>120</v>
      </c>
      <c r="AB19" s="67">
        <f t="shared" si="3"/>
        <v>100</v>
      </c>
      <c r="AC19" s="111">
        <v>72</v>
      </c>
      <c r="AD19" s="67">
        <f t="shared" si="4"/>
        <v>72</v>
      </c>
      <c r="AE19" s="66">
        <f>CRS!H19</f>
        <v>85.805000000000007</v>
      </c>
      <c r="AF19" s="64">
        <f>CRS!I19</f>
        <v>93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40</v>
      </c>
      <c r="F20" s="109">
        <v>30</v>
      </c>
      <c r="G20" s="109">
        <v>20</v>
      </c>
      <c r="H20" s="109">
        <v>25</v>
      </c>
      <c r="I20" s="109"/>
      <c r="J20" s="109"/>
      <c r="K20" s="109"/>
      <c r="L20" s="109"/>
      <c r="M20" s="109"/>
      <c r="N20" s="109"/>
      <c r="O20" s="60">
        <f t="shared" si="0"/>
        <v>115</v>
      </c>
      <c r="P20" s="67">
        <f t="shared" si="1"/>
        <v>95.833333333333343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>
        <v>20</v>
      </c>
      <c r="W20" s="109"/>
      <c r="X20" s="109"/>
      <c r="Y20" s="109"/>
      <c r="Z20" s="109"/>
      <c r="AA20" s="60">
        <f t="shared" si="2"/>
        <v>120</v>
      </c>
      <c r="AB20" s="67">
        <f t="shared" si="3"/>
        <v>100</v>
      </c>
      <c r="AC20" s="111">
        <v>76</v>
      </c>
      <c r="AD20" s="67">
        <f t="shared" si="4"/>
        <v>76</v>
      </c>
      <c r="AE20" s="66">
        <f>CRS!H20</f>
        <v>90.465000000000003</v>
      </c>
      <c r="AF20" s="64">
        <f>CRS!I20</f>
        <v>95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34</v>
      </c>
      <c r="F21" s="109">
        <v>30</v>
      </c>
      <c r="G21" s="109">
        <v>20</v>
      </c>
      <c r="H21" s="109">
        <v>25</v>
      </c>
      <c r="I21" s="109"/>
      <c r="J21" s="109"/>
      <c r="K21" s="109"/>
      <c r="L21" s="109"/>
      <c r="M21" s="109"/>
      <c r="N21" s="109"/>
      <c r="O21" s="60">
        <f t="shared" si="0"/>
        <v>109</v>
      </c>
      <c r="P21" s="67">
        <f t="shared" si="1"/>
        <v>90.833333333333329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>
        <v>20</v>
      </c>
      <c r="W21" s="109"/>
      <c r="X21" s="109"/>
      <c r="Y21" s="109"/>
      <c r="Z21" s="109"/>
      <c r="AA21" s="60">
        <f t="shared" si="2"/>
        <v>120</v>
      </c>
      <c r="AB21" s="67">
        <f t="shared" si="3"/>
        <v>100</v>
      </c>
      <c r="AC21" s="111">
        <v>50</v>
      </c>
      <c r="AD21" s="67">
        <f t="shared" si="4"/>
        <v>50</v>
      </c>
      <c r="AE21" s="66">
        <f>CRS!H21</f>
        <v>79.974999999999994</v>
      </c>
      <c r="AF21" s="64">
        <f>CRS!I21</f>
        <v>90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40</v>
      </c>
      <c r="F22" s="109">
        <v>30</v>
      </c>
      <c r="G22" s="109">
        <v>20</v>
      </c>
      <c r="H22" s="109">
        <v>25</v>
      </c>
      <c r="I22" s="109"/>
      <c r="J22" s="109"/>
      <c r="K22" s="109"/>
      <c r="L22" s="109"/>
      <c r="M22" s="109"/>
      <c r="N22" s="109"/>
      <c r="O22" s="60">
        <f t="shared" si="0"/>
        <v>115</v>
      </c>
      <c r="P22" s="67">
        <f t="shared" si="1"/>
        <v>95.833333333333343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>
        <v>20</v>
      </c>
      <c r="W22" s="109"/>
      <c r="X22" s="109"/>
      <c r="Y22" s="109"/>
      <c r="Z22" s="109"/>
      <c r="AA22" s="60">
        <f t="shared" si="2"/>
        <v>120</v>
      </c>
      <c r="AB22" s="67">
        <f t="shared" si="3"/>
        <v>100</v>
      </c>
      <c r="AC22" s="111">
        <v>72</v>
      </c>
      <c r="AD22" s="67">
        <f t="shared" si="4"/>
        <v>72</v>
      </c>
      <c r="AE22" s="66">
        <f>CRS!H22</f>
        <v>89.105000000000004</v>
      </c>
      <c r="AF22" s="64">
        <f>CRS!I22</f>
        <v>95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32</v>
      </c>
      <c r="F23" s="109">
        <v>30</v>
      </c>
      <c r="G23" s="109">
        <v>20</v>
      </c>
      <c r="H23" s="109">
        <v>25</v>
      </c>
      <c r="I23" s="109"/>
      <c r="J23" s="109"/>
      <c r="K23" s="109"/>
      <c r="L23" s="109"/>
      <c r="M23" s="109"/>
      <c r="N23" s="109"/>
      <c r="O23" s="60">
        <f t="shared" si="0"/>
        <v>107</v>
      </c>
      <c r="P23" s="67">
        <f t="shared" si="1"/>
        <v>89.166666666666671</v>
      </c>
      <c r="Q23" s="109">
        <v>20</v>
      </c>
      <c r="R23" s="109">
        <v>20</v>
      </c>
      <c r="S23" s="109">
        <v>20</v>
      </c>
      <c r="T23" s="109">
        <v>20</v>
      </c>
      <c r="U23" s="109">
        <v>20</v>
      </c>
      <c r="V23" s="109">
        <v>20</v>
      </c>
      <c r="W23" s="109"/>
      <c r="X23" s="109"/>
      <c r="Y23" s="109"/>
      <c r="Z23" s="109"/>
      <c r="AA23" s="60">
        <f t="shared" si="2"/>
        <v>120</v>
      </c>
      <c r="AB23" s="67">
        <f t="shared" si="3"/>
        <v>100</v>
      </c>
      <c r="AC23" s="111">
        <v>76</v>
      </c>
      <c r="AD23" s="67">
        <f t="shared" si="4"/>
        <v>76</v>
      </c>
      <c r="AE23" s="66">
        <f>CRS!H23</f>
        <v>88.265000000000015</v>
      </c>
      <c r="AF23" s="64">
        <f>CRS!I23</f>
        <v>94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31</v>
      </c>
      <c r="F24" s="109">
        <v>30</v>
      </c>
      <c r="G24" s="109">
        <v>20</v>
      </c>
      <c r="H24" s="109"/>
      <c r="I24" s="109"/>
      <c r="J24" s="109"/>
      <c r="K24" s="109"/>
      <c r="L24" s="109"/>
      <c r="M24" s="109"/>
      <c r="N24" s="109"/>
      <c r="O24" s="60">
        <f t="shared" si="0"/>
        <v>81</v>
      </c>
      <c r="P24" s="67">
        <f t="shared" si="1"/>
        <v>67.5</v>
      </c>
      <c r="Q24" s="109">
        <v>15</v>
      </c>
      <c r="R24" s="109">
        <v>20</v>
      </c>
      <c r="S24" s="109">
        <v>20</v>
      </c>
      <c r="T24" s="109">
        <v>20</v>
      </c>
      <c r="U24" s="109">
        <v>20</v>
      </c>
      <c r="V24" s="109">
        <v>20</v>
      </c>
      <c r="W24" s="109"/>
      <c r="X24" s="109"/>
      <c r="Y24" s="109"/>
      <c r="Z24" s="109"/>
      <c r="AA24" s="60">
        <f t="shared" si="2"/>
        <v>115</v>
      </c>
      <c r="AB24" s="67">
        <f t="shared" si="3"/>
        <v>95.833333333333343</v>
      </c>
      <c r="AC24" s="111">
        <v>50</v>
      </c>
      <c r="AD24" s="67">
        <f t="shared" si="4"/>
        <v>50</v>
      </c>
      <c r="AE24" s="66">
        <f>CRS!H24</f>
        <v>70.900000000000006</v>
      </c>
      <c r="AF24" s="64">
        <f>CRS!I24</f>
        <v>85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>
        <v>20</v>
      </c>
      <c r="H25" s="109"/>
      <c r="I25" s="109"/>
      <c r="J25" s="109"/>
      <c r="K25" s="109"/>
      <c r="L25" s="109"/>
      <c r="M25" s="109"/>
      <c r="N25" s="109"/>
      <c r="O25" s="60">
        <f t="shared" si="0"/>
        <v>20</v>
      </c>
      <c r="P25" s="67">
        <f t="shared" si="1"/>
        <v>16.666666666666664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>
        <v>20</v>
      </c>
      <c r="W25" s="109"/>
      <c r="X25" s="109"/>
      <c r="Y25" s="109"/>
      <c r="Z25" s="109"/>
      <c r="AA25" s="60">
        <f t="shared" si="2"/>
        <v>120</v>
      </c>
      <c r="AB25" s="67">
        <f t="shared" si="3"/>
        <v>100</v>
      </c>
      <c r="AC25" s="111">
        <v>54</v>
      </c>
      <c r="AD25" s="67">
        <f t="shared" si="4"/>
        <v>54</v>
      </c>
      <c r="AE25" s="66">
        <f>CRS!H25</f>
        <v>56.86</v>
      </c>
      <c r="AF25" s="64">
        <f>CRS!I25</f>
        <v>78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28</v>
      </c>
      <c r="F26" s="109">
        <v>30</v>
      </c>
      <c r="G26" s="109">
        <v>20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108</v>
      </c>
      <c r="P26" s="67">
        <f t="shared" si="1"/>
        <v>90</v>
      </c>
      <c r="Q26" s="109">
        <v>20</v>
      </c>
      <c r="R26" s="109"/>
      <c r="S26" s="109">
        <v>20</v>
      </c>
      <c r="T26" s="109">
        <v>20</v>
      </c>
      <c r="U26" s="109">
        <v>20</v>
      </c>
      <c r="V26" s="109">
        <v>20</v>
      </c>
      <c r="W26" s="109"/>
      <c r="X26" s="109"/>
      <c r="Y26" s="109"/>
      <c r="Z26" s="109"/>
      <c r="AA26" s="60">
        <f t="shared" si="2"/>
        <v>100</v>
      </c>
      <c r="AB26" s="67">
        <f t="shared" si="3"/>
        <v>83.333333333333343</v>
      </c>
      <c r="AC26" s="111">
        <v>72</v>
      </c>
      <c r="AD26" s="67">
        <f t="shared" si="4"/>
        <v>72</v>
      </c>
      <c r="AE26" s="66">
        <f>CRS!H26</f>
        <v>81.680000000000007</v>
      </c>
      <c r="AF26" s="64">
        <f>CRS!I26</f>
        <v>91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25</v>
      </c>
      <c r="F27" s="109">
        <v>30</v>
      </c>
      <c r="G27" s="109">
        <v>20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95</v>
      </c>
      <c r="P27" s="67">
        <f t="shared" si="1"/>
        <v>79.166666666666657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>
        <v>20</v>
      </c>
      <c r="W27" s="109"/>
      <c r="X27" s="109"/>
      <c r="Y27" s="109"/>
      <c r="Z27" s="109"/>
      <c r="AA27" s="60">
        <f t="shared" si="2"/>
        <v>120</v>
      </c>
      <c r="AB27" s="67">
        <f t="shared" si="3"/>
        <v>100</v>
      </c>
      <c r="AC27" s="111">
        <v>50</v>
      </c>
      <c r="AD27" s="67">
        <f t="shared" si="4"/>
        <v>50</v>
      </c>
      <c r="AE27" s="66">
        <f>CRS!H27</f>
        <v>76.125</v>
      </c>
      <c r="AF27" s="64">
        <f>CRS!I27</f>
        <v>88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>
        <v>25</v>
      </c>
      <c r="G28" s="109">
        <v>20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65</v>
      </c>
      <c r="P28" s="67">
        <f t="shared" si="1"/>
        <v>54.166666666666664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>
        <v>20</v>
      </c>
      <c r="W28" s="109"/>
      <c r="X28" s="109"/>
      <c r="Y28" s="109"/>
      <c r="Z28" s="109"/>
      <c r="AA28" s="60">
        <f t="shared" si="2"/>
        <v>120</v>
      </c>
      <c r="AB28" s="67">
        <f t="shared" si="3"/>
        <v>100</v>
      </c>
      <c r="AC28" s="111">
        <v>46</v>
      </c>
      <c r="AD28" s="67">
        <f t="shared" si="4"/>
        <v>46</v>
      </c>
      <c r="AE28" s="66">
        <f>CRS!H28</f>
        <v>66.515000000000001</v>
      </c>
      <c r="AF28" s="64">
        <f>CRS!I28</f>
        <v>83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34</v>
      </c>
      <c r="F29" s="109">
        <v>30</v>
      </c>
      <c r="G29" s="109"/>
      <c r="H29" s="109">
        <v>25</v>
      </c>
      <c r="I29" s="109"/>
      <c r="J29" s="109"/>
      <c r="K29" s="109"/>
      <c r="L29" s="109"/>
      <c r="M29" s="109"/>
      <c r="N29" s="109"/>
      <c r="O29" s="60">
        <f t="shared" si="0"/>
        <v>89</v>
      </c>
      <c r="P29" s="67">
        <f t="shared" si="1"/>
        <v>74.166666666666671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>
        <v>20</v>
      </c>
      <c r="W29" s="109"/>
      <c r="X29" s="109"/>
      <c r="Y29" s="109"/>
      <c r="Z29" s="109"/>
      <c r="AA29" s="60">
        <f t="shared" si="2"/>
        <v>120</v>
      </c>
      <c r="AB29" s="67">
        <f t="shared" si="3"/>
        <v>100</v>
      </c>
      <c r="AC29" s="111">
        <v>44</v>
      </c>
      <c r="AD29" s="67">
        <f t="shared" si="4"/>
        <v>44</v>
      </c>
      <c r="AE29" s="66">
        <f>CRS!H29</f>
        <v>72.435000000000002</v>
      </c>
      <c r="AF29" s="64">
        <f>CRS!I29</f>
        <v>86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25</v>
      </c>
      <c r="F30" s="109">
        <v>25</v>
      </c>
      <c r="G30" s="109">
        <v>20</v>
      </c>
      <c r="H30" s="109">
        <v>25</v>
      </c>
      <c r="I30" s="109"/>
      <c r="J30" s="109"/>
      <c r="K30" s="109"/>
      <c r="L30" s="109"/>
      <c r="M30" s="109"/>
      <c r="N30" s="109"/>
      <c r="O30" s="60">
        <f t="shared" si="0"/>
        <v>95</v>
      </c>
      <c r="P30" s="67">
        <f t="shared" si="1"/>
        <v>79.166666666666657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>
        <v>20</v>
      </c>
      <c r="W30" s="109"/>
      <c r="X30" s="109"/>
      <c r="Y30" s="109"/>
      <c r="Z30" s="109"/>
      <c r="AA30" s="60">
        <f t="shared" si="2"/>
        <v>120</v>
      </c>
      <c r="AB30" s="67">
        <f t="shared" si="3"/>
        <v>100</v>
      </c>
      <c r="AC30" s="111">
        <v>42</v>
      </c>
      <c r="AD30" s="67">
        <f t="shared" si="4"/>
        <v>42</v>
      </c>
      <c r="AE30" s="66">
        <f>CRS!H30</f>
        <v>73.405000000000001</v>
      </c>
      <c r="AF30" s="64">
        <f>CRS!I30</f>
        <v>87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25</v>
      </c>
      <c r="F31" s="109">
        <v>30</v>
      </c>
      <c r="G31" s="109">
        <v>20</v>
      </c>
      <c r="H31" s="109">
        <v>25</v>
      </c>
      <c r="I31" s="109"/>
      <c r="J31" s="109"/>
      <c r="K31" s="109"/>
      <c r="L31" s="109"/>
      <c r="M31" s="109"/>
      <c r="N31" s="109"/>
      <c r="O31" s="60">
        <f t="shared" si="0"/>
        <v>100</v>
      </c>
      <c r="P31" s="67">
        <f t="shared" si="1"/>
        <v>83.333333333333343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>
        <v>20</v>
      </c>
      <c r="W31" s="109"/>
      <c r="X31" s="109"/>
      <c r="Y31" s="109"/>
      <c r="Z31" s="109"/>
      <c r="AA31" s="60">
        <f t="shared" si="2"/>
        <v>120</v>
      </c>
      <c r="AB31" s="67">
        <f t="shared" si="3"/>
        <v>100</v>
      </c>
      <c r="AC31" s="111">
        <v>68</v>
      </c>
      <c r="AD31" s="67">
        <f t="shared" si="4"/>
        <v>68</v>
      </c>
      <c r="AE31" s="66">
        <f>CRS!H31</f>
        <v>83.62</v>
      </c>
      <c r="AF31" s="64">
        <f>CRS!I31</f>
        <v>92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40</v>
      </c>
      <c r="F32" s="109">
        <v>30</v>
      </c>
      <c r="G32" s="109">
        <v>20</v>
      </c>
      <c r="H32" s="109">
        <v>25</v>
      </c>
      <c r="I32" s="109"/>
      <c r="J32" s="109"/>
      <c r="K32" s="109"/>
      <c r="L32" s="109"/>
      <c r="M32" s="109"/>
      <c r="N32" s="109"/>
      <c r="O32" s="60">
        <f t="shared" si="0"/>
        <v>115</v>
      </c>
      <c r="P32" s="67">
        <f t="shared" si="1"/>
        <v>95.833333333333343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>
        <v>20</v>
      </c>
      <c r="W32" s="109"/>
      <c r="X32" s="109"/>
      <c r="Y32" s="109"/>
      <c r="Z32" s="109"/>
      <c r="AA32" s="60">
        <f t="shared" si="2"/>
        <v>120</v>
      </c>
      <c r="AB32" s="67">
        <f t="shared" si="3"/>
        <v>100</v>
      </c>
      <c r="AC32" s="111">
        <v>68</v>
      </c>
      <c r="AD32" s="67">
        <f t="shared" si="4"/>
        <v>68</v>
      </c>
      <c r="AE32" s="66">
        <f>CRS!H32</f>
        <v>87.745000000000005</v>
      </c>
      <c r="AF32" s="64">
        <f>CRS!I32</f>
        <v>94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28</v>
      </c>
      <c r="F33" s="109">
        <v>30</v>
      </c>
      <c r="G33" s="109">
        <v>20</v>
      </c>
      <c r="H33" s="109">
        <v>25</v>
      </c>
      <c r="I33" s="109"/>
      <c r="J33" s="109"/>
      <c r="K33" s="109"/>
      <c r="L33" s="109"/>
      <c r="M33" s="109"/>
      <c r="N33" s="109"/>
      <c r="O33" s="60">
        <f t="shared" si="0"/>
        <v>103</v>
      </c>
      <c r="P33" s="67">
        <f t="shared" si="1"/>
        <v>85.833333333333329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>
        <v>20</v>
      </c>
      <c r="W33" s="109"/>
      <c r="X33" s="109"/>
      <c r="Y33" s="109"/>
      <c r="Z33" s="109"/>
      <c r="AA33" s="60">
        <f t="shared" si="2"/>
        <v>120</v>
      </c>
      <c r="AB33" s="67">
        <f t="shared" si="3"/>
        <v>100</v>
      </c>
      <c r="AC33" s="111">
        <v>70</v>
      </c>
      <c r="AD33" s="67">
        <f t="shared" si="4"/>
        <v>70</v>
      </c>
      <c r="AE33" s="66">
        <f>CRS!H33</f>
        <v>85.125</v>
      </c>
      <c r="AF33" s="64">
        <f>CRS!I33</f>
        <v>93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>
        <v>25</v>
      </c>
      <c r="G34" s="109">
        <v>20</v>
      </c>
      <c r="H34" s="109"/>
      <c r="I34" s="109"/>
      <c r="J34" s="109"/>
      <c r="K34" s="109"/>
      <c r="L34" s="109"/>
      <c r="M34" s="109"/>
      <c r="N34" s="109"/>
      <c r="O34" s="60">
        <f t="shared" si="0"/>
        <v>45</v>
      </c>
      <c r="P34" s="67">
        <f t="shared" si="1"/>
        <v>37.5</v>
      </c>
      <c r="Q34" s="109">
        <v>15</v>
      </c>
      <c r="R34" s="109">
        <v>10</v>
      </c>
      <c r="S34" s="109">
        <v>15</v>
      </c>
      <c r="T34" s="109">
        <v>15</v>
      </c>
      <c r="U34" s="109">
        <v>20</v>
      </c>
      <c r="V34" s="109">
        <v>20</v>
      </c>
      <c r="W34" s="109"/>
      <c r="X34" s="109"/>
      <c r="Y34" s="109"/>
      <c r="Z34" s="109"/>
      <c r="AA34" s="60">
        <f t="shared" si="2"/>
        <v>95</v>
      </c>
      <c r="AB34" s="67">
        <f t="shared" si="3"/>
        <v>79.166666666666657</v>
      </c>
      <c r="AC34" s="111">
        <v>54</v>
      </c>
      <c r="AD34" s="67">
        <f t="shared" si="4"/>
        <v>54</v>
      </c>
      <c r="AE34" s="66">
        <f>CRS!H34</f>
        <v>56.86</v>
      </c>
      <c r="AF34" s="64">
        <f>CRS!I34</f>
        <v>78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33</v>
      </c>
      <c r="F35" s="109">
        <v>30</v>
      </c>
      <c r="G35" s="109">
        <v>20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103</v>
      </c>
      <c r="P35" s="67">
        <f t="shared" si="1"/>
        <v>85.833333333333329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>
        <v>20</v>
      </c>
      <c r="W35" s="109"/>
      <c r="X35" s="109"/>
      <c r="Y35" s="109"/>
      <c r="Z35" s="109"/>
      <c r="AA35" s="60">
        <f t="shared" si="2"/>
        <v>120</v>
      </c>
      <c r="AB35" s="67">
        <f t="shared" si="3"/>
        <v>100</v>
      </c>
      <c r="AC35" s="111">
        <v>50</v>
      </c>
      <c r="AD35" s="67">
        <f t="shared" si="4"/>
        <v>50</v>
      </c>
      <c r="AE35" s="66">
        <f>CRS!H35</f>
        <v>78.325000000000003</v>
      </c>
      <c r="AF35" s="64">
        <f>CRS!I35</f>
        <v>89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40</v>
      </c>
      <c r="F36" s="109">
        <v>30</v>
      </c>
      <c r="G36" s="109">
        <v>20</v>
      </c>
      <c r="H36" s="109">
        <v>25</v>
      </c>
      <c r="I36" s="109"/>
      <c r="J36" s="109"/>
      <c r="K36" s="109"/>
      <c r="L36" s="109"/>
      <c r="M36" s="109"/>
      <c r="N36" s="109"/>
      <c r="O36" s="60">
        <f t="shared" si="0"/>
        <v>115</v>
      </c>
      <c r="P36" s="67">
        <f t="shared" si="1"/>
        <v>95.833333333333343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>
        <v>20</v>
      </c>
      <c r="W36" s="109"/>
      <c r="X36" s="109"/>
      <c r="Y36" s="109"/>
      <c r="Z36" s="109"/>
      <c r="AA36" s="60">
        <f t="shared" si="2"/>
        <v>120</v>
      </c>
      <c r="AB36" s="67">
        <f t="shared" si="3"/>
        <v>100</v>
      </c>
      <c r="AC36" s="111">
        <v>74</v>
      </c>
      <c r="AD36" s="67">
        <f t="shared" si="4"/>
        <v>74</v>
      </c>
      <c r="AE36" s="66">
        <f>CRS!H36</f>
        <v>89.784999999999997</v>
      </c>
      <c r="AF36" s="64">
        <f>CRS!I36</f>
        <v>95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>
        <v>25</v>
      </c>
      <c r="G37" s="109">
        <v>20</v>
      </c>
      <c r="H37" s="109">
        <v>25</v>
      </c>
      <c r="I37" s="109"/>
      <c r="J37" s="109"/>
      <c r="K37" s="109"/>
      <c r="L37" s="109"/>
      <c r="M37" s="109"/>
      <c r="N37" s="109"/>
      <c r="O37" s="60">
        <f t="shared" si="0"/>
        <v>70</v>
      </c>
      <c r="P37" s="67">
        <f t="shared" si="1"/>
        <v>58.333333333333336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>
        <v>20</v>
      </c>
      <c r="W37" s="109"/>
      <c r="X37" s="109"/>
      <c r="Y37" s="109"/>
      <c r="Z37" s="109"/>
      <c r="AA37" s="60">
        <f t="shared" si="2"/>
        <v>120</v>
      </c>
      <c r="AB37" s="67">
        <f t="shared" si="3"/>
        <v>100</v>
      </c>
      <c r="AC37" s="111">
        <v>52</v>
      </c>
      <c r="AD37" s="67">
        <f t="shared" si="4"/>
        <v>52</v>
      </c>
      <c r="AE37" s="66">
        <f>CRS!H37</f>
        <v>69.930000000000007</v>
      </c>
      <c r="AF37" s="64">
        <f>CRS!I37</f>
        <v>85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20</v>
      </c>
      <c r="F38" s="109">
        <v>25</v>
      </c>
      <c r="G38" s="109">
        <v>20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85</v>
      </c>
      <c r="P38" s="67">
        <f t="shared" si="1"/>
        <v>70.833333333333343</v>
      </c>
      <c r="Q38" s="109">
        <v>20</v>
      </c>
      <c r="R38" s="109">
        <v>20</v>
      </c>
      <c r="S38" s="109">
        <v>20</v>
      </c>
      <c r="T38" s="109">
        <v>15</v>
      </c>
      <c r="U38" s="109">
        <v>20</v>
      </c>
      <c r="V38" s="109">
        <v>15</v>
      </c>
      <c r="W38" s="109"/>
      <c r="X38" s="109"/>
      <c r="Y38" s="109"/>
      <c r="Z38" s="109"/>
      <c r="AA38" s="60">
        <f t="shared" si="2"/>
        <v>110</v>
      </c>
      <c r="AB38" s="67">
        <f t="shared" si="3"/>
        <v>91.666666666666657</v>
      </c>
      <c r="AC38" s="111">
        <v>56</v>
      </c>
      <c r="AD38" s="67">
        <f t="shared" si="4"/>
        <v>56.000000000000007</v>
      </c>
      <c r="AE38" s="66">
        <f>CRS!H38</f>
        <v>72.665000000000006</v>
      </c>
      <c r="AF38" s="64">
        <f>CRS!I38</f>
        <v>86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40</v>
      </c>
      <c r="F39" s="109">
        <v>30</v>
      </c>
      <c r="G39" s="109">
        <v>20</v>
      </c>
      <c r="H39" s="109">
        <v>25</v>
      </c>
      <c r="I39" s="109"/>
      <c r="J39" s="109"/>
      <c r="K39" s="109"/>
      <c r="L39" s="109"/>
      <c r="M39" s="109"/>
      <c r="N39" s="109"/>
      <c r="O39" s="60">
        <f t="shared" si="0"/>
        <v>115</v>
      </c>
      <c r="P39" s="67">
        <f t="shared" si="1"/>
        <v>95.833333333333343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>
        <v>20</v>
      </c>
      <c r="W39" s="109"/>
      <c r="X39" s="109"/>
      <c r="Y39" s="109"/>
      <c r="Z39" s="109"/>
      <c r="AA39" s="60">
        <f t="shared" si="2"/>
        <v>120</v>
      </c>
      <c r="AB39" s="67">
        <f t="shared" si="3"/>
        <v>100</v>
      </c>
      <c r="AC39" s="111">
        <v>64</v>
      </c>
      <c r="AD39" s="67">
        <f t="shared" si="4"/>
        <v>64</v>
      </c>
      <c r="AE39" s="66">
        <f>CRS!H39</f>
        <v>86.385000000000005</v>
      </c>
      <c r="AF39" s="64">
        <f>CRS!I39</f>
        <v>93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>
        <v>20</v>
      </c>
      <c r="H40" s="109">
        <v>25</v>
      </c>
      <c r="I40" s="109"/>
      <c r="J40" s="109"/>
      <c r="K40" s="109"/>
      <c r="L40" s="109"/>
      <c r="M40" s="109"/>
      <c r="N40" s="109"/>
      <c r="O40" s="60">
        <f t="shared" si="0"/>
        <v>45</v>
      </c>
      <c r="P40" s="67">
        <f t="shared" si="1"/>
        <v>37.5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>
        <v>20</v>
      </c>
      <c r="W40" s="109"/>
      <c r="X40" s="109"/>
      <c r="Y40" s="109"/>
      <c r="Z40" s="109"/>
      <c r="AA40" s="60">
        <f t="shared" si="2"/>
        <v>120</v>
      </c>
      <c r="AB40" s="67">
        <f t="shared" si="3"/>
        <v>100</v>
      </c>
      <c r="AC40" s="111">
        <v>72</v>
      </c>
      <c r="AD40" s="67">
        <f t="shared" si="4"/>
        <v>72</v>
      </c>
      <c r="AE40" s="66">
        <f>CRS!H40</f>
        <v>69.855000000000004</v>
      </c>
      <c r="AF40" s="64">
        <f>CRS!I40</f>
        <v>85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2D  ITE16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2ND Trimester SY 2016-2017</v>
      </c>
      <c r="B46" s="335"/>
      <c r="C46" s="336"/>
      <c r="D46" s="336"/>
      <c r="E46" s="57">
        <f t="shared" ref="E46:N46" si="5">IF(E5="","",E5)</f>
        <v>40</v>
      </c>
      <c r="F46" s="57">
        <f t="shared" si="5"/>
        <v>30</v>
      </c>
      <c r="G46" s="57">
        <f t="shared" si="5"/>
        <v>20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>
        <f t="shared" si="6"/>
        <v>20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</v>
      </c>
      <c r="F47" s="302" t="str">
        <f t="shared" ref="F47:N47" si="7">IF(F6="","",F6)</f>
        <v>1/17/2017</v>
      </c>
      <c r="G47" s="302" t="str">
        <f t="shared" si="7"/>
        <v>1/25/2017</v>
      </c>
      <c r="H47" s="302" t="str">
        <f t="shared" si="7"/>
        <v>2-22017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120</v>
      </c>
      <c r="P47" s="306"/>
      <c r="Q47" s="302" t="str">
        <f t="shared" ref="Q47:Z47" si="8">IF(Q6="","",Q6)</f>
        <v>CB</v>
      </c>
      <c r="R47" s="302" t="str">
        <f t="shared" si="8"/>
        <v>Lesson 01</v>
      </c>
      <c r="S47" s="302" t="str">
        <f t="shared" si="8"/>
        <v>Lesson 02</v>
      </c>
      <c r="T47" s="302" t="str">
        <f t="shared" si="8"/>
        <v>Lesson 03</v>
      </c>
      <c r="U47" s="302" t="str">
        <f t="shared" si="8"/>
        <v>Lesson 04</v>
      </c>
      <c r="V47" s="302" t="str">
        <f t="shared" si="8"/>
        <v>Lesson 05</v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120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>
        <v>20</v>
      </c>
      <c r="R50" s="109"/>
      <c r="S50" s="109"/>
      <c r="T50" s="109"/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20</v>
      </c>
      <c r="AB50" s="67">
        <f t="shared" ref="AB50:AB80" si="12">IF(AA50="","",AA50/$AA$6*100)</f>
        <v>16.666666666666664</v>
      </c>
      <c r="AC50" s="111"/>
      <c r="AD50" s="67" t="str">
        <f t="shared" ref="AD50:AD80" si="13">IF(AC50="","",AC50/$AC$5*100)</f>
        <v/>
      </c>
      <c r="AE50" s="66">
        <f>CRS!H50</f>
        <v>5.4999999999999991</v>
      </c>
      <c r="AF50" s="64">
        <f>CRS!I50</f>
        <v>70</v>
      </c>
    </row>
    <row r="51" spans="1:32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34</v>
      </c>
      <c r="F51" s="109">
        <v>30</v>
      </c>
      <c r="G51" s="109"/>
      <c r="H51" s="109">
        <v>25</v>
      </c>
      <c r="I51" s="109"/>
      <c r="J51" s="109"/>
      <c r="K51" s="109"/>
      <c r="L51" s="109"/>
      <c r="M51" s="109"/>
      <c r="N51" s="109"/>
      <c r="O51" s="60">
        <f t="shared" si="9"/>
        <v>89</v>
      </c>
      <c r="P51" s="67">
        <f t="shared" si="10"/>
        <v>74.166666666666671</v>
      </c>
      <c r="Q51" s="109">
        <v>20</v>
      </c>
      <c r="R51" s="109">
        <v>20</v>
      </c>
      <c r="S51" s="109">
        <v>20</v>
      </c>
      <c r="T51" s="109">
        <v>20</v>
      </c>
      <c r="U51" s="109">
        <v>20</v>
      </c>
      <c r="V51" s="109">
        <v>20</v>
      </c>
      <c r="W51" s="109"/>
      <c r="X51" s="109"/>
      <c r="Y51" s="109"/>
      <c r="Z51" s="109"/>
      <c r="AA51" s="60">
        <f t="shared" si="11"/>
        <v>120</v>
      </c>
      <c r="AB51" s="67">
        <f t="shared" si="12"/>
        <v>100</v>
      </c>
      <c r="AC51" s="111">
        <v>72</v>
      </c>
      <c r="AD51" s="67">
        <f t="shared" si="13"/>
        <v>72</v>
      </c>
      <c r="AE51" s="66">
        <f>CRS!H51</f>
        <v>81.954999999999998</v>
      </c>
      <c r="AF51" s="64">
        <f>CRS!I51</f>
        <v>91</v>
      </c>
    </row>
    <row r="52" spans="1:32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32</v>
      </c>
      <c r="F52" s="109">
        <v>30</v>
      </c>
      <c r="G52" s="109">
        <v>20</v>
      </c>
      <c r="H52" s="109">
        <v>25</v>
      </c>
      <c r="I52" s="109"/>
      <c r="J52" s="109"/>
      <c r="K52" s="109"/>
      <c r="L52" s="109"/>
      <c r="M52" s="109"/>
      <c r="N52" s="109"/>
      <c r="O52" s="60">
        <f t="shared" si="9"/>
        <v>107</v>
      </c>
      <c r="P52" s="67">
        <f t="shared" si="10"/>
        <v>89.166666666666671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>
        <v>20</v>
      </c>
      <c r="W52" s="109"/>
      <c r="X52" s="109"/>
      <c r="Y52" s="109"/>
      <c r="Z52" s="109"/>
      <c r="AA52" s="60">
        <f t="shared" si="11"/>
        <v>120</v>
      </c>
      <c r="AB52" s="67">
        <f t="shared" si="12"/>
        <v>100</v>
      </c>
      <c r="AC52" s="111">
        <v>42</v>
      </c>
      <c r="AD52" s="67">
        <f t="shared" si="13"/>
        <v>42</v>
      </c>
      <c r="AE52" s="66">
        <f>CRS!H52</f>
        <v>76.705000000000013</v>
      </c>
      <c r="AF52" s="64">
        <f>CRS!I52</f>
        <v>88</v>
      </c>
    </row>
    <row r="53" spans="1:32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33</v>
      </c>
      <c r="F53" s="109">
        <v>30</v>
      </c>
      <c r="G53" s="109"/>
      <c r="H53" s="109">
        <v>20</v>
      </c>
      <c r="I53" s="109"/>
      <c r="J53" s="109"/>
      <c r="K53" s="109"/>
      <c r="L53" s="109"/>
      <c r="M53" s="109"/>
      <c r="N53" s="109"/>
      <c r="O53" s="60">
        <f t="shared" si="9"/>
        <v>83</v>
      </c>
      <c r="P53" s="67">
        <f t="shared" si="10"/>
        <v>69.166666666666671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>
        <v>20</v>
      </c>
      <c r="W53" s="109"/>
      <c r="X53" s="109"/>
      <c r="Y53" s="109"/>
      <c r="Z53" s="109"/>
      <c r="AA53" s="60">
        <f t="shared" si="11"/>
        <v>120</v>
      </c>
      <c r="AB53" s="67">
        <f t="shared" si="12"/>
        <v>100</v>
      </c>
      <c r="AC53" s="111">
        <v>68</v>
      </c>
      <c r="AD53" s="67">
        <f t="shared" si="13"/>
        <v>68</v>
      </c>
      <c r="AE53" s="66">
        <f>CRS!H53</f>
        <v>78.945000000000007</v>
      </c>
      <c r="AF53" s="64">
        <f>CRS!I53</f>
        <v>89</v>
      </c>
    </row>
    <row r="54" spans="1:32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40</v>
      </c>
      <c r="F54" s="109">
        <v>30</v>
      </c>
      <c r="G54" s="109">
        <v>20</v>
      </c>
      <c r="H54" s="109">
        <v>25</v>
      </c>
      <c r="I54" s="109"/>
      <c r="J54" s="109"/>
      <c r="K54" s="109"/>
      <c r="L54" s="109"/>
      <c r="M54" s="109"/>
      <c r="N54" s="109"/>
      <c r="O54" s="60">
        <f t="shared" si="9"/>
        <v>115</v>
      </c>
      <c r="P54" s="67">
        <f t="shared" si="10"/>
        <v>95.833333333333343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>
        <v>20</v>
      </c>
      <c r="W54" s="109"/>
      <c r="X54" s="109"/>
      <c r="Y54" s="109"/>
      <c r="Z54" s="109"/>
      <c r="AA54" s="60">
        <f t="shared" si="11"/>
        <v>120</v>
      </c>
      <c r="AB54" s="67">
        <f t="shared" si="12"/>
        <v>100</v>
      </c>
      <c r="AC54" s="111">
        <v>64</v>
      </c>
      <c r="AD54" s="67">
        <f t="shared" si="13"/>
        <v>64</v>
      </c>
      <c r="AE54" s="66">
        <f>CRS!H54</f>
        <v>86.385000000000005</v>
      </c>
      <c r="AF54" s="64">
        <f>CRS!I54</f>
        <v>93</v>
      </c>
    </row>
    <row r="55" spans="1:32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25</v>
      </c>
      <c r="F55" s="109"/>
      <c r="G55" s="109">
        <v>20</v>
      </c>
      <c r="H55" s="109">
        <v>25</v>
      </c>
      <c r="I55" s="109"/>
      <c r="J55" s="109"/>
      <c r="K55" s="109"/>
      <c r="L55" s="109"/>
      <c r="M55" s="109"/>
      <c r="N55" s="109"/>
      <c r="O55" s="60">
        <f t="shared" si="9"/>
        <v>70</v>
      </c>
      <c r="P55" s="67">
        <f t="shared" si="10"/>
        <v>58.333333333333336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>
        <v>20</v>
      </c>
      <c r="W55" s="109"/>
      <c r="X55" s="109"/>
      <c r="Y55" s="109"/>
      <c r="Z55" s="109"/>
      <c r="AA55" s="60">
        <f t="shared" si="11"/>
        <v>120</v>
      </c>
      <c r="AB55" s="67">
        <f t="shared" si="12"/>
        <v>100</v>
      </c>
      <c r="AC55" s="111">
        <v>70</v>
      </c>
      <c r="AD55" s="67">
        <f t="shared" si="13"/>
        <v>70</v>
      </c>
      <c r="AE55" s="66">
        <f>CRS!H55</f>
        <v>76.05</v>
      </c>
      <c r="AF55" s="64">
        <f>CRS!I55</f>
        <v>88</v>
      </c>
    </row>
    <row r="56" spans="1:32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33</v>
      </c>
      <c r="F56" s="109">
        <v>30</v>
      </c>
      <c r="G56" s="109">
        <v>20</v>
      </c>
      <c r="H56" s="109">
        <v>20</v>
      </c>
      <c r="I56" s="109"/>
      <c r="J56" s="109"/>
      <c r="K56" s="109"/>
      <c r="L56" s="109"/>
      <c r="M56" s="109"/>
      <c r="N56" s="109"/>
      <c r="O56" s="60">
        <f t="shared" si="9"/>
        <v>103</v>
      </c>
      <c r="P56" s="67">
        <f t="shared" si="10"/>
        <v>85.833333333333329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>
        <v>20</v>
      </c>
      <c r="W56" s="109"/>
      <c r="X56" s="109"/>
      <c r="Y56" s="109"/>
      <c r="Z56" s="109"/>
      <c r="AA56" s="60">
        <f t="shared" si="11"/>
        <v>120</v>
      </c>
      <c r="AB56" s="67">
        <f t="shared" si="12"/>
        <v>100</v>
      </c>
      <c r="AC56" s="111">
        <v>60</v>
      </c>
      <c r="AD56" s="67">
        <f t="shared" si="13"/>
        <v>60</v>
      </c>
      <c r="AE56" s="66">
        <f>CRS!H56</f>
        <v>81.725000000000009</v>
      </c>
      <c r="AF56" s="64">
        <f>CRS!I56</f>
        <v>91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topLeftCell="A19" zoomScaleNormal="100" workbookViewId="0">
      <selection activeCell="R21" sqref="R21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2D  ITE16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8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8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8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>
        <v>25</v>
      </c>
      <c r="F5" s="108">
        <v>25</v>
      </c>
      <c r="G5" s="108">
        <v>25</v>
      </c>
      <c r="H5" s="108">
        <v>40</v>
      </c>
      <c r="I5" s="108"/>
      <c r="J5" s="108"/>
      <c r="K5" s="108"/>
      <c r="L5" s="108"/>
      <c r="M5" s="108"/>
      <c r="N5" s="108"/>
      <c r="O5" s="330"/>
      <c r="P5" s="307"/>
      <c r="Q5" s="108">
        <v>40</v>
      </c>
      <c r="R5" s="108">
        <v>40</v>
      </c>
      <c r="S5" s="108">
        <v>40</v>
      </c>
      <c r="T5" s="108">
        <v>20</v>
      </c>
      <c r="U5" s="108">
        <v>20</v>
      </c>
      <c r="V5" s="108"/>
      <c r="W5" s="108"/>
      <c r="X5" s="108"/>
      <c r="Y5" s="108"/>
      <c r="Z5" s="108"/>
      <c r="AA5" s="330"/>
      <c r="AB5" s="307"/>
      <c r="AC5" s="110">
        <v>75</v>
      </c>
      <c r="AD5" s="322"/>
      <c r="AE5" s="378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257</v>
      </c>
      <c r="F6" s="313" t="s">
        <v>258</v>
      </c>
      <c r="G6" s="313" t="s">
        <v>259</v>
      </c>
      <c r="H6" s="313" t="s">
        <v>260</v>
      </c>
      <c r="I6" s="313"/>
      <c r="J6" s="313"/>
      <c r="K6" s="313"/>
      <c r="L6" s="313"/>
      <c r="M6" s="313"/>
      <c r="N6" s="313"/>
      <c r="O6" s="331">
        <f>IF(SUM(E5:N5)=0,"",SUM(E5:N5))</f>
        <v>115</v>
      </c>
      <c r="P6" s="307"/>
      <c r="Q6" s="375" t="s">
        <v>254</v>
      </c>
      <c r="R6" s="375" t="s">
        <v>255</v>
      </c>
      <c r="S6" s="313" t="s">
        <v>256</v>
      </c>
      <c r="T6" s="313"/>
      <c r="U6" s="313"/>
      <c r="V6" s="313"/>
      <c r="W6" s="313"/>
      <c r="X6" s="313"/>
      <c r="Y6" s="313"/>
      <c r="Z6" s="313"/>
      <c r="AA6" s="358">
        <f>IF(SUM(Q5:Z5)=0,"",SUM(Q5:Z5))</f>
        <v>160</v>
      </c>
      <c r="AB6" s="307"/>
      <c r="AC6" s="365">
        <f>'INITIAL INPUT'!D22</f>
        <v>40603</v>
      </c>
      <c r="AD6" s="323"/>
      <c r="AE6" s="378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4"/>
      <c r="G7" s="314"/>
      <c r="H7" s="316"/>
      <c r="I7" s="316"/>
      <c r="J7" s="316"/>
      <c r="K7" s="316"/>
      <c r="L7" s="316"/>
      <c r="M7" s="316"/>
      <c r="N7" s="316"/>
      <c r="O7" s="332"/>
      <c r="P7" s="307"/>
      <c r="Q7" s="376"/>
      <c r="R7" s="376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8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5"/>
      <c r="G8" s="315"/>
      <c r="H8" s="317"/>
      <c r="I8" s="317"/>
      <c r="J8" s="317"/>
      <c r="K8" s="317"/>
      <c r="L8" s="317"/>
      <c r="M8" s="317"/>
      <c r="N8" s="317"/>
      <c r="O8" s="333"/>
      <c r="P8" s="308"/>
      <c r="Q8" s="377"/>
      <c r="R8" s="377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9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>
        <v>10</v>
      </c>
      <c r="F9" s="109">
        <v>14</v>
      </c>
      <c r="G9" s="109">
        <v>11</v>
      </c>
      <c r="H9" s="109">
        <v>40</v>
      </c>
      <c r="I9" s="109"/>
      <c r="J9" s="109"/>
      <c r="K9" s="109"/>
      <c r="L9" s="109"/>
      <c r="M9" s="109"/>
      <c r="N9" s="109"/>
      <c r="O9" s="60">
        <f>IF(SUM(E9:N9)=0,"",SUM(E9:N9))</f>
        <v>75</v>
      </c>
      <c r="P9" s="67">
        <f>IF(O9="","",O9/$O$6*100)</f>
        <v>65.217391304347828</v>
      </c>
      <c r="Q9" s="109">
        <v>40</v>
      </c>
      <c r="R9" s="109">
        <v>40</v>
      </c>
      <c r="S9" s="109">
        <v>20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62.5</v>
      </c>
      <c r="AC9" s="111">
        <v>29</v>
      </c>
      <c r="AD9" s="67">
        <f>IF(AC9="","",AC9/$AC$5*100)</f>
        <v>38.666666666666664</v>
      </c>
      <c r="AE9" s="112">
        <f>CRS!M9</f>
        <v>55.29340579710145</v>
      </c>
      <c r="AF9" s="66">
        <f>CRS!N9</f>
        <v>60.231702898550722</v>
      </c>
      <c r="AG9" s="64">
        <f>CRS!O9</f>
        <v>80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>
        <v>12</v>
      </c>
      <c r="F10" s="109">
        <v>15</v>
      </c>
      <c r="G10" s="109">
        <v>14</v>
      </c>
      <c r="H10" s="109">
        <v>40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81</v>
      </c>
      <c r="P10" s="67">
        <f t="shared" ref="P10:P40" si="1">IF(O10="","",O10/$O$6*100)</f>
        <v>70.434782608695656</v>
      </c>
      <c r="Q10" s="109">
        <v>40</v>
      </c>
      <c r="R10" s="109">
        <v>40</v>
      </c>
      <c r="S10" s="109"/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80</v>
      </c>
      <c r="AB10" s="67">
        <f t="shared" ref="AB10:AB40" si="3">IF(AA10="","",AA10/$AA$6*100)</f>
        <v>50</v>
      </c>
      <c r="AC10" s="111">
        <v>54</v>
      </c>
      <c r="AD10" s="67">
        <f t="shared" ref="AD10:AD40" si="4">IF(AC10="","",AC10/$AC$5*100)</f>
        <v>72</v>
      </c>
      <c r="AE10" s="112">
        <f>CRS!M10</f>
        <v>64.22347826086957</v>
      </c>
      <c r="AF10" s="66">
        <f>CRS!N10</f>
        <v>68.089239130434777</v>
      </c>
      <c r="AG10" s="64">
        <f>CRS!O10</f>
        <v>84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8</v>
      </c>
      <c r="F11" s="109">
        <v>6</v>
      </c>
      <c r="G11" s="109">
        <v>9</v>
      </c>
      <c r="H11" s="109">
        <v>40</v>
      </c>
      <c r="I11" s="109"/>
      <c r="J11" s="109"/>
      <c r="K11" s="109"/>
      <c r="L11" s="109"/>
      <c r="M11" s="109"/>
      <c r="N11" s="109"/>
      <c r="O11" s="60">
        <f t="shared" si="0"/>
        <v>63</v>
      </c>
      <c r="P11" s="67">
        <f t="shared" si="1"/>
        <v>54.782608695652172</v>
      </c>
      <c r="Q11" s="109">
        <v>40</v>
      </c>
      <c r="R11" s="109">
        <v>40</v>
      </c>
      <c r="S11" s="109">
        <v>30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150</v>
      </c>
      <c r="AB11" s="67">
        <f t="shared" si="3"/>
        <v>93.75</v>
      </c>
      <c r="AC11" s="111">
        <v>21</v>
      </c>
      <c r="AD11" s="67">
        <f t="shared" si="4"/>
        <v>28.000000000000004</v>
      </c>
      <c r="AE11" s="112">
        <f>CRS!M11</f>
        <v>58.535760869565216</v>
      </c>
      <c r="AF11" s="66">
        <f>CRS!N11</f>
        <v>62.525380434782619</v>
      </c>
      <c r="AG11" s="64">
        <f>CRS!O11</f>
        <v>81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8</v>
      </c>
      <c r="F12" s="109">
        <v>12</v>
      </c>
      <c r="G12" s="109">
        <v>12</v>
      </c>
      <c r="H12" s="109">
        <v>40</v>
      </c>
      <c r="I12" s="109"/>
      <c r="J12" s="109"/>
      <c r="K12" s="109"/>
      <c r="L12" s="109"/>
      <c r="M12" s="109"/>
      <c r="N12" s="109"/>
      <c r="O12" s="60">
        <f t="shared" si="0"/>
        <v>72</v>
      </c>
      <c r="P12" s="67">
        <f t="shared" si="1"/>
        <v>62.608695652173921</v>
      </c>
      <c r="Q12" s="109">
        <v>30</v>
      </c>
      <c r="R12" s="109">
        <v>30</v>
      </c>
      <c r="S12" s="109"/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62.5</v>
      </c>
      <c r="AC12" s="111">
        <v>40</v>
      </c>
      <c r="AD12" s="67">
        <f t="shared" si="4"/>
        <v>53.333333333333336</v>
      </c>
      <c r="AE12" s="112">
        <f>CRS!M12</f>
        <v>59.419202898550736</v>
      </c>
      <c r="AF12" s="66">
        <f>CRS!N12</f>
        <v>57.952101449275375</v>
      </c>
      <c r="AG12" s="64">
        <f>CRS!O12</f>
        <v>79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7</v>
      </c>
      <c r="F13" s="109">
        <v>0</v>
      </c>
      <c r="G13" s="109">
        <v>14</v>
      </c>
      <c r="H13" s="109">
        <v>40</v>
      </c>
      <c r="I13" s="109"/>
      <c r="J13" s="109"/>
      <c r="K13" s="109"/>
      <c r="L13" s="109"/>
      <c r="M13" s="109"/>
      <c r="N13" s="109"/>
      <c r="O13" s="60">
        <f t="shared" si="0"/>
        <v>61</v>
      </c>
      <c r="P13" s="67">
        <f t="shared" si="1"/>
        <v>53.04347826086957</v>
      </c>
      <c r="Q13" s="109">
        <v>40</v>
      </c>
      <c r="R13" s="109">
        <v>40</v>
      </c>
      <c r="S13" s="109">
        <v>30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150</v>
      </c>
      <c r="AB13" s="67">
        <f t="shared" si="3"/>
        <v>93.75</v>
      </c>
      <c r="AC13" s="111">
        <v>29</v>
      </c>
      <c r="AD13" s="67">
        <f t="shared" si="4"/>
        <v>38.666666666666664</v>
      </c>
      <c r="AE13" s="112">
        <f>CRS!M13</f>
        <v>61.588514492753625</v>
      </c>
      <c r="AF13" s="66">
        <f>CRS!N13</f>
        <v>64.311757246376814</v>
      </c>
      <c r="AG13" s="64">
        <f>CRS!O13</f>
        <v>82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>
        <v>4</v>
      </c>
      <c r="F14" s="109">
        <v>8</v>
      </c>
      <c r="G14" s="109">
        <v>9</v>
      </c>
      <c r="H14" s="109"/>
      <c r="I14" s="109"/>
      <c r="J14" s="109"/>
      <c r="K14" s="109"/>
      <c r="L14" s="109"/>
      <c r="M14" s="109"/>
      <c r="N14" s="109"/>
      <c r="O14" s="60">
        <f t="shared" si="0"/>
        <v>21</v>
      </c>
      <c r="P14" s="67">
        <f t="shared" si="1"/>
        <v>18.260869565217391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>
        <f>CRS!M14</f>
        <v>6.0260869565217394</v>
      </c>
      <c r="AF14" s="66">
        <f>CRS!N14</f>
        <v>14.013043478260869</v>
      </c>
      <c r="AG14" s="64">
        <f>CRS!O14</f>
        <v>71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0</v>
      </c>
      <c r="F15" s="109">
        <v>13</v>
      </c>
      <c r="G15" s="109">
        <v>15</v>
      </c>
      <c r="H15" s="109">
        <v>40</v>
      </c>
      <c r="I15" s="109"/>
      <c r="J15" s="109"/>
      <c r="K15" s="109"/>
      <c r="L15" s="109"/>
      <c r="M15" s="109"/>
      <c r="N15" s="109"/>
      <c r="O15" s="60">
        <f t="shared" si="0"/>
        <v>68</v>
      </c>
      <c r="P15" s="67">
        <f t="shared" si="1"/>
        <v>59.130434782608695</v>
      </c>
      <c r="Q15" s="109">
        <v>30</v>
      </c>
      <c r="R15" s="109">
        <v>30</v>
      </c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60</v>
      </c>
      <c r="AB15" s="67">
        <f t="shared" si="3"/>
        <v>37.5</v>
      </c>
      <c r="AC15" s="111">
        <v>46</v>
      </c>
      <c r="AD15" s="67">
        <f t="shared" si="4"/>
        <v>61.333333333333329</v>
      </c>
      <c r="AE15" s="112">
        <f>CRS!M15</f>
        <v>52.741376811594201</v>
      </c>
      <c r="AF15" s="66">
        <f>CRS!N15</f>
        <v>66.588188405797098</v>
      </c>
      <c r="AG15" s="64">
        <f>CRS!O15</f>
        <v>83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0</v>
      </c>
      <c r="F16" s="109">
        <v>8</v>
      </c>
      <c r="G16" s="109">
        <v>10</v>
      </c>
      <c r="H16" s="109">
        <v>40</v>
      </c>
      <c r="I16" s="109"/>
      <c r="J16" s="109"/>
      <c r="K16" s="109"/>
      <c r="L16" s="109"/>
      <c r="M16" s="109"/>
      <c r="N16" s="109"/>
      <c r="O16" s="60">
        <f t="shared" si="0"/>
        <v>58</v>
      </c>
      <c r="P16" s="67">
        <f t="shared" si="1"/>
        <v>50.434782608695649</v>
      </c>
      <c r="Q16" s="109">
        <v>30</v>
      </c>
      <c r="R16" s="109">
        <v>30</v>
      </c>
      <c r="S16" s="109"/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80</v>
      </c>
      <c r="AB16" s="67">
        <f t="shared" si="3"/>
        <v>50</v>
      </c>
      <c r="AC16" s="111">
        <v>26</v>
      </c>
      <c r="AD16" s="67">
        <f t="shared" si="4"/>
        <v>34.666666666666671</v>
      </c>
      <c r="AE16" s="112">
        <f>CRS!M16</f>
        <v>44.930144927536233</v>
      </c>
      <c r="AF16" s="66">
        <f>CRS!N16</f>
        <v>44.050072463768117</v>
      </c>
      <c r="AG16" s="64">
        <f>CRS!O16</f>
        <v>74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14</v>
      </c>
      <c r="F17" s="109">
        <v>16</v>
      </c>
      <c r="G17" s="109">
        <v>16</v>
      </c>
      <c r="H17" s="109">
        <v>40</v>
      </c>
      <c r="I17" s="109"/>
      <c r="J17" s="109"/>
      <c r="K17" s="109"/>
      <c r="L17" s="109"/>
      <c r="M17" s="109"/>
      <c r="N17" s="109"/>
      <c r="O17" s="60">
        <f t="shared" si="0"/>
        <v>86</v>
      </c>
      <c r="P17" s="67">
        <f t="shared" si="1"/>
        <v>74.782608695652172</v>
      </c>
      <c r="Q17" s="109">
        <v>40</v>
      </c>
      <c r="R17" s="109">
        <v>40</v>
      </c>
      <c r="S17" s="109">
        <v>30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150</v>
      </c>
      <c r="AB17" s="67">
        <f t="shared" si="3"/>
        <v>93.75</v>
      </c>
      <c r="AC17" s="111">
        <v>50</v>
      </c>
      <c r="AD17" s="67">
        <f t="shared" si="4"/>
        <v>66.666666666666657</v>
      </c>
      <c r="AE17" s="112">
        <f>CRS!M17</f>
        <v>78.282427536231893</v>
      </c>
      <c r="AF17" s="66">
        <f>CRS!N17</f>
        <v>76.833713768115956</v>
      </c>
      <c r="AG17" s="64">
        <f>CRS!O17</f>
        <v>88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14</v>
      </c>
      <c r="G18" s="109">
        <v>12</v>
      </c>
      <c r="H18" s="109">
        <v>40</v>
      </c>
      <c r="I18" s="109"/>
      <c r="J18" s="109"/>
      <c r="K18" s="109"/>
      <c r="L18" s="109"/>
      <c r="M18" s="109"/>
      <c r="N18" s="109"/>
      <c r="O18" s="60">
        <f t="shared" si="0"/>
        <v>76</v>
      </c>
      <c r="P18" s="67">
        <f t="shared" si="1"/>
        <v>66.086956521739125</v>
      </c>
      <c r="Q18" s="109">
        <v>30</v>
      </c>
      <c r="R18" s="109">
        <v>30</v>
      </c>
      <c r="S18" s="109">
        <v>20</v>
      </c>
      <c r="T18" s="109"/>
      <c r="U18" s="109"/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50</v>
      </c>
      <c r="AC18" s="111">
        <v>31</v>
      </c>
      <c r="AD18" s="67">
        <f t="shared" si="4"/>
        <v>41.333333333333336</v>
      </c>
      <c r="AE18" s="112">
        <f>CRS!M18</f>
        <v>52.362028985507244</v>
      </c>
      <c r="AF18" s="66">
        <f>CRS!N18</f>
        <v>54.981014492753623</v>
      </c>
      <c r="AG18" s="64">
        <f>CRS!O18</f>
        <v>77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14</v>
      </c>
      <c r="F19" s="109">
        <v>18</v>
      </c>
      <c r="G19" s="109">
        <v>19</v>
      </c>
      <c r="H19" s="109">
        <v>40</v>
      </c>
      <c r="I19" s="109"/>
      <c r="J19" s="109"/>
      <c r="K19" s="109"/>
      <c r="L19" s="109"/>
      <c r="M19" s="109"/>
      <c r="N19" s="109"/>
      <c r="O19" s="60">
        <f t="shared" si="0"/>
        <v>91</v>
      </c>
      <c r="P19" s="67">
        <f t="shared" si="1"/>
        <v>79.130434782608688</v>
      </c>
      <c r="Q19" s="109">
        <v>40</v>
      </c>
      <c r="R19" s="109">
        <v>40</v>
      </c>
      <c r="S19" s="109">
        <v>30</v>
      </c>
      <c r="T19" s="109">
        <v>20</v>
      </c>
      <c r="U19" s="109"/>
      <c r="V19" s="109"/>
      <c r="W19" s="109"/>
      <c r="X19" s="109"/>
      <c r="Y19" s="109"/>
      <c r="Z19" s="109"/>
      <c r="AA19" s="60">
        <f t="shared" si="2"/>
        <v>130</v>
      </c>
      <c r="AB19" s="67">
        <f t="shared" si="3"/>
        <v>81.25</v>
      </c>
      <c r="AC19" s="111">
        <v>62</v>
      </c>
      <c r="AD19" s="67">
        <f t="shared" si="4"/>
        <v>82.666666666666671</v>
      </c>
      <c r="AE19" s="112">
        <f>CRS!M19</f>
        <v>81.032210144927532</v>
      </c>
      <c r="AF19" s="66">
        <f>CRS!N19</f>
        <v>83.418605072463777</v>
      </c>
      <c r="AG19" s="64">
        <f>CRS!O19</f>
        <v>92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14</v>
      </c>
      <c r="F20" s="109">
        <v>13</v>
      </c>
      <c r="G20" s="109">
        <v>10</v>
      </c>
      <c r="H20" s="109">
        <v>40</v>
      </c>
      <c r="I20" s="109"/>
      <c r="J20" s="109"/>
      <c r="K20" s="109"/>
      <c r="L20" s="109"/>
      <c r="M20" s="109"/>
      <c r="N20" s="109"/>
      <c r="O20" s="60">
        <f t="shared" si="0"/>
        <v>77</v>
      </c>
      <c r="P20" s="67">
        <f t="shared" si="1"/>
        <v>66.956521739130437</v>
      </c>
      <c r="Q20" s="109">
        <v>40</v>
      </c>
      <c r="R20" s="109">
        <v>40</v>
      </c>
      <c r="S20" s="109">
        <v>30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150</v>
      </c>
      <c r="AB20" s="67">
        <f t="shared" si="3"/>
        <v>93.75</v>
      </c>
      <c r="AC20" s="111">
        <v>50</v>
      </c>
      <c r="AD20" s="67">
        <f t="shared" si="4"/>
        <v>66.666666666666657</v>
      </c>
      <c r="AE20" s="112">
        <f>CRS!M20</f>
        <v>75.699818840579709</v>
      </c>
      <c r="AF20" s="66">
        <f>CRS!N20</f>
        <v>83.082409420289849</v>
      </c>
      <c r="AG20" s="64">
        <f>CRS!O20</f>
        <v>92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6</v>
      </c>
      <c r="F21" s="109">
        <v>9</v>
      </c>
      <c r="G21" s="109">
        <v>10</v>
      </c>
      <c r="H21" s="109">
        <v>40</v>
      </c>
      <c r="I21" s="109"/>
      <c r="J21" s="109"/>
      <c r="K21" s="109"/>
      <c r="L21" s="109"/>
      <c r="M21" s="109"/>
      <c r="N21" s="109"/>
      <c r="O21" s="60">
        <f t="shared" si="0"/>
        <v>65</v>
      </c>
      <c r="P21" s="67">
        <f t="shared" si="1"/>
        <v>56.521739130434781</v>
      </c>
      <c r="Q21" s="109">
        <v>40</v>
      </c>
      <c r="R21" s="109">
        <v>40</v>
      </c>
      <c r="S21" s="109"/>
      <c r="T21" s="109"/>
      <c r="U21" s="109"/>
      <c r="V21" s="109"/>
      <c r="W21" s="109"/>
      <c r="X21" s="109"/>
      <c r="Y21" s="109"/>
      <c r="Z21" s="109"/>
      <c r="AA21" s="60">
        <f t="shared" si="2"/>
        <v>80</v>
      </c>
      <c r="AB21" s="67">
        <f t="shared" si="3"/>
        <v>50</v>
      </c>
      <c r="AC21" s="111">
        <v>30</v>
      </c>
      <c r="AD21" s="67">
        <f t="shared" si="4"/>
        <v>40</v>
      </c>
      <c r="AE21" s="112">
        <f>CRS!M21</f>
        <v>48.752173913043485</v>
      </c>
      <c r="AF21" s="66">
        <f>CRS!N21</f>
        <v>64.363586956521743</v>
      </c>
      <c r="AG21" s="64">
        <f>CRS!O21</f>
        <v>82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16</v>
      </c>
      <c r="F22" s="109">
        <v>14</v>
      </c>
      <c r="G22" s="109">
        <v>20</v>
      </c>
      <c r="H22" s="109">
        <v>40</v>
      </c>
      <c r="I22" s="109"/>
      <c r="J22" s="109"/>
      <c r="K22" s="109"/>
      <c r="L22" s="109"/>
      <c r="M22" s="109"/>
      <c r="N22" s="109"/>
      <c r="O22" s="60">
        <f t="shared" si="0"/>
        <v>90</v>
      </c>
      <c r="P22" s="67">
        <f t="shared" si="1"/>
        <v>78.260869565217391</v>
      </c>
      <c r="Q22" s="109">
        <v>40</v>
      </c>
      <c r="R22" s="109">
        <v>40</v>
      </c>
      <c r="S22" s="109">
        <v>30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150</v>
      </c>
      <c r="AB22" s="67">
        <f t="shared" si="3"/>
        <v>93.75</v>
      </c>
      <c r="AC22" s="111">
        <v>62</v>
      </c>
      <c r="AD22" s="67">
        <f t="shared" si="4"/>
        <v>82.666666666666671</v>
      </c>
      <c r="AE22" s="112">
        <f>CRS!M22</f>
        <v>84.870253623188404</v>
      </c>
      <c r="AF22" s="66">
        <f>CRS!N22</f>
        <v>86.987626811594197</v>
      </c>
      <c r="AG22" s="64">
        <f>CRS!O22</f>
        <v>93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17</v>
      </c>
      <c r="F23" s="109">
        <v>13</v>
      </c>
      <c r="G23" s="109">
        <v>19</v>
      </c>
      <c r="H23" s="109">
        <v>40</v>
      </c>
      <c r="I23" s="109"/>
      <c r="J23" s="109"/>
      <c r="K23" s="109"/>
      <c r="L23" s="109"/>
      <c r="M23" s="109"/>
      <c r="N23" s="109"/>
      <c r="O23" s="60">
        <f t="shared" si="0"/>
        <v>89</v>
      </c>
      <c r="P23" s="67">
        <f t="shared" si="1"/>
        <v>77.391304347826079</v>
      </c>
      <c r="Q23" s="109">
        <v>40</v>
      </c>
      <c r="R23" s="109">
        <v>40</v>
      </c>
      <c r="S23" s="109">
        <v>30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150</v>
      </c>
      <c r="AB23" s="67">
        <f t="shared" si="3"/>
        <v>93.75</v>
      </c>
      <c r="AC23" s="111">
        <v>57</v>
      </c>
      <c r="AD23" s="67">
        <f t="shared" si="4"/>
        <v>76</v>
      </c>
      <c r="AE23" s="112">
        <f>CRS!M23</f>
        <v>82.31663043478261</v>
      </c>
      <c r="AF23" s="66">
        <f>CRS!N23</f>
        <v>85.290815217391312</v>
      </c>
      <c r="AG23" s="64">
        <f>CRS!O23</f>
        <v>93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13</v>
      </c>
      <c r="F24" s="109">
        <v>15</v>
      </c>
      <c r="G24" s="109">
        <v>18</v>
      </c>
      <c r="H24" s="109">
        <v>40</v>
      </c>
      <c r="I24" s="109"/>
      <c r="J24" s="109"/>
      <c r="K24" s="109"/>
      <c r="L24" s="109"/>
      <c r="M24" s="109"/>
      <c r="N24" s="109"/>
      <c r="O24" s="60">
        <f t="shared" si="0"/>
        <v>86</v>
      </c>
      <c r="P24" s="67">
        <f t="shared" si="1"/>
        <v>74.782608695652172</v>
      </c>
      <c r="Q24" s="109">
        <v>40</v>
      </c>
      <c r="R24" s="109">
        <v>40</v>
      </c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80</v>
      </c>
      <c r="AB24" s="67">
        <f t="shared" si="3"/>
        <v>50</v>
      </c>
      <c r="AC24" s="111">
        <v>35</v>
      </c>
      <c r="AD24" s="67">
        <f t="shared" si="4"/>
        <v>46.666666666666664</v>
      </c>
      <c r="AE24" s="112">
        <f>CRS!M24</f>
        <v>57.044927536231889</v>
      </c>
      <c r="AF24" s="66">
        <f>CRS!N24</f>
        <v>63.972463768115944</v>
      </c>
      <c r="AG24" s="64">
        <f>CRS!O24</f>
        <v>82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>
        <v>15</v>
      </c>
      <c r="F25" s="109">
        <v>15</v>
      </c>
      <c r="G25" s="109"/>
      <c r="H25" s="109">
        <v>40</v>
      </c>
      <c r="I25" s="109"/>
      <c r="J25" s="109"/>
      <c r="K25" s="109"/>
      <c r="L25" s="109"/>
      <c r="M25" s="109"/>
      <c r="N25" s="109"/>
      <c r="O25" s="60">
        <f t="shared" si="0"/>
        <v>70</v>
      </c>
      <c r="P25" s="67">
        <f t="shared" si="1"/>
        <v>60.869565217391312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31</v>
      </c>
      <c r="AD25" s="67">
        <f t="shared" si="4"/>
        <v>41.333333333333336</v>
      </c>
      <c r="AE25" s="112">
        <f>CRS!M25</f>
        <v>34.140289855072467</v>
      </c>
      <c r="AF25" s="66">
        <f>CRS!N25</f>
        <v>45.500144927536233</v>
      </c>
      <c r="AG25" s="64">
        <f>CRS!O25</f>
        <v>74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14</v>
      </c>
      <c r="F26" s="109">
        <v>16</v>
      </c>
      <c r="G26" s="109">
        <v>19</v>
      </c>
      <c r="H26" s="109">
        <v>40</v>
      </c>
      <c r="I26" s="109"/>
      <c r="J26" s="109"/>
      <c r="K26" s="109"/>
      <c r="L26" s="109"/>
      <c r="M26" s="109"/>
      <c r="N26" s="109"/>
      <c r="O26" s="60">
        <f t="shared" si="0"/>
        <v>89</v>
      </c>
      <c r="P26" s="67">
        <f t="shared" si="1"/>
        <v>77.391304347826079</v>
      </c>
      <c r="Q26" s="109">
        <v>40</v>
      </c>
      <c r="R26" s="109">
        <v>40</v>
      </c>
      <c r="S26" s="109">
        <v>30</v>
      </c>
      <c r="T26" s="109">
        <v>20</v>
      </c>
      <c r="U26" s="109"/>
      <c r="V26" s="109"/>
      <c r="W26" s="109"/>
      <c r="X26" s="109"/>
      <c r="Y26" s="109"/>
      <c r="Z26" s="109"/>
      <c r="AA26" s="60">
        <f t="shared" si="2"/>
        <v>130</v>
      </c>
      <c r="AB26" s="67">
        <f t="shared" si="3"/>
        <v>81.25</v>
      </c>
      <c r="AC26" s="111">
        <v>57</v>
      </c>
      <c r="AD26" s="67">
        <f t="shared" si="4"/>
        <v>76</v>
      </c>
      <c r="AE26" s="112">
        <f>CRS!M26</f>
        <v>78.19163043478261</v>
      </c>
      <c r="AF26" s="66">
        <f>CRS!N26</f>
        <v>79.935815217391308</v>
      </c>
      <c r="AG26" s="64">
        <f>CRS!O26</f>
        <v>90</v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</v>
      </c>
      <c r="F27" s="109">
        <v>7</v>
      </c>
      <c r="G27" s="109">
        <v>10</v>
      </c>
      <c r="H27" s="109">
        <v>40</v>
      </c>
      <c r="I27" s="109"/>
      <c r="J27" s="109"/>
      <c r="K27" s="109"/>
      <c r="L27" s="109"/>
      <c r="M27" s="109"/>
      <c r="N27" s="109"/>
      <c r="O27" s="60">
        <f t="shared" si="0"/>
        <v>59</v>
      </c>
      <c r="P27" s="67">
        <f t="shared" si="1"/>
        <v>51.304347826086961</v>
      </c>
      <c r="Q27" s="109">
        <v>40</v>
      </c>
      <c r="R27" s="109">
        <v>40</v>
      </c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80</v>
      </c>
      <c r="AB27" s="67">
        <f t="shared" si="3"/>
        <v>50</v>
      </c>
      <c r="AC27" s="111">
        <v>31</v>
      </c>
      <c r="AD27" s="67">
        <f t="shared" si="4"/>
        <v>41.333333333333336</v>
      </c>
      <c r="AE27" s="112">
        <f>CRS!M27</f>
        <v>47.483768115942034</v>
      </c>
      <c r="AF27" s="66">
        <f>CRS!N27</f>
        <v>61.804384057971021</v>
      </c>
      <c r="AG27" s="64">
        <f>CRS!O27</f>
        <v>81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>
        <v>0</v>
      </c>
      <c r="F28" s="109">
        <v>8</v>
      </c>
      <c r="G28" s="109">
        <v>12</v>
      </c>
      <c r="H28" s="109">
        <v>40</v>
      </c>
      <c r="I28" s="109"/>
      <c r="J28" s="109"/>
      <c r="K28" s="109"/>
      <c r="L28" s="109"/>
      <c r="M28" s="109"/>
      <c r="N28" s="109"/>
      <c r="O28" s="60">
        <f t="shared" si="0"/>
        <v>60</v>
      </c>
      <c r="P28" s="67">
        <f t="shared" si="1"/>
        <v>52.173913043478258</v>
      </c>
      <c r="Q28" s="109">
        <v>30</v>
      </c>
      <c r="R28" s="109">
        <v>30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120</v>
      </c>
      <c r="AB28" s="67">
        <f t="shared" si="3"/>
        <v>75</v>
      </c>
      <c r="AC28" s="111">
        <v>31</v>
      </c>
      <c r="AD28" s="67">
        <f t="shared" si="4"/>
        <v>41.333333333333336</v>
      </c>
      <c r="AE28" s="112">
        <f>CRS!M28</f>
        <v>56.020724637681163</v>
      </c>
      <c r="AF28" s="66">
        <f>CRS!N28</f>
        <v>61.267862318840585</v>
      </c>
      <c r="AG28" s="64">
        <f>CRS!O28</f>
        <v>81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9</v>
      </c>
      <c r="F29" s="109">
        <v>12</v>
      </c>
      <c r="G29" s="109">
        <v>18</v>
      </c>
      <c r="H29" s="109">
        <v>40</v>
      </c>
      <c r="I29" s="109"/>
      <c r="J29" s="109"/>
      <c r="K29" s="109"/>
      <c r="L29" s="109"/>
      <c r="M29" s="109"/>
      <c r="N29" s="109"/>
      <c r="O29" s="60">
        <f t="shared" si="0"/>
        <v>79</v>
      </c>
      <c r="P29" s="67">
        <f t="shared" si="1"/>
        <v>68.695652173913047</v>
      </c>
      <c r="Q29" s="109">
        <v>40</v>
      </c>
      <c r="R29" s="109">
        <v>4</v>
      </c>
      <c r="S29" s="109"/>
      <c r="T29" s="109"/>
      <c r="U29" s="109"/>
      <c r="V29" s="109"/>
      <c r="W29" s="109"/>
      <c r="X29" s="109"/>
      <c r="Y29" s="109"/>
      <c r="Z29" s="109"/>
      <c r="AA29" s="60">
        <f t="shared" si="2"/>
        <v>44</v>
      </c>
      <c r="AB29" s="67">
        <f t="shared" si="3"/>
        <v>27.500000000000004</v>
      </c>
      <c r="AC29" s="111">
        <v>35</v>
      </c>
      <c r="AD29" s="67">
        <f t="shared" si="4"/>
        <v>46.666666666666664</v>
      </c>
      <c r="AE29" s="112">
        <f>CRS!M29</f>
        <v>47.611231884057972</v>
      </c>
      <c r="AF29" s="66">
        <f>CRS!N29</f>
        <v>60.023115942028987</v>
      </c>
      <c r="AG29" s="64">
        <f>CRS!O29</f>
        <v>80</v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17</v>
      </c>
      <c r="F30" s="109">
        <v>11</v>
      </c>
      <c r="G30" s="109">
        <v>11</v>
      </c>
      <c r="H30" s="109">
        <v>40</v>
      </c>
      <c r="I30" s="109"/>
      <c r="J30" s="109"/>
      <c r="K30" s="109"/>
      <c r="L30" s="109"/>
      <c r="M30" s="109"/>
      <c r="N30" s="109"/>
      <c r="O30" s="60">
        <f t="shared" si="0"/>
        <v>79</v>
      </c>
      <c r="P30" s="67">
        <f t="shared" si="1"/>
        <v>68.695652173913047</v>
      </c>
      <c r="Q30" s="109">
        <v>40</v>
      </c>
      <c r="R30" s="109">
        <v>40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80</v>
      </c>
      <c r="AB30" s="67">
        <f t="shared" si="3"/>
        <v>50</v>
      </c>
      <c r="AC30" s="111">
        <v>33</v>
      </c>
      <c r="AD30" s="67">
        <f t="shared" si="4"/>
        <v>44</v>
      </c>
      <c r="AE30" s="112">
        <f>CRS!M30</f>
        <v>54.12956521739131</v>
      </c>
      <c r="AF30" s="66">
        <f>CRS!N30</f>
        <v>63.767282608695652</v>
      </c>
      <c r="AG30" s="64">
        <f>CRS!O30</f>
        <v>82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9</v>
      </c>
      <c r="F31" s="109">
        <v>0</v>
      </c>
      <c r="G31" s="109">
        <v>13</v>
      </c>
      <c r="H31" s="109">
        <v>40</v>
      </c>
      <c r="I31" s="109"/>
      <c r="J31" s="109"/>
      <c r="K31" s="109"/>
      <c r="L31" s="109"/>
      <c r="M31" s="109"/>
      <c r="N31" s="109"/>
      <c r="O31" s="60">
        <f t="shared" si="0"/>
        <v>62</v>
      </c>
      <c r="P31" s="67">
        <f t="shared" si="1"/>
        <v>53.913043478260867</v>
      </c>
      <c r="Q31" s="109">
        <v>40</v>
      </c>
      <c r="R31" s="109">
        <v>40</v>
      </c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50</v>
      </c>
      <c r="AC31" s="111">
        <v>44</v>
      </c>
      <c r="AD31" s="67">
        <f t="shared" si="4"/>
        <v>58.666666666666664</v>
      </c>
      <c r="AE31" s="112">
        <f>CRS!M31</f>
        <v>54.237971014492757</v>
      </c>
      <c r="AF31" s="66">
        <f>CRS!N31</f>
        <v>68.928985507246381</v>
      </c>
      <c r="AG31" s="64">
        <f>CRS!O31</f>
        <v>84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7</v>
      </c>
      <c r="F32" s="109">
        <v>12</v>
      </c>
      <c r="G32" s="109">
        <v>14</v>
      </c>
      <c r="H32" s="109">
        <v>40</v>
      </c>
      <c r="I32" s="109"/>
      <c r="J32" s="109"/>
      <c r="K32" s="109"/>
      <c r="L32" s="109"/>
      <c r="M32" s="109"/>
      <c r="N32" s="109"/>
      <c r="O32" s="60">
        <f t="shared" si="0"/>
        <v>73</v>
      </c>
      <c r="P32" s="67">
        <f t="shared" si="1"/>
        <v>63.478260869565219</v>
      </c>
      <c r="Q32" s="109">
        <v>40</v>
      </c>
      <c r="R32" s="109">
        <v>40</v>
      </c>
      <c r="S32" s="109">
        <v>30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150</v>
      </c>
      <c r="AB32" s="67">
        <f t="shared" si="3"/>
        <v>93.75</v>
      </c>
      <c r="AC32" s="111">
        <v>48</v>
      </c>
      <c r="AD32" s="67">
        <f t="shared" si="4"/>
        <v>64</v>
      </c>
      <c r="AE32" s="112">
        <f>CRS!M32</f>
        <v>73.64532608695653</v>
      </c>
      <c r="AF32" s="66">
        <f>CRS!N32</f>
        <v>80.69516304347826</v>
      </c>
      <c r="AG32" s="64">
        <f>CRS!O32</f>
        <v>90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16</v>
      </c>
      <c r="F33" s="109">
        <v>15</v>
      </c>
      <c r="G33" s="109">
        <v>16</v>
      </c>
      <c r="H33" s="109">
        <v>40</v>
      </c>
      <c r="I33" s="109"/>
      <c r="J33" s="109"/>
      <c r="K33" s="109"/>
      <c r="L33" s="109"/>
      <c r="M33" s="109"/>
      <c r="N33" s="109"/>
      <c r="O33" s="60">
        <f t="shared" si="0"/>
        <v>87</v>
      </c>
      <c r="P33" s="67">
        <f t="shared" si="1"/>
        <v>75.65217391304347</v>
      </c>
      <c r="Q33" s="109">
        <v>40</v>
      </c>
      <c r="R33" s="109">
        <v>40</v>
      </c>
      <c r="S33" s="109">
        <v>30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150</v>
      </c>
      <c r="AB33" s="67">
        <f t="shared" si="3"/>
        <v>93.75</v>
      </c>
      <c r="AC33" s="111">
        <v>53</v>
      </c>
      <c r="AD33" s="67">
        <f t="shared" si="4"/>
        <v>70.666666666666671</v>
      </c>
      <c r="AE33" s="112">
        <f>CRS!M33</f>
        <v>79.929384057971021</v>
      </c>
      <c r="AF33" s="66">
        <f>CRS!N33</f>
        <v>82.52719202898551</v>
      </c>
      <c r="AG33" s="64">
        <f>CRS!O33</f>
        <v>91</v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>
        <v>0</v>
      </c>
      <c r="F34" s="109">
        <v>0</v>
      </c>
      <c r="G34" s="109">
        <v>21</v>
      </c>
      <c r="H34" s="109"/>
      <c r="I34" s="109"/>
      <c r="J34" s="109"/>
      <c r="K34" s="109"/>
      <c r="L34" s="109"/>
      <c r="M34" s="109"/>
      <c r="N34" s="109"/>
      <c r="O34" s="60">
        <f t="shared" si="0"/>
        <v>21</v>
      </c>
      <c r="P34" s="67">
        <f t="shared" si="1"/>
        <v>18.260869565217391</v>
      </c>
      <c r="Q34" s="109">
        <v>0</v>
      </c>
      <c r="R34" s="109">
        <v>0</v>
      </c>
      <c r="S34" s="109">
        <v>0</v>
      </c>
      <c r="T34" s="109">
        <v>0</v>
      </c>
      <c r="U34" s="109">
        <v>0</v>
      </c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30</v>
      </c>
      <c r="AD34" s="67">
        <f t="shared" si="4"/>
        <v>40</v>
      </c>
      <c r="AE34" s="112">
        <f>CRS!M34</f>
        <v>19.626086956521739</v>
      </c>
      <c r="AF34" s="66">
        <f>CRS!N34</f>
        <v>38.243043478260873</v>
      </c>
      <c r="AG34" s="64">
        <f>CRS!O34</f>
        <v>73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7</v>
      </c>
      <c r="F35" s="109">
        <v>8</v>
      </c>
      <c r="G35" s="109">
        <v>11</v>
      </c>
      <c r="H35" s="109">
        <v>40</v>
      </c>
      <c r="I35" s="109"/>
      <c r="J35" s="109"/>
      <c r="K35" s="109"/>
      <c r="L35" s="109"/>
      <c r="M35" s="109"/>
      <c r="N35" s="109"/>
      <c r="O35" s="60">
        <f t="shared" si="0"/>
        <v>66</v>
      </c>
      <c r="P35" s="67">
        <f t="shared" si="1"/>
        <v>57.391304347826086</v>
      </c>
      <c r="Q35" s="109">
        <v>40</v>
      </c>
      <c r="R35" s="109">
        <v>40</v>
      </c>
      <c r="S35" s="109">
        <v>30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150</v>
      </c>
      <c r="AB35" s="67">
        <f t="shared" si="3"/>
        <v>93.75</v>
      </c>
      <c r="AC35" s="111">
        <v>24</v>
      </c>
      <c r="AD35" s="67">
        <f t="shared" si="4"/>
        <v>32</v>
      </c>
      <c r="AE35" s="112">
        <f>CRS!M35</f>
        <v>60.756630434782615</v>
      </c>
      <c r="AF35" s="66">
        <f>CRS!N35</f>
        <v>69.540815217391312</v>
      </c>
      <c r="AG35" s="64">
        <f>CRS!O35</f>
        <v>85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16</v>
      </c>
      <c r="F36" s="109">
        <v>15</v>
      </c>
      <c r="G36" s="109">
        <v>20</v>
      </c>
      <c r="H36" s="109">
        <v>40</v>
      </c>
      <c r="I36" s="109"/>
      <c r="J36" s="109"/>
      <c r="K36" s="109"/>
      <c r="L36" s="109"/>
      <c r="M36" s="109"/>
      <c r="N36" s="109"/>
      <c r="O36" s="60">
        <f t="shared" si="0"/>
        <v>91</v>
      </c>
      <c r="P36" s="67">
        <f t="shared" si="1"/>
        <v>79.130434782608688</v>
      </c>
      <c r="Q36" s="109">
        <v>40</v>
      </c>
      <c r="R36" s="109">
        <v>40</v>
      </c>
      <c r="S36" s="109">
        <v>30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150</v>
      </c>
      <c r="AB36" s="67">
        <f t="shared" si="3"/>
        <v>93.75</v>
      </c>
      <c r="AC36" s="111">
        <v>61</v>
      </c>
      <c r="AD36" s="67">
        <f t="shared" si="4"/>
        <v>81.333333333333329</v>
      </c>
      <c r="AE36" s="112">
        <f>CRS!M36</f>
        <v>84.703876811594199</v>
      </c>
      <c r="AF36" s="66">
        <f>CRS!N36</f>
        <v>87.244438405797098</v>
      </c>
      <c r="AG36" s="64">
        <f>CRS!O36</f>
        <v>94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>
        <v>11</v>
      </c>
      <c r="F37" s="109">
        <v>12</v>
      </c>
      <c r="G37" s="109">
        <v>17</v>
      </c>
      <c r="H37" s="109">
        <v>40</v>
      </c>
      <c r="I37" s="109"/>
      <c r="J37" s="109"/>
      <c r="K37" s="109"/>
      <c r="L37" s="109"/>
      <c r="M37" s="109"/>
      <c r="N37" s="109"/>
      <c r="O37" s="60">
        <f t="shared" si="0"/>
        <v>80</v>
      </c>
      <c r="P37" s="67">
        <f t="shared" si="1"/>
        <v>69.565217391304344</v>
      </c>
      <c r="Q37" s="109">
        <v>30</v>
      </c>
      <c r="R37" s="109">
        <v>30</v>
      </c>
      <c r="S37" s="109"/>
      <c r="T37" s="109"/>
      <c r="U37" s="109"/>
      <c r="V37" s="109"/>
      <c r="W37" s="109"/>
      <c r="X37" s="109"/>
      <c r="Y37" s="109"/>
      <c r="Z37" s="109"/>
      <c r="AA37" s="60">
        <f t="shared" si="2"/>
        <v>60</v>
      </c>
      <c r="AB37" s="67">
        <f t="shared" si="3"/>
        <v>37.5</v>
      </c>
      <c r="AC37" s="111">
        <v>32</v>
      </c>
      <c r="AD37" s="67">
        <f t="shared" si="4"/>
        <v>42.666666666666671</v>
      </c>
      <c r="AE37" s="112">
        <f>CRS!M37</f>
        <v>49.838188405797105</v>
      </c>
      <c r="AF37" s="66">
        <f>CRS!N37</f>
        <v>59.884094202898552</v>
      </c>
      <c r="AG37" s="64">
        <f>CRS!O37</f>
        <v>80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10</v>
      </c>
      <c r="F38" s="109">
        <v>13</v>
      </c>
      <c r="G38" s="109">
        <v>10</v>
      </c>
      <c r="H38" s="109">
        <v>40</v>
      </c>
      <c r="I38" s="109"/>
      <c r="J38" s="109"/>
      <c r="K38" s="109"/>
      <c r="L38" s="109"/>
      <c r="M38" s="109"/>
      <c r="N38" s="109"/>
      <c r="O38" s="60">
        <f t="shared" si="0"/>
        <v>73</v>
      </c>
      <c r="P38" s="67">
        <f t="shared" si="1"/>
        <v>63.478260869565219</v>
      </c>
      <c r="Q38" s="109">
        <v>40</v>
      </c>
      <c r="R38" s="109">
        <v>40</v>
      </c>
      <c r="S38" s="109">
        <v>20</v>
      </c>
      <c r="T38" s="109"/>
      <c r="U38" s="109"/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62.5</v>
      </c>
      <c r="AC38" s="111">
        <v>31</v>
      </c>
      <c r="AD38" s="67">
        <f t="shared" si="4"/>
        <v>41.333333333333336</v>
      </c>
      <c r="AE38" s="112">
        <f>CRS!M38</f>
        <v>55.626159420289859</v>
      </c>
      <c r="AF38" s="66">
        <f>CRS!N38</f>
        <v>64.145579710144929</v>
      </c>
      <c r="AG38" s="64">
        <f>CRS!O38</f>
        <v>82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13</v>
      </c>
      <c r="F39" s="109">
        <v>17</v>
      </c>
      <c r="G39" s="109">
        <v>18</v>
      </c>
      <c r="H39" s="109">
        <v>40</v>
      </c>
      <c r="I39" s="109"/>
      <c r="J39" s="109"/>
      <c r="K39" s="109"/>
      <c r="L39" s="109"/>
      <c r="M39" s="109"/>
      <c r="N39" s="109"/>
      <c r="O39" s="60">
        <f t="shared" si="0"/>
        <v>88</v>
      </c>
      <c r="P39" s="67">
        <f t="shared" si="1"/>
        <v>76.521739130434781</v>
      </c>
      <c r="Q39" s="109">
        <v>40</v>
      </c>
      <c r="R39" s="109">
        <v>40</v>
      </c>
      <c r="S39" s="109">
        <v>30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150</v>
      </c>
      <c r="AB39" s="67">
        <f t="shared" si="3"/>
        <v>93.75</v>
      </c>
      <c r="AC39" s="111">
        <v>49</v>
      </c>
      <c r="AD39" s="67">
        <f t="shared" si="4"/>
        <v>65.333333333333329</v>
      </c>
      <c r="AE39" s="112">
        <f>CRS!M39</f>
        <v>78.403007246376816</v>
      </c>
      <c r="AF39" s="66">
        <f>CRS!N39</f>
        <v>82.394003623188411</v>
      </c>
      <c r="AG39" s="64">
        <f>CRS!O39</f>
        <v>91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>
        <v>13</v>
      </c>
      <c r="F40" s="109">
        <v>13</v>
      </c>
      <c r="G40" s="109">
        <v>18</v>
      </c>
      <c r="H40" s="109">
        <v>40</v>
      </c>
      <c r="I40" s="109"/>
      <c r="J40" s="109"/>
      <c r="K40" s="109"/>
      <c r="L40" s="109"/>
      <c r="M40" s="109"/>
      <c r="N40" s="109"/>
      <c r="O40" s="60">
        <f t="shared" si="0"/>
        <v>84</v>
      </c>
      <c r="P40" s="67">
        <f t="shared" si="1"/>
        <v>73.043478260869563</v>
      </c>
      <c r="Q40" s="109">
        <v>40</v>
      </c>
      <c r="R40" s="109">
        <v>40</v>
      </c>
      <c r="S40" s="109">
        <v>30</v>
      </c>
      <c r="T40" s="109">
        <v>20</v>
      </c>
      <c r="U40" s="109">
        <v>20</v>
      </c>
      <c r="V40" s="109"/>
      <c r="W40" s="109"/>
      <c r="X40" s="109"/>
      <c r="Y40" s="109"/>
      <c r="Z40" s="109"/>
      <c r="AA40" s="60">
        <f t="shared" si="2"/>
        <v>150</v>
      </c>
      <c r="AB40" s="67">
        <f t="shared" si="3"/>
        <v>93.75</v>
      </c>
      <c r="AC40" s="111">
        <v>61</v>
      </c>
      <c r="AD40" s="67">
        <f t="shared" si="4"/>
        <v>81.333333333333329</v>
      </c>
      <c r="AE40" s="112">
        <f>CRS!M40</f>
        <v>82.695181159420287</v>
      </c>
      <c r="AF40" s="66">
        <f>CRS!N40</f>
        <v>76.275090579710138</v>
      </c>
      <c r="AG40" s="64">
        <f>CRS!O40</f>
        <v>88</v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2D  ITE16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8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8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8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>
        <f t="shared" ref="E46:N47" si="5">IF(E5="","",E5)</f>
        <v>25</v>
      </c>
      <c r="F46" s="57">
        <f t="shared" si="5"/>
        <v>25</v>
      </c>
      <c r="G46" s="57">
        <f t="shared" si="5"/>
        <v>25</v>
      </c>
      <c r="H46" s="57">
        <f t="shared" si="5"/>
        <v>40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75</v>
      </c>
      <c r="AD46" s="322"/>
      <c r="AE46" s="378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QUIZ CH.03</v>
      </c>
      <c r="F47" s="302" t="str">
        <f t="shared" si="5"/>
        <v>QUIZ CH.04</v>
      </c>
      <c r="G47" s="302" t="str">
        <f t="shared" si="5"/>
        <v>QUIZ CH.05</v>
      </c>
      <c r="H47" s="302" t="str">
        <f t="shared" si="5"/>
        <v>TEXT</v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115</v>
      </c>
      <c r="P47" s="306"/>
      <c r="Q47" s="302" t="str">
        <f>IF(Q6="","",Q6)</f>
        <v>PS.TEXTART</v>
      </c>
      <c r="R47" s="302" t="str">
        <f>IF(R6="","",R6)</f>
        <v>AUD.EX01</v>
      </c>
      <c r="S47" s="302" t="str">
        <f t="shared" ref="S47:Z47" si="7">IF(S6="","",S6)</f>
        <v>AUD.EX2</v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160</v>
      </c>
      <c r="AB47" s="307"/>
      <c r="AC47" s="371">
        <f>AC6</f>
        <v>40603</v>
      </c>
      <c r="AD47" s="323"/>
      <c r="AE47" s="378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8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9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15</v>
      </c>
      <c r="F51" s="109">
        <v>13</v>
      </c>
      <c r="G51" s="109">
        <v>18</v>
      </c>
      <c r="H51" s="109">
        <v>40</v>
      </c>
      <c r="I51" s="109"/>
      <c r="J51" s="109"/>
      <c r="K51" s="109"/>
      <c r="L51" s="109"/>
      <c r="M51" s="109"/>
      <c r="N51" s="109"/>
      <c r="O51" s="60">
        <f t="shared" si="8"/>
        <v>86</v>
      </c>
      <c r="P51" s="67">
        <f t="shared" si="9"/>
        <v>74.782608695652172</v>
      </c>
      <c r="Q51" s="109">
        <v>40</v>
      </c>
      <c r="R51" s="109">
        <v>40</v>
      </c>
      <c r="S51" s="109">
        <v>30</v>
      </c>
      <c r="T51" s="109"/>
      <c r="U51" s="109"/>
      <c r="V51" s="109"/>
      <c r="W51" s="109"/>
      <c r="X51" s="109"/>
      <c r="Y51" s="109"/>
      <c r="Z51" s="109"/>
      <c r="AA51" s="60">
        <f t="shared" si="10"/>
        <v>110</v>
      </c>
      <c r="AB51" s="67">
        <f t="shared" si="11"/>
        <v>68.75</v>
      </c>
      <c r="AC51" s="111">
        <v>56</v>
      </c>
      <c r="AD51" s="67">
        <f t="shared" si="12"/>
        <v>74.666666666666671</v>
      </c>
      <c r="AE51" s="112">
        <f>CRS!M51</f>
        <v>72.752427536231892</v>
      </c>
      <c r="AF51" s="66">
        <f>CRS!N51</f>
        <v>77.353713768115938</v>
      </c>
      <c r="AG51" s="64">
        <f>CRS!O51</f>
        <v>89</v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9</v>
      </c>
      <c r="F52" s="109">
        <v>16</v>
      </c>
      <c r="G52" s="109">
        <v>16</v>
      </c>
      <c r="H52" s="109">
        <v>40</v>
      </c>
      <c r="I52" s="109"/>
      <c r="J52" s="109"/>
      <c r="K52" s="109"/>
      <c r="L52" s="109"/>
      <c r="M52" s="109"/>
      <c r="N52" s="109"/>
      <c r="O52" s="60">
        <f t="shared" si="8"/>
        <v>81</v>
      </c>
      <c r="P52" s="67">
        <f t="shared" si="9"/>
        <v>70.434782608695656</v>
      </c>
      <c r="Q52" s="109">
        <v>40</v>
      </c>
      <c r="R52" s="109">
        <v>40</v>
      </c>
      <c r="S52" s="109">
        <v>30</v>
      </c>
      <c r="T52" s="109">
        <v>20</v>
      </c>
      <c r="U52" s="109">
        <v>20</v>
      </c>
      <c r="V52" s="109"/>
      <c r="W52" s="109"/>
      <c r="X52" s="109"/>
      <c r="Y52" s="109"/>
      <c r="Z52" s="109"/>
      <c r="AA52" s="60">
        <f t="shared" si="10"/>
        <v>150</v>
      </c>
      <c r="AB52" s="67">
        <f t="shared" si="11"/>
        <v>93.75</v>
      </c>
      <c r="AC52" s="111">
        <v>42</v>
      </c>
      <c r="AD52" s="67">
        <f t="shared" si="12"/>
        <v>56.000000000000007</v>
      </c>
      <c r="AE52" s="112">
        <f>CRS!M52</f>
        <v>73.220978260869572</v>
      </c>
      <c r="AF52" s="66">
        <f>CRS!N52</f>
        <v>74.962989130434792</v>
      </c>
      <c r="AG52" s="64">
        <f>CRS!O52</f>
        <v>87</v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10</v>
      </c>
      <c r="F53" s="109">
        <v>13</v>
      </c>
      <c r="G53" s="109"/>
      <c r="H53" s="109">
        <v>40</v>
      </c>
      <c r="I53" s="109"/>
      <c r="J53" s="109"/>
      <c r="K53" s="109"/>
      <c r="L53" s="109"/>
      <c r="M53" s="109"/>
      <c r="N53" s="109"/>
      <c r="O53" s="60">
        <f t="shared" si="8"/>
        <v>63</v>
      </c>
      <c r="P53" s="67">
        <f t="shared" si="9"/>
        <v>54.782608695652172</v>
      </c>
      <c r="Q53" s="109">
        <v>40</v>
      </c>
      <c r="R53" s="109">
        <v>40</v>
      </c>
      <c r="S53" s="109">
        <v>30</v>
      </c>
      <c r="T53" s="109"/>
      <c r="U53" s="109"/>
      <c r="V53" s="109"/>
      <c r="W53" s="109"/>
      <c r="X53" s="109"/>
      <c r="Y53" s="109"/>
      <c r="Z53" s="109"/>
      <c r="AA53" s="60">
        <f t="shared" si="10"/>
        <v>110</v>
      </c>
      <c r="AB53" s="67">
        <f t="shared" si="11"/>
        <v>68.75</v>
      </c>
      <c r="AC53" s="111"/>
      <c r="AD53" s="67" t="str">
        <f t="shared" si="12"/>
        <v/>
      </c>
      <c r="AE53" s="112">
        <f>CRS!M53</f>
        <v>40.765760869565213</v>
      </c>
      <c r="AF53" s="66">
        <f>CRS!N53</f>
        <v>59.85538043478261</v>
      </c>
      <c r="AG53" s="64">
        <f>CRS!O53</f>
        <v>80</v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14</v>
      </c>
      <c r="F54" s="109">
        <v>16</v>
      </c>
      <c r="G54" s="109">
        <v>19</v>
      </c>
      <c r="H54" s="109">
        <v>40</v>
      </c>
      <c r="I54" s="109"/>
      <c r="J54" s="109"/>
      <c r="K54" s="109"/>
      <c r="L54" s="109"/>
      <c r="M54" s="109"/>
      <c r="N54" s="109"/>
      <c r="O54" s="60">
        <f t="shared" si="8"/>
        <v>89</v>
      </c>
      <c r="P54" s="67">
        <f t="shared" si="9"/>
        <v>77.391304347826079</v>
      </c>
      <c r="Q54" s="109">
        <v>40</v>
      </c>
      <c r="R54" s="109">
        <v>40</v>
      </c>
      <c r="S54" s="109">
        <v>30</v>
      </c>
      <c r="T54" s="109">
        <v>20</v>
      </c>
      <c r="U54" s="109">
        <v>20</v>
      </c>
      <c r="V54" s="109"/>
      <c r="W54" s="109"/>
      <c r="X54" s="109"/>
      <c r="Y54" s="109"/>
      <c r="Z54" s="109"/>
      <c r="AA54" s="60">
        <f t="shared" si="10"/>
        <v>150</v>
      </c>
      <c r="AB54" s="67">
        <f t="shared" si="11"/>
        <v>93.75</v>
      </c>
      <c r="AC54" s="111">
        <v>48</v>
      </c>
      <c r="AD54" s="67">
        <f t="shared" si="12"/>
        <v>64</v>
      </c>
      <c r="AE54" s="112">
        <f>CRS!M54</f>
        <v>78.236630434782612</v>
      </c>
      <c r="AF54" s="66">
        <f>CRS!N54</f>
        <v>82.310815217391308</v>
      </c>
      <c r="AG54" s="64">
        <f>CRS!O54</f>
        <v>91</v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8</v>
      </c>
      <c r="F55" s="109">
        <v>9</v>
      </c>
      <c r="G55" s="109">
        <v>15</v>
      </c>
      <c r="H55" s="109">
        <v>40</v>
      </c>
      <c r="I55" s="109"/>
      <c r="J55" s="109"/>
      <c r="K55" s="109"/>
      <c r="L55" s="109"/>
      <c r="M55" s="109"/>
      <c r="N55" s="109"/>
      <c r="O55" s="60">
        <f t="shared" si="8"/>
        <v>72</v>
      </c>
      <c r="P55" s="67">
        <f t="shared" si="9"/>
        <v>62.608695652173921</v>
      </c>
      <c r="Q55" s="109">
        <v>40</v>
      </c>
      <c r="R55" s="109">
        <v>40</v>
      </c>
      <c r="S55" s="109">
        <v>30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0"/>
        <v>150</v>
      </c>
      <c r="AB55" s="67">
        <f t="shared" si="11"/>
        <v>93.75</v>
      </c>
      <c r="AC55" s="111">
        <v>51</v>
      </c>
      <c r="AD55" s="67">
        <f t="shared" si="12"/>
        <v>68</v>
      </c>
      <c r="AE55" s="112">
        <f>CRS!M55</f>
        <v>74.718369565217401</v>
      </c>
      <c r="AF55" s="66">
        <f>CRS!N55</f>
        <v>75.384184782608699</v>
      </c>
      <c r="AG55" s="64">
        <f>CRS!O55</f>
        <v>88</v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5</v>
      </c>
      <c r="F56" s="109">
        <v>11</v>
      </c>
      <c r="G56" s="109">
        <v>11</v>
      </c>
      <c r="H56" s="109">
        <v>40</v>
      </c>
      <c r="I56" s="109"/>
      <c r="J56" s="109"/>
      <c r="K56" s="109"/>
      <c r="L56" s="109"/>
      <c r="M56" s="109"/>
      <c r="N56" s="109"/>
      <c r="O56" s="60">
        <f t="shared" si="8"/>
        <v>67</v>
      </c>
      <c r="P56" s="67">
        <f t="shared" si="9"/>
        <v>58.260869565217391</v>
      </c>
      <c r="Q56" s="109">
        <v>40</v>
      </c>
      <c r="R56" s="109">
        <v>40</v>
      </c>
      <c r="S56" s="109">
        <v>30</v>
      </c>
      <c r="T56" s="109"/>
      <c r="U56" s="109"/>
      <c r="V56" s="109"/>
      <c r="W56" s="109"/>
      <c r="X56" s="109"/>
      <c r="Y56" s="109"/>
      <c r="Z56" s="109"/>
      <c r="AA56" s="60">
        <f t="shared" si="10"/>
        <v>110</v>
      </c>
      <c r="AB56" s="67">
        <f t="shared" si="11"/>
        <v>68.75</v>
      </c>
      <c r="AC56" s="111">
        <v>37</v>
      </c>
      <c r="AD56" s="67">
        <f t="shared" si="12"/>
        <v>49.333333333333336</v>
      </c>
      <c r="AE56" s="112">
        <f>CRS!M56</f>
        <v>58.686920289855081</v>
      </c>
      <c r="AF56" s="66">
        <f>CRS!N56</f>
        <v>70.205960144927545</v>
      </c>
      <c r="AG56" s="64">
        <f>CRS!O56</f>
        <v>85</v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2D  ITE16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8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8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8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8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8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8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9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2D  ITE16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8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8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8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8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8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8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9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2D</v>
      </c>
      <c r="C11" s="384" t="str">
        <f>'INITIAL INPUT'!G12</f>
        <v>ITE16</v>
      </c>
      <c r="D11" s="385"/>
      <c r="E11" s="385"/>
      <c r="F11" s="163"/>
      <c r="G11" s="386" t="str">
        <f>CRS!A4</f>
        <v>TTH 3:00PM-4:15PM  TTHSAT 1:45PM-3:00PM</v>
      </c>
      <c r="H11" s="387"/>
      <c r="I11" s="387"/>
      <c r="J11" s="387"/>
      <c r="K11" s="387"/>
      <c r="L11" s="387"/>
      <c r="M11" s="387"/>
      <c r="N11" s="164"/>
      <c r="O11" s="388" t="str">
        <f>CONCATENATE('INITIAL INPUT'!G16," Trimester")</f>
        <v>2ND Trimester</v>
      </c>
      <c r="P11" s="385"/>
    </row>
    <row r="12" spans="1:34" s="127" customFormat="1" ht="15" customHeight="1" x14ac:dyDescent="0.3">
      <c r="A12" s="126" t="s">
        <v>14</v>
      </c>
      <c r="C12" s="389" t="s">
        <v>15</v>
      </c>
      <c r="D12" s="299"/>
      <c r="E12" s="299"/>
      <c r="F12" s="163"/>
      <c r="G12" s="390" t="s">
        <v>141</v>
      </c>
      <c r="H12" s="299"/>
      <c r="I12" s="299"/>
      <c r="J12" s="299"/>
      <c r="K12" s="299"/>
      <c r="L12" s="299"/>
      <c r="M12" s="299"/>
      <c r="N12" s="106"/>
      <c r="O12" s="391" t="str">
        <f>CONCATENATE("SY ",'INITIAL INPUT'!D16)</f>
        <v>SY 2016-2017</v>
      </c>
      <c r="P12" s="39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2" t="s">
        <v>133</v>
      </c>
      <c r="P14" s="383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15-2195-804</v>
      </c>
      <c r="C15" s="139" t="str">
        <f>IF(NAMES!B2="","",NAMES!B2)</f>
        <v xml:space="preserve">BACANI, JAN ERJEL A.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TRACK-1</v>
      </c>
      <c r="H15" s="133"/>
      <c r="I15" s="144">
        <f>IF(CRS!I9="","",CRS!I9)</f>
        <v>83</v>
      </c>
      <c r="J15" s="145"/>
      <c r="K15" s="144">
        <f>IF(CRS!O9="","",CRS!O9)</f>
        <v>80</v>
      </c>
      <c r="L15" s="146"/>
      <c r="M15" s="144" t="str">
        <f>IF(CRS!V9="","",CRS!V9)</f>
        <v/>
      </c>
      <c r="N15" s="147"/>
      <c r="O15" s="380" t="str">
        <f>IF(CRS!W9="","",CRS!W9)</f>
        <v/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15-0739-557</v>
      </c>
      <c r="C16" s="139" t="str">
        <f>IF(NAMES!B3="","",NAMES!B3)</f>
        <v xml:space="preserve">BALUCANAG, JOSHUA PATRICK A.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86</v>
      </c>
      <c r="J16" s="145"/>
      <c r="K16" s="144">
        <f>IF(CRS!O10="","",CRS!O10)</f>
        <v>84</v>
      </c>
      <c r="L16" s="146"/>
      <c r="M16" s="144" t="str">
        <f>IF(CRS!V10="","",CRS!V10)</f>
        <v/>
      </c>
      <c r="N16" s="147"/>
      <c r="O16" s="380" t="str">
        <f>IF(CRS!W10="","",CRS!W10)</f>
        <v/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15-0660-966</v>
      </c>
      <c r="C17" s="139" t="str">
        <f>IF(NAMES!B4="","",NAMES!B4)</f>
        <v xml:space="preserve">BARBERO, EIZER B.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>
        <f>IF(CRS!I11="","",CRS!I11)</f>
        <v>83</v>
      </c>
      <c r="J17" s="145"/>
      <c r="K17" s="144">
        <f>IF(CRS!O11="","",CRS!O11)</f>
        <v>81</v>
      </c>
      <c r="L17" s="146"/>
      <c r="M17" s="144" t="str">
        <f>IF(CRS!V11="","",CRS!V11)</f>
        <v/>
      </c>
      <c r="N17" s="147"/>
      <c r="O17" s="380" t="str">
        <f>IF(CRS!W11="","",CRS!W11)</f>
        <v/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15-2750-755</v>
      </c>
      <c r="C18" s="139" t="str">
        <f>IF(NAMES!B5="","",NAMES!B5)</f>
        <v xml:space="preserve">BERNARDEZ, DARNELL ERIC C.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78</v>
      </c>
      <c r="J18" s="145"/>
      <c r="K18" s="144">
        <f>IF(CRS!O12="","",CRS!O12)</f>
        <v>79</v>
      </c>
      <c r="L18" s="146"/>
      <c r="M18" s="144" t="str">
        <f>IF(CRS!V12="","",CRS!V12)</f>
        <v/>
      </c>
      <c r="N18" s="147"/>
      <c r="O18" s="380" t="str">
        <f>IF(CRS!W12="","",CRS!W12)</f>
        <v/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15-1144-995</v>
      </c>
      <c r="C19" s="139" t="str">
        <f>IF(NAMES!B6="","",NAMES!B6)</f>
        <v xml:space="preserve">BUGTONG, BRYAN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84</v>
      </c>
      <c r="J19" s="145"/>
      <c r="K19" s="144">
        <f>IF(CRS!O13="","",CRS!O13)</f>
        <v>82</v>
      </c>
      <c r="L19" s="146"/>
      <c r="M19" s="144" t="str">
        <f>IF(CRS!V13="","",CRS!V13)</f>
        <v/>
      </c>
      <c r="N19" s="147"/>
      <c r="O19" s="380" t="str">
        <f>IF(CRS!W13="","",CRS!W13)</f>
        <v/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13-1227-610</v>
      </c>
      <c r="C20" s="139" t="str">
        <f>IF(NAMES!B7="","",NAMES!B7)</f>
        <v xml:space="preserve">BUMATAY, JOHN ALLEN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72</v>
      </c>
      <c r="J20" s="145"/>
      <c r="K20" s="144">
        <f>IF(CRS!O14="","",CRS!O14)</f>
        <v>71</v>
      </c>
      <c r="L20" s="146"/>
      <c r="M20" s="144" t="str">
        <f>IF(CRS!V14="","",CRS!V14)</f>
        <v/>
      </c>
      <c r="N20" s="147"/>
      <c r="O20" s="380" t="str">
        <f>IF(CRS!W14="","",CRS!W14)</f>
        <v/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15-2778-308</v>
      </c>
      <c r="C21" s="139" t="str">
        <f>IF(NAMES!B8="","",NAMES!B8)</f>
        <v xml:space="preserve">CASTRO, MELVIL GWEN O.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90</v>
      </c>
      <c r="J21" s="145"/>
      <c r="K21" s="144">
        <f>IF(CRS!O15="","",CRS!O15)</f>
        <v>83</v>
      </c>
      <c r="L21" s="146"/>
      <c r="M21" s="144" t="str">
        <f>IF(CRS!V15="","",CRS!V15)</f>
        <v/>
      </c>
      <c r="N21" s="147"/>
      <c r="O21" s="380" t="str">
        <f>IF(CRS!W15="","",CRS!W15)</f>
        <v/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14-1536-104</v>
      </c>
      <c r="C22" s="139" t="str">
        <f>IF(NAMES!B9="","",NAMES!B9)</f>
        <v xml:space="preserve">CHIPO, JONARD CARY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74</v>
      </c>
      <c r="J22" s="145"/>
      <c r="K22" s="144">
        <f>IF(CRS!O16="","",CRS!O16)</f>
        <v>74</v>
      </c>
      <c r="L22" s="146"/>
      <c r="M22" s="144" t="str">
        <f>IF(CRS!V16="","",CRS!V16)</f>
        <v/>
      </c>
      <c r="N22" s="147"/>
      <c r="O22" s="380" t="str">
        <f>IF(CRS!W16="","",CRS!W16)</f>
        <v/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15-1006-267</v>
      </c>
      <c r="C23" s="139" t="str">
        <f>IF(NAMES!B10="","",NAMES!B10)</f>
        <v xml:space="preserve">DAMIAN, KURT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88</v>
      </c>
      <c r="J23" s="145"/>
      <c r="K23" s="144">
        <f>IF(CRS!O17="","",CRS!O17)</f>
        <v>88</v>
      </c>
      <c r="L23" s="146"/>
      <c r="M23" s="144" t="str">
        <f>IF(CRS!V17="","",CRS!V17)</f>
        <v/>
      </c>
      <c r="N23" s="147"/>
      <c r="O23" s="380" t="str">
        <f>IF(CRS!W17="","",CRS!W17)</f>
        <v/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15-0188-271</v>
      </c>
      <c r="C24" s="139" t="str">
        <f>IF(NAMES!B11="","",NAMES!B11)</f>
        <v xml:space="preserve">DELOS SANTOS, KIT JASPER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79</v>
      </c>
      <c r="J24" s="145"/>
      <c r="K24" s="144">
        <f>IF(CRS!O18="","",CRS!O18)</f>
        <v>77</v>
      </c>
      <c r="L24" s="146"/>
      <c r="M24" s="144" t="str">
        <f>IF(CRS!V18="","",CRS!V18)</f>
        <v/>
      </c>
      <c r="N24" s="147"/>
      <c r="O24" s="380" t="str">
        <f>IF(CRS!W18="","",CRS!W18)</f>
        <v/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15-0834-945</v>
      </c>
      <c r="C25" s="139" t="str">
        <f>IF(NAMES!B12="","",NAMES!B12)</f>
        <v xml:space="preserve">DIÑO, JERLLON JAMES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93</v>
      </c>
      <c r="J25" s="145"/>
      <c r="K25" s="144">
        <f>IF(CRS!O19="","",CRS!O19)</f>
        <v>92</v>
      </c>
      <c r="L25" s="146"/>
      <c r="M25" s="144" t="str">
        <f>IF(CRS!V19="","",CRS!V19)</f>
        <v/>
      </c>
      <c r="N25" s="147"/>
      <c r="O25" s="380" t="str">
        <f>IF(CRS!W19="","",CRS!W19)</f>
        <v/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15-1359-408</v>
      </c>
      <c r="C26" s="139" t="str">
        <f>IF(NAMES!B13="","",NAMES!B13)</f>
        <v xml:space="preserve">ERLANO, REGINALD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95</v>
      </c>
      <c r="J26" s="145"/>
      <c r="K26" s="144">
        <f>IF(CRS!O20="","",CRS!O20)</f>
        <v>92</v>
      </c>
      <c r="L26" s="146"/>
      <c r="M26" s="144" t="str">
        <f>IF(CRS!V20="","",CRS!V20)</f>
        <v/>
      </c>
      <c r="N26" s="147"/>
      <c r="O26" s="380" t="str">
        <f>IF(CRS!W20="","",CRS!W20)</f>
        <v/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15-0196-882</v>
      </c>
      <c r="C27" s="139" t="str">
        <f>IF(NAMES!B14="","",NAMES!B14)</f>
        <v xml:space="preserve">ESCUDERO, DAVID LANCE O.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90</v>
      </c>
      <c r="J27" s="145"/>
      <c r="K27" s="144">
        <f>IF(CRS!O21="","",CRS!O21)</f>
        <v>82</v>
      </c>
      <c r="L27" s="146"/>
      <c r="M27" s="144" t="str">
        <f>IF(CRS!V21="","",CRS!V21)</f>
        <v/>
      </c>
      <c r="N27" s="147"/>
      <c r="O27" s="380" t="str">
        <f>IF(CRS!W21="","",CRS!W21)</f>
        <v/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15-2561-470</v>
      </c>
      <c r="C28" s="139" t="str">
        <f>IF(NAMES!B15="","",NAMES!B15)</f>
        <v xml:space="preserve">EVIDENTE, LORENZO LUIS L.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95</v>
      </c>
      <c r="J28" s="145"/>
      <c r="K28" s="144">
        <f>IF(CRS!O22="","",CRS!O22)</f>
        <v>93</v>
      </c>
      <c r="L28" s="146"/>
      <c r="M28" s="144" t="str">
        <f>IF(CRS!V22="","",CRS!V22)</f>
        <v/>
      </c>
      <c r="N28" s="147"/>
      <c r="O28" s="380" t="str">
        <f>IF(CRS!W22="","",CRS!W22)</f>
        <v/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15-0881-332</v>
      </c>
      <c r="C29" s="139" t="str">
        <f>IF(NAMES!B16="","",NAMES!B16)</f>
        <v xml:space="preserve">FLORES, ALICIA DOMINIQUE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94</v>
      </c>
      <c r="J29" s="145"/>
      <c r="K29" s="144">
        <f>IF(CRS!O23="","",CRS!O23)</f>
        <v>93</v>
      </c>
      <c r="L29" s="146"/>
      <c r="M29" s="144" t="str">
        <f>IF(CRS!V23="","",CRS!V23)</f>
        <v/>
      </c>
      <c r="N29" s="147"/>
      <c r="O29" s="380" t="str">
        <f>IF(CRS!W23="","",CRS!W23)</f>
        <v/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15-2740-494</v>
      </c>
      <c r="C30" s="139" t="str">
        <f>IF(NAMES!B17="","",NAMES!B17)</f>
        <v xml:space="preserve">GADIANO, HAROLD B.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85</v>
      </c>
      <c r="J30" s="145"/>
      <c r="K30" s="144">
        <f>IF(CRS!O24="","",CRS!O24)</f>
        <v>82</v>
      </c>
      <c r="L30" s="146"/>
      <c r="M30" s="144" t="str">
        <f>IF(CRS!V24="","",CRS!V24)</f>
        <v/>
      </c>
      <c r="N30" s="147"/>
      <c r="O30" s="380" t="str">
        <f>IF(CRS!W24="","",CRS!W24)</f>
        <v/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15-3141-404</v>
      </c>
      <c r="C31" s="139" t="str">
        <f>IF(NAMES!B18="","",NAMES!B18)</f>
        <v xml:space="preserve">GALAPON, CHARLIE ROD D.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78</v>
      </c>
      <c r="J31" s="145"/>
      <c r="K31" s="144">
        <f>IF(CRS!O25="","",CRS!O25)</f>
        <v>74</v>
      </c>
      <c r="L31" s="146"/>
      <c r="M31" s="144" t="str">
        <f>IF(CRS!V25="","",CRS!V25)</f>
        <v/>
      </c>
      <c r="N31" s="147"/>
      <c r="O31" s="380" t="str">
        <f>IF(CRS!W25="","",CRS!W25)</f>
        <v/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15-1157-315</v>
      </c>
      <c r="C32" s="139" t="str">
        <f>IF(NAMES!B19="","",NAMES!B19)</f>
        <v xml:space="preserve">GALAUS, JAYROD S.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91</v>
      </c>
      <c r="J32" s="145"/>
      <c r="K32" s="144">
        <f>IF(CRS!O26="","",CRS!O26)</f>
        <v>90</v>
      </c>
      <c r="L32" s="146"/>
      <c r="M32" s="144" t="str">
        <f>IF(CRS!V26="","",CRS!V26)</f>
        <v/>
      </c>
      <c r="N32" s="147"/>
      <c r="O32" s="380" t="str">
        <f>IF(CRS!W26="","",CRS!W26)</f>
        <v/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15-0840-651</v>
      </c>
      <c r="C33" s="139" t="str">
        <f>IF(NAMES!B20="","",NAMES!B20)</f>
        <v xml:space="preserve">GENOVA, NORIE P.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TRACK-2</v>
      </c>
      <c r="H33" s="133"/>
      <c r="I33" s="144">
        <f>IF(CRS!I27="","",CRS!I27)</f>
        <v>88</v>
      </c>
      <c r="J33" s="145"/>
      <c r="K33" s="144">
        <f>IF(CRS!O27="","",CRS!O27)</f>
        <v>81</v>
      </c>
      <c r="L33" s="146"/>
      <c r="M33" s="144" t="str">
        <f>IF(CRS!V27="","",CRS!V27)</f>
        <v/>
      </c>
      <c r="N33" s="147"/>
      <c r="O33" s="380" t="str">
        <f>IF(CRS!W27="","",CRS!W27)</f>
        <v/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15-2175-915</v>
      </c>
      <c r="C34" s="139" t="str">
        <f>IF(NAMES!B21="","",NAMES!B21)</f>
        <v xml:space="preserve">GUDIO, FERNANDO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83</v>
      </c>
      <c r="J34" s="145"/>
      <c r="K34" s="144">
        <f>IF(CRS!O28="","",CRS!O28)</f>
        <v>81</v>
      </c>
      <c r="L34" s="146"/>
      <c r="M34" s="144" t="str">
        <f>IF(CRS!V28="","",CRS!V28)</f>
        <v/>
      </c>
      <c r="N34" s="147"/>
      <c r="O34" s="380" t="str">
        <f>IF(CRS!W28="","",CRS!W28)</f>
        <v/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15-1000-620</v>
      </c>
      <c r="C35" s="139" t="str">
        <f>IF(NAMES!B22="","",NAMES!B22)</f>
        <v xml:space="preserve">GUIDANGEN, REYNALYN W.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TRACK-2</v>
      </c>
      <c r="H35" s="133"/>
      <c r="I35" s="144">
        <f>IF(CRS!I29="","",CRS!I29)</f>
        <v>86</v>
      </c>
      <c r="J35" s="145"/>
      <c r="K35" s="144">
        <f>IF(CRS!O29="","",CRS!O29)</f>
        <v>80</v>
      </c>
      <c r="L35" s="146"/>
      <c r="M35" s="144" t="str">
        <f>IF(CRS!V29="","",CRS!V29)</f>
        <v/>
      </c>
      <c r="N35" s="147"/>
      <c r="O35" s="380" t="str">
        <f>IF(CRS!W29="","",CRS!W29)</f>
        <v/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15-2230-473</v>
      </c>
      <c r="C36" s="139" t="str">
        <f>IF(NAMES!B23="","",NAMES!B23)</f>
        <v xml:space="preserve">MANUEL, RYAN PAUL O.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87</v>
      </c>
      <c r="J36" s="145"/>
      <c r="K36" s="144">
        <f>IF(CRS!O30="","",CRS!O30)</f>
        <v>82</v>
      </c>
      <c r="L36" s="146"/>
      <c r="M36" s="144" t="str">
        <f>IF(CRS!V30="","",CRS!V30)</f>
        <v/>
      </c>
      <c r="N36" s="147"/>
      <c r="O36" s="380" t="str">
        <f>IF(CRS!W30="","",CRS!W30)</f>
        <v/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15-1143-399</v>
      </c>
      <c r="C37" s="139" t="str">
        <f>IF(NAMES!B24="","",NAMES!B24)</f>
        <v xml:space="preserve">MENDOZA, XHYRHYLLE MAE M.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TRACK-2</v>
      </c>
      <c r="H37" s="133"/>
      <c r="I37" s="144">
        <f>IF(CRS!I31="","",CRS!I31)</f>
        <v>92</v>
      </c>
      <c r="J37" s="145"/>
      <c r="K37" s="144">
        <f>IF(CRS!O31="","",CRS!O31)</f>
        <v>84</v>
      </c>
      <c r="L37" s="146"/>
      <c r="M37" s="144" t="str">
        <f>IF(CRS!V31="","",CRS!V31)</f>
        <v/>
      </c>
      <c r="N37" s="147"/>
      <c r="O37" s="380" t="str">
        <f>IF(CRS!W31="","",CRS!W31)</f>
        <v/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15-0780-681</v>
      </c>
      <c r="C38" s="139" t="str">
        <f>IF(NAMES!B25="","",NAMES!B25)</f>
        <v xml:space="preserve">MONTILLA, PAMELA T.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TRACK-2</v>
      </c>
      <c r="H38" s="133"/>
      <c r="I38" s="144">
        <f>IF(CRS!I32="","",CRS!I32)</f>
        <v>94</v>
      </c>
      <c r="J38" s="145"/>
      <c r="K38" s="144">
        <f>IF(CRS!O32="","",CRS!O32)</f>
        <v>90</v>
      </c>
      <c r="L38" s="146"/>
      <c r="M38" s="144" t="str">
        <f>IF(CRS!V32="","",CRS!V32)</f>
        <v/>
      </c>
      <c r="N38" s="147"/>
      <c r="O38" s="380" t="str">
        <f>IF(CRS!W32="","",CRS!W32)</f>
        <v/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15-0902-799</v>
      </c>
      <c r="C39" s="139" t="str">
        <f>IF(NAMES!B26="","",NAMES!B26)</f>
        <v xml:space="preserve">OFO-OB, NIKKO S.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93</v>
      </c>
      <c r="J39" s="145"/>
      <c r="K39" s="144">
        <f>IF(CRS!O33="","",CRS!O33)</f>
        <v>91</v>
      </c>
      <c r="L39" s="146"/>
      <c r="M39" s="144" t="str">
        <f>IF(CRS!V33="","",CRS!V33)</f>
        <v/>
      </c>
      <c r="N39" s="147"/>
      <c r="O39" s="380" t="str">
        <f>IF(CRS!W33="","",CRS!W33)</f>
        <v/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15-3080-103</v>
      </c>
      <c r="C40" s="139" t="str">
        <f>IF(NAMES!B27="","",NAMES!B27)</f>
        <v xml:space="preserve">PANELO, DAN JAZZREEL R.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78</v>
      </c>
      <c r="J40" s="145"/>
      <c r="K40" s="144">
        <f>IF(CRS!O34="","",CRS!O34)</f>
        <v>73</v>
      </c>
      <c r="L40" s="146"/>
      <c r="M40" s="144" t="str">
        <f>IF(CRS!V34="","",CRS!V34)</f>
        <v/>
      </c>
      <c r="N40" s="147"/>
      <c r="O40" s="380" t="str">
        <f>IF(CRS!W34="","",CRS!W34)</f>
        <v/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15-2269-756</v>
      </c>
      <c r="C41" s="139" t="str">
        <f>IF(NAMES!B28="","",NAMES!B28)</f>
        <v xml:space="preserve">PARAAN, RAVEN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89</v>
      </c>
      <c r="J41" s="145"/>
      <c r="K41" s="144">
        <f>IF(CRS!O35="","",CRS!O35)</f>
        <v>85</v>
      </c>
      <c r="L41" s="146"/>
      <c r="M41" s="144" t="str">
        <f>IF(CRS!V35="","",CRS!V35)</f>
        <v/>
      </c>
      <c r="N41" s="147"/>
      <c r="O41" s="380" t="str">
        <f>IF(CRS!W35="","",CRS!W35)</f>
        <v/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15-1904-290</v>
      </c>
      <c r="C42" s="139" t="str">
        <f>IF(NAMES!B29="","",NAMES!B29)</f>
        <v xml:space="preserve">PASIAN, HAYAH MAE M.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>
        <f>IF(CRS!I36="","",CRS!I36)</f>
        <v>95</v>
      </c>
      <c r="J42" s="145"/>
      <c r="K42" s="144">
        <f>IF(CRS!O36="","",CRS!O36)</f>
        <v>94</v>
      </c>
      <c r="L42" s="146"/>
      <c r="M42" s="144" t="str">
        <f>IF(CRS!V36="","",CRS!V36)</f>
        <v/>
      </c>
      <c r="N42" s="147"/>
      <c r="O42" s="380" t="str">
        <f>IF(CRS!W36="","",CRS!W36)</f>
        <v/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15-2438-604</v>
      </c>
      <c r="C43" s="139" t="str">
        <f>IF(NAMES!B30="","",NAMES!B30)</f>
        <v xml:space="preserve">PERALTA, JON HECTOR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85</v>
      </c>
      <c r="J43" s="145"/>
      <c r="K43" s="144">
        <f>IF(CRS!O37="","",CRS!O37)</f>
        <v>80</v>
      </c>
      <c r="L43" s="146"/>
      <c r="M43" s="144" t="str">
        <f>IF(CRS!V37="","",CRS!V37)</f>
        <v/>
      </c>
      <c r="N43" s="147"/>
      <c r="O43" s="380" t="str">
        <f>IF(CRS!W37="","",CRS!W37)</f>
        <v/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15-0738-141</v>
      </c>
      <c r="C44" s="139" t="str">
        <f>IF(NAMES!B31="","",NAMES!B31)</f>
        <v xml:space="preserve">RABANG, PAUL JOHN C.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86</v>
      </c>
      <c r="J44" s="145"/>
      <c r="K44" s="144">
        <f>IF(CRS!O38="","",CRS!O38)</f>
        <v>82</v>
      </c>
      <c r="L44" s="146"/>
      <c r="M44" s="144" t="str">
        <f>IF(CRS!V38="","",CRS!V38)</f>
        <v/>
      </c>
      <c r="N44" s="147"/>
      <c r="O44" s="380" t="str">
        <f>IF(CRS!W38="","",CRS!W38)</f>
        <v/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15-2108-463</v>
      </c>
      <c r="C45" s="139" t="str">
        <f>IF(NAMES!B32="","",NAMES!B32)</f>
        <v xml:space="preserve">ROBLES II, ANTONIO FELIPE A.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93</v>
      </c>
      <c r="J45" s="145"/>
      <c r="K45" s="144">
        <f>IF(CRS!O39="","",CRS!O39)</f>
        <v>91</v>
      </c>
      <c r="L45" s="146"/>
      <c r="M45" s="144" t="str">
        <f>IF(CRS!V39="","",CRS!V39)</f>
        <v/>
      </c>
      <c r="N45" s="147"/>
      <c r="O45" s="380" t="str">
        <f>IF(CRS!W39="","",CRS!W39)</f>
        <v/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15-4102-152</v>
      </c>
      <c r="C46" s="139" t="str">
        <f>IF(NAMES!B33="","",NAMES!B33)</f>
        <v xml:space="preserve">ROXAS, JOSHUA GABRIEL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>
        <f>IF(CRS!I40="","",CRS!I40)</f>
        <v>85</v>
      </c>
      <c r="J46" s="145"/>
      <c r="K46" s="144">
        <f>IF(CRS!O40="","",CRS!O40)</f>
        <v>88</v>
      </c>
      <c r="L46" s="146"/>
      <c r="M46" s="144" t="str">
        <f>IF(CRS!V40="","",CRS!V40)</f>
        <v/>
      </c>
      <c r="N46" s="147"/>
      <c r="O46" s="380" t="str">
        <f>IF(CRS!W40="","",CRS!W40)</f>
        <v/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2D</v>
      </c>
      <c r="C72" s="384" t="str">
        <f>C11</f>
        <v>ITE16</v>
      </c>
      <c r="D72" s="385"/>
      <c r="E72" s="385"/>
      <c r="F72" s="163"/>
      <c r="G72" s="386" t="str">
        <f>G11</f>
        <v>TTH 3:00PM-4:15PM  TTHSAT 1:45PM-3:00PM</v>
      </c>
      <c r="H72" s="387"/>
      <c r="I72" s="387"/>
      <c r="J72" s="387"/>
      <c r="K72" s="387"/>
      <c r="L72" s="387"/>
      <c r="M72" s="387"/>
      <c r="N72" s="164"/>
      <c r="O72" s="388" t="str">
        <f>O11</f>
        <v>2ND Trimester</v>
      </c>
      <c r="P72" s="385"/>
    </row>
    <row r="73" spans="1:34" s="127" customFormat="1" ht="15" customHeight="1" x14ac:dyDescent="0.3">
      <c r="A73" s="126" t="s">
        <v>14</v>
      </c>
      <c r="C73" s="389" t="s">
        <v>15</v>
      </c>
      <c r="D73" s="299"/>
      <c r="E73" s="299"/>
      <c r="F73" s="163"/>
      <c r="G73" s="390" t="s">
        <v>141</v>
      </c>
      <c r="H73" s="299"/>
      <c r="I73" s="299"/>
      <c r="J73" s="299"/>
      <c r="K73" s="299"/>
      <c r="L73" s="299"/>
      <c r="M73" s="299"/>
      <c r="N73" s="106"/>
      <c r="O73" s="391" t="str">
        <f>O12</f>
        <v>SY 2016-2017</v>
      </c>
      <c r="P73" s="39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2" t="s">
        <v>133</v>
      </c>
      <c r="P75" s="383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13-3958-541</v>
      </c>
      <c r="C76" s="139" t="str">
        <f>IF(NAMES!B34="","",NAMES!B34)</f>
        <v xml:space="preserve">SANTOS, JHON IRENEO C.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TRACK-2</v>
      </c>
      <c r="H76" s="133"/>
      <c r="I76" s="144">
        <f>IF(CRS!I50="","",CRS!I50)</f>
        <v>70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80" t="str">
        <f>IF(CRS!W50="","",CRS!W50)</f>
        <v/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15-0081-242</v>
      </c>
      <c r="C77" s="139" t="str">
        <f>IF(NAMES!B35="","",NAMES!B35)</f>
        <v xml:space="preserve">SOYAM, CATHERINE L.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TRACK-2</v>
      </c>
      <c r="H77" s="133"/>
      <c r="I77" s="144">
        <f>IF(CRS!I51="","",CRS!I51)</f>
        <v>91</v>
      </c>
      <c r="J77" s="145"/>
      <c r="K77" s="144">
        <f>IF(CRS!O51="","",CRS!O51)</f>
        <v>89</v>
      </c>
      <c r="L77" s="146"/>
      <c r="M77" s="144" t="str">
        <f>IF(CRS!V51="","",CRS!V51)</f>
        <v/>
      </c>
      <c r="N77" s="147"/>
      <c r="O77" s="380" t="str">
        <f>IF(CRS!W51="","",CRS!W51)</f>
        <v/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15-1013-516</v>
      </c>
      <c r="C78" s="139" t="str">
        <f>IF(NAMES!B36="","",NAMES!B36)</f>
        <v xml:space="preserve">TOMILLAS, JUNDEL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88</v>
      </c>
      <c r="J78" s="145"/>
      <c r="K78" s="144">
        <f>IF(CRS!O52="","",CRS!O52)</f>
        <v>87</v>
      </c>
      <c r="L78" s="146"/>
      <c r="M78" s="144" t="str">
        <f>IF(CRS!V52="","",CRS!V52)</f>
        <v/>
      </c>
      <c r="N78" s="147"/>
      <c r="O78" s="380" t="str">
        <f>IF(CRS!W52="","",CRS!W52)</f>
        <v/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15-4139-104</v>
      </c>
      <c r="C79" s="139" t="str">
        <f>IF(NAMES!B37="","",NAMES!B37)</f>
        <v xml:space="preserve">VALBUENA, ADRIAN JAIRUS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89</v>
      </c>
      <c r="J79" s="145"/>
      <c r="K79" s="144">
        <f>IF(CRS!O53="","",CRS!O53)</f>
        <v>80</v>
      </c>
      <c r="L79" s="146"/>
      <c r="M79" s="144" t="str">
        <f>IF(CRS!V53="","",CRS!V53)</f>
        <v/>
      </c>
      <c r="N79" s="147"/>
      <c r="O79" s="380" t="str">
        <f>IF(CRS!W53="","",CRS!W53)</f>
        <v/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15-2376-417</v>
      </c>
      <c r="C80" s="139" t="str">
        <f>IF(NAMES!B38="","",NAMES!B38)</f>
        <v xml:space="preserve">VALENTON, KATE HOLLI P.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TRACK-1</v>
      </c>
      <c r="H80" s="133"/>
      <c r="I80" s="144">
        <f>IF(CRS!I54="","",CRS!I54)</f>
        <v>93</v>
      </c>
      <c r="J80" s="145"/>
      <c r="K80" s="144">
        <f>IF(CRS!O54="","",CRS!O54)</f>
        <v>91</v>
      </c>
      <c r="L80" s="146"/>
      <c r="M80" s="144" t="str">
        <f>IF(CRS!V54="","",CRS!V54)</f>
        <v/>
      </c>
      <c r="N80" s="147"/>
      <c r="O80" s="380" t="str">
        <f>IF(CRS!W54="","",CRS!W54)</f>
        <v/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15-0916-842</v>
      </c>
      <c r="C81" s="139" t="str">
        <f>IF(NAMES!B39="","",NAMES!B39)</f>
        <v xml:space="preserve">VICTORE, TIMOTHY A.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>
        <f>IF(CRS!I55="","",CRS!I55)</f>
        <v>88</v>
      </c>
      <c r="J81" s="145"/>
      <c r="K81" s="144">
        <f>IF(CRS!O55="","",CRS!O55)</f>
        <v>88</v>
      </c>
      <c r="L81" s="146"/>
      <c r="M81" s="144" t="str">
        <f>IF(CRS!V55="","",CRS!V55)</f>
        <v/>
      </c>
      <c r="N81" s="147"/>
      <c r="O81" s="380" t="str">
        <f>IF(CRS!W55="","",CRS!W55)</f>
        <v/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15-2206-390</v>
      </c>
      <c r="C82" s="139" t="str">
        <f>IF(NAMES!B40="","",NAMES!B40)</f>
        <v xml:space="preserve">VILLANUEVA, REXON DON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91</v>
      </c>
      <c r="J82" s="145"/>
      <c r="K82" s="144">
        <f>IF(CRS!O56="","",CRS!O56)</f>
        <v>85</v>
      </c>
      <c r="L82" s="146"/>
      <c r="M82" s="144" t="str">
        <f>IF(CRS!V56="","",CRS!V56)</f>
        <v/>
      </c>
      <c r="N82" s="147"/>
      <c r="O82" s="380" t="str">
        <f>IF(CRS!W56="","",CRS!W56)</f>
        <v/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0" t="str">
        <f>IF(CRS!W57="","",CRS!W57)</f>
        <v/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0" t="s">
        <v>28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2017-03-28T06:49:08Z</dcterms:modified>
</cp:coreProperties>
</file>