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24" i="3"/>
  <c r="E24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29" i="3" l="1"/>
  <c r="E29" i="4" s="1"/>
  <c r="P21" i="3"/>
  <c r="E21" i="4" s="1"/>
  <c r="P13" i="3"/>
  <c r="E13" i="4" s="1"/>
  <c r="P31" i="3"/>
  <c r="E31" i="4" s="1"/>
  <c r="H31" i="4" s="1"/>
  <c r="AE31" i="3" s="1"/>
  <c r="P10" i="3"/>
  <c r="E10" i="4" s="1"/>
  <c r="P14" i="3"/>
  <c r="E14" i="4" s="1"/>
  <c r="P22" i="3"/>
  <c r="E22" i="4" s="1"/>
  <c r="P26" i="3"/>
  <c r="E26" i="4" s="1"/>
  <c r="H26" i="4" s="1"/>
  <c r="AE26" i="3" s="1"/>
  <c r="P30" i="3"/>
  <c r="E30" i="4" s="1"/>
  <c r="P34" i="3"/>
  <c r="E34" i="4" s="1"/>
  <c r="P9" i="3"/>
  <c r="E9" i="4" s="1"/>
  <c r="P11" i="3"/>
  <c r="E11" i="4" s="1"/>
  <c r="H11" i="4" s="1"/>
  <c r="I11" i="4" s="1"/>
  <c r="I17" i="8" s="1"/>
  <c r="P15" i="3"/>
  <c r="E15" i="4" s="1"/>
  <c r="P19" i="3"/>
  <c r="E19" i="4" s="1"/>
  <c r="P23" i="3"/>
  <c r="E23" i="4" s="1"/>
  <c r="P27" i="3"/>
  <c r="E27" i="4" s="1"/>
  <c r="P35" i="3"/>
  <c r="E35" i="4" s="1"/>
  <c r="P16" i="3"/>
  <c r="E16" i="4" s="1"/>
  <c r="P20" i="3"/>
  <c r="E20" i="4" s="1"/>
  <c r="P28" i="3"/>
  <c r="E28" i="4" s="1"/>
  <c r="H28" i="4" s="1"/>
  <c r="AE28" i="3" s="1"/>
  <c r="P32" i="3"/>
  <c r="E32" i="4" s="1"/>
  <c r="P17" i="3"/>
  <c r="E17" i="4" s="1"/>
  <c r="P33" i="3"/>
  <c r="E33" i="4" s="1"/>
  <c r="AB13" i="3"/>
  <c r="F13" i="4" s="1"/>
  <c r="H13" i="4" s="1"/>
  <c r="I13" i="4" s="1"/>
  <c r="AB33" i="3"/>
  <c r="F33" i="4" s="1"/>
  <c r="AB9" i="3"/>
  <c r="F9" i="4" s="1"/>
  <c r="AB10" i="3"/>
  <c r="F10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19" i="3"/>
  <c r="F19" i="4" s="1"/>
  <c r="AB27" i="3"/>
  <c r="F27" i="4" s="1"/>
  <c r="H27" i="4" s="1"/>
  <c r="I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U40" i="4"/>
  <c r="V40" i="4" s="1"/>
  <c r="O39" i="4"/>
  <c r="K45" i="8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K89" i="8"/>
  <c r="K81" i="8"/>
  <c r="AG55" i="6"/>
  <c r="AG71" i="7"/>
  <c r="V71" i="4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O27" i="4" l="1"/>
  <c r="U22" i="4"/>
  <c r="AF26" i="7"/>
  <c r="AF13" i="6"/>
  <c r="AF29" i="7"/>
  <c r="V20" i="4"/>
  <c r="W20" i="4" s="1"/>
  <c r="O76" i="4"/>
  <c r="AG76" i="6" s="1"/>
  <c r="U35" i="4"/>
  <c r="V35" i="4" s="1"/>
  <c r="W35" i="4" s="1"/>
  <c r="O41" i="8" s="1"/>
  <c r="V26" i="4"/>
  <c r="M32" i="8" s="1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V39" i="4" s="1"/>
  <c r="W39" i="4" s="1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G52" i="7"/>
  <c r="V52" i="4"/>
  <c r="W52" i="4" s="1"/>
  <c r="AF15" i="3"/>
  <c r="I21" i="8"/>
  <c r="AG39" i="7"/>
  <c r="I38" i="8"/>
  <c r="AF32" i="3"/>
  <c r="AG36" i="6" l="1"/>
  <c r="M26" i="8"/>
  <c r="M41" i="8"/>
  <c r="O50" i="4"/>
  <c r="W26" i="4"/>
  <c r="O32" i="8" s="1"/>
  <c r="AF62" i="3"/>
  <c r="AG14" i="7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50" i="6"/>
  <c r="K76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<sst xmlns="http://schemas.openxmlformats.org/spreadsheetml/2006/main" count="749" uniqueCount="234">
  <si>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</si>
  <si>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</si>
  <si>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</si>
  <si>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</si>
  <si>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</si>
  <si>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</si>
  <si>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</si>
  <si>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</si>
  <si>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</si>
  <si>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</si>
  <si>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</si>
  <si>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</si>
  <si>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</si>
  <si>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</si>
  <si>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</si>
  <si>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</si>
  <si>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</si>
  <si>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</si>
  <si>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</si>
  <si>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</si>
  <si>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</si>
  <si>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</si>
  <si>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</si>
  <si>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</si>
  <si>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</si>
  <si>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</si>
  <si>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</si>
  <si>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</si>
  <si>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</si>
  <si>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</si>
  <si>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</si>
  <si>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</si>
  <si>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</si>
  <si>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</si>
  <si>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</si>
  <si>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</si>
  <si>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</si>
  <si>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</si>
  <si>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</si>
  <si>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</si>
  <si>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</si>
  <si>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</si>
  <si>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</si>
  <si>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</si>
  <si>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</si>
  <si>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</si>
  <si>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</si>
  <si>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</si>
  <si>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</si>
  <si>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</si>
  <si>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</si>
  <si>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</si>
  <si>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</si>
  <si>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</si>
  <si>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</si>
  <si>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</si>
  <si>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</si>
  <si>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</si>
  <si>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</si>
  <si>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</si>
  <si>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</si>
  <si>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</si>
  <si>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</si>
  <si>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</si>
  <si>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</si>
  <si>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</si>
  <si>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</si>
  <si>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</si>
  <si>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</si>
  <si>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</si>
  <si>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</si>
  <si>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</si>
  <si>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</si>
  <si>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</si>
  <si>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</si>
  <si>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</si>
  <si>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</si>
  <si>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</si>
  <si>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</si>
  <si>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</si>
  <si>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</si>
  <si>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</si>
  <si>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</si>
  <si>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</si>
  <si>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</si>
  <si>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</si>
  <si>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</si>
  <si>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</si>
  <si>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</si>
  <si>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</si>
  <si>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</si>
  <si>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</si>
  <si>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</si>
  <si>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</si>
  <si>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</si>
  <si>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</si>
  <si>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</si>
  <si>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</si>
  <si>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</si>
  <si>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</si>
  <si>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</si>
  <si>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</si>
  <si>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</si>
  <si>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</si>
  <si>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</si>
  <si>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</si>
  <si>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</si>
  <si>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</si>
  <si>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</si>
  <si>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</si>
  <si>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</si>
  <si>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</si>
  <si>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</si>
  <si>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</si>
  <si>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</si>
  <si>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</si>
  <si>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</si>
  <si>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</si>
  <si>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</si>
  <si>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</si>
  <si>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</si>
  <si>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</si>
  <si>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</si>
  <si>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</si>
  <si>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</si>
  <si>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</si>
  <si>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</si>
  <si>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</si>
  <si>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</si>
  <si>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</si>
  <si>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</si>
  <si>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</si>
  <si>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</si>
  <si>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</si>
  <si>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</si>
  <si>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</si>
  <si>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</si>
  <si>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</si>
  <si>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</si>
  <si>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</si>
  <si>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</si>
  <si>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</si>
  <si>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</si>
  <si>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</si>
  <si>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</si>
  <si>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</si>
  <si>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</si>
  <si>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</si>
  <si>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</si>
  <si>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</si>
  <si>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</si>
  <si>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</si>
  <si>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</si>
  <si>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</si>
  <si>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</si>
  <si>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</si>
  <si>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</si>
  <si>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</si>
  <si>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</si>
  <si>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</si>
  <si>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</si>
  <si>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</si>
  <si>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</si>
  <si>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</si>
  <si>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</si>
  <si>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</si>
  <si>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</si>
  <si>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</si>
  <si>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</si>
  <si>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</si>
  <si>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</si>
  <si>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</si>
  <si>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</si>
  <si>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</si>
  <si>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</si>
  <si>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</si>
  <si>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</si>
  <si>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</si>
  <si>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</si>
  <si>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</si>
  <si>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</si>
  <si>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</si>
  <si>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</si>
  <si>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</si>
  <si>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</si>
  <si>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</si>
  <si>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</si>
  <si>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</si>
  <si>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</si>
  <si>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</si>
  <si>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</si>
  <si>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</si>
  <si>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</si>
  <si>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</si>
  <si>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</si>
  <si>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</si>
  <si>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</si>
  <si>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</si>
  <si>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</si>
  <si>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</si>
  <si>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</si>
  <si>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</si>
  <si>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</si>
  <si>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</si>
  <si>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</si>
  <si>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</si>
  <si>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</si>
  <si>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</si>
  <si>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</si>
  <si>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</si>
  <si>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</si>
  <si>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</si>
  <si>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</si>
  <si>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</si>
  <si>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</si>
  <si>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</si>
  <si>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</si>
  <si>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</si>
  <si>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</si>
  <si>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</si>
  <si>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</si>
  <si>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</si>
  <si>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</si>
  <si>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</si>
  <si>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</si>
  <si>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</si>
  <si>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</si>
  <si>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</si>
  <si>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</si>
  <si>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</si>
  <si>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</si>
  <si>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</si>
  <si>
    <t>1-25-2017</t>
  </si>
  <si>
    <t>MAYMAYA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</si>
</sst>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23</v>
      </c>
      <c r="Q2" s="170"/>
      <c r="R2" s="170"/>
    </row>
    <row r="3" spans="2:18" ht="13.4" customHeight="1" x14ac:dyDescent="0.3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4" customHeight="1" x14ac:dyDescent="0.3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4" customHeight="1" x14ac:dyDescent="0.3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7" t="s">
        <v>12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8" t="s">
        <v>157</v>
      </c>
      <c r="E12" s="224"/>
      <c r="F12" s="1"/>
      <c r="G12" s="220" t="s">
        <v>154</v>
      </c>
      <c r="H12" s="223"/>
      <c r="I12" s="2"/>
      <c r="J12" s="220" t="s">
        <v>155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175"/>
      <c r="F13" s="1"/>
      <c r="G13" s="174" t="s">
        <v>14</v>
      </c>
      <c r="H13" s="174"/>
      <c r="I13" s="2"/>
      <c r="J13" s="174" t="s">
        <v>15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20" t="s">
        <v>158</v>
      </c>
      <c r="E14" s="223"/>
      <c r="F14" s="4"/>
      <c r="G14" s="220" t="s">
        <v>159</v>
      </c>
      <c r="H14" s="223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86"/>
      <c r="F15" s="4"/>
      <c r="G15" s="174" t="s">
        <v>17</v>
      </c>
      <c r="H15" s="186"/>
      <c r="I15" s="5"/>
      <c r="J15" s="3" t="s">
        <v>18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8" t="s">
        <v>156</v>
      </c>
      <c r="E16" s="189"/>
      <c r="F16" s="4"/>
      <c r="G16" s="168" t="s">
        <v>224</v>
      </c>
      <c r="H16" s="180"/>
      <c r="I16" s="180"/>
      <c r="J16" s="176" t="s">
        <v>153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198"/>
      <c r="F17" s="4"/>
      <c r="G17" s="3" t="s">
        <v>20</v>
      </c>
      <c r="H17" s="15"/>
      <c r="I17" s="5"/>
      <c r="J17" s="174" t="s">
        <v>21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4">
        <v>40575</v>
      </c>
      <c r="E20" s="205"/>
      <c r="F20" s="8"/>
      <c r="G20" s="199"/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175"/>
      <c r="F21" s="9"/>
      <c r="G21" s="199" t="s">
        <v>5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1">
        <v>40603</v>
      </c>
      <c r="E22" s="182"/>
      <c r="F22" s="8"/>
      <c r="G22" s="206" t="s">
        <v>135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1">
        <v>40634</v>
      </c>
      <c r="E24" s="185"/>
      <c r="F24" s="9"/>
      <c r="G24" s="195" t="s">
        <v>6</v>
      </c>
      <c r="H24" s="196"/>
      <c r="I24" s="196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175"/>
      <c r="F25" s="8"/>
      <c r="G25" s="190" t="s">
        <v>10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87"/>
      <c r="F26" s="8"/>
      <c r="G26" s="192" t="s">
        <v>11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2" t="s">
        <v>151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8" workbookViewId="0">
      <selection activeCell="B2" sqref="B2:B3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169" t="s">
        <v>233</v>
      </c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8" t="str">
        <f>CONCATENATE('INITIAL INPUT'!D12,"  ",'INITIAL INPUT'!G12)</f>
        <v>CITCS 2B  ITE3</v>
      </c>
      <c r="B1" s="229"/>
      <c r="C1" s="229"/>
      <c r="D1" s="230"/>
      <c r="E1" s="234" t="s">
        <v>128</v>
      </c>
      <c r="F1" s="235"/>
      <c r="G1" s="235"/>
      <c r="H1" s="235"/>
      <c r="I1" s="236"/>
      <c r="J1" s="234" t="s">
        <v>129</v>
      </c>
      <c r="K1" s="235"/>
      <c r="L1" s="235"/>
      <c r="M1" s="235"/>
      <c r="N1" s="235"/>
      <c r="O1" s="236"/>
      <c r="P1" s="234" t="s">
        <v>130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35">
      <c r="A2" s="231"/>
      <c r="B2" s="232"/>
      <c r="C2" s="232"/>
      <c r="D2" s="233"/>
      <c r="E2" s="279" t="str">
        <f>IF('INITIAL INPUT'!G20="","",'INITIAL INPUT'!G20)</f>
        <v/>
      </c>
      <c r="F2" s="272" t="str">
        <f>IF('INITIAL INPUT'!G21="","",'INITIAL INPUT'!G21)</f>
        <v>Laboratory</v>
      </c>
      <c r="G2" s="267" t="s">
        <v>97</v>
      </c>
      <c r="H2" s="247" t="s">
        <v>98</v>
      </c>
      <c r="I2" s="276" t="str">
        <f>IF('INITIAL INPUT'!J23="","GRADE (%)","INVALID GRADE")</f>
        <v>GRADE (%)</v>
      </c>
      <c r="J2" s="279" t="str">
        <f>E2</f>
        <v/>
      </c>
      <c r="K2" s="272" t="str">
        <f>F2</f>
        <v>Laboratory</v>
      </c>
      <c r="L2" s="267" t="str">
        <f>G2</f>
        <v>EXAM</v>
      </c>
      <c r="M2" s="268" t="s">
        <v>131</v>
      </c>
      <c r="N2" s="247" t="s">
        <v>98</v>
      </c>
      <c r="O2" s="276" t="str">
        <f>IF('INITIAL INPUT'!K23="","GRADE (%)","INVALID GRADE")</f>
        <v>GRADE (%)</v>
      </c>
      <c r="P2" s="279" t="str">
        <f>E2</f>
        <v/>
      </c>
      <c r="Q2" s="272" t="str">
        <f>F2</f>
        <v>Laboratory</v>
      </c>
      <c r="R2" s="267" t="s">
        <v>97</v>
      </c>
      <c r="S2" s="268" t="s">
        <v>131</v>
      </c>
      <c r="T2" s="247" t="s">
        <v>98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132</v>
      </c>
    </row>
    <row r="3" spans="1:24" s="74" customFormat="1" ht="12.75" customHeight="1" x14ac:dyDescent="0.35">
      <c r="A3" s="237" t="str">
        <f>'INITIAL INPUT'!J12</f>
        <v>WEB APPLICATION DEVELOPMENT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35">
      <c r="A4" s="240" t="str">
        <f>CONCATENATE('INITIAL INPUT'!D14,"  ",'INITIAL INPUT'!G14)</f>
        <v>MW 5:30PM-6:45PM  TTHSAT 5:30PM-6:45PM</v>
      </c>
      <c r="B4" s="241"/>
      <c r="C4" s="242"/>
      <c r="D4" s="103" t="str">
        <f>'INITIAL INPUT'!J14</f>
        <v>S312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5" customHeight="1" x14ac:dyDescent="0.35">
      <c r="A5" s="240" t="str">
        <f>CONCATENATE('INITIAL INPUT'!G16," Trimester ","SY ",'INITIAL INPUT'!D16)</f>
        <v>2ND Trimester SY 2016-2017</v>
      </c>
      <c r="B5" s="241"/>
      <c r="C5" s="242"/>
      <c r="D5" s="243"/>
      <c r="E5" s="280"/>
      <c r="F5" s="273"/>
      <c r="G5" s="285">
        <f>'INITIAL INPUT'!D20</f>
        <v>40575</v>
      </c>
      <c r="H5" s="275"/>
      <c r="I5" s="277"/>
      <c r="J5" s="280"/>
      <c r="K5" s="273"/>
      <c r="L5" s="285">
        <f>'INITIAL INPUT'!D22</f>
        <v>40603</v>
      </c>
      <c r="M5" s="268"/>
      <c r="N5" s="275"/>
      <c r="O5" s="277"/>
      <c r="P5" s="280"/>
      <c r="Q5" s="273"/>
      <c r="R5" s="285">
        <f>'INITIAL INPUT'!D24</f>
        <v>40634</v>
      </c>
      <c r="S5" s="268"/>
      <c r="T5" s="275"/>
      <c r="U5" s="277"/>
      <c r="V5" s="283"/>
      <c r="W5" s="295"/>
    </row>
    <row r="6" spans="1:24" s="74" customFormat="1" ht="12.75" customHeight="1" x14ac:dyDescent="0.3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5">
      <c r="A7" s="256" t="s">
        <v>123</v>
      </c>
      <c r="B7" s="257"/>
      <c r="C7" s="260" t="s">
        <v>124</v>
      </c>
      <c r="D7" s="226" t="s">
        <v>133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17.16</v>
      </c>
      <c r="F9" s="83">
        <f>IF(PRELIM!AB9="","",$F$8*PRELIM!AB9)</f>
        <v>23.480769230769234</v>
      </c>
      <c r="G9" s="83">
        <f>IF(PRELIM!AD9="","",$G$8*PRELIM!AD9)</f>
        <v>14.280000000000001</v>
      </c>
      <c r="H9" s="84">
        <f t="shared" ref="H9:H40" si="0">IF(SUM(E9:G9)=0,"",SUM(E9:G9))</f>
        <v>54.920769230769238</v>
      </c>
      <c r="I9" s="85">
        <f>IF(H9="","",VLOOKUP(H9,'INITIAL INPUT'!$P$4:$R$34,3))</f>
        <v>77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10.999999999999998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50.148461538461532</v>
      </c>
      <c r="I10" s="85">
        <f>IF(H10="","",VLOOKUP(H10,'INITIAL INPUT'!$P$4:$R$34,3))</f>
        <v>75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9.9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14.342307692307692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17.38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66.972307692307695</v>
      </c>
      <c r="I13" s="85">
        <f>IF(H13="","",VLOOKUP(H13,'INITIAL INPUT'!$P$4:$R$34,3))</f>
        <v>83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12.540000000000001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63.564615384615394</v>
      </c>
      <c r="I14" s="85">
        <f>IF(H14="","",VLOOKUP(H14,'INITIAL INPUT'!$P$4:$R$34,3))</f>
        <v>82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10.999999999999998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50.619230769230768</v>
      </c>
      <c r="I15" s="85">
        <f>IF(H15="","",VLOOKUP(H15,'INITIAL INPUT'!$P$4:$R$34,3))</f>
        <v>75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4.4000000000000004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57.047692307692316</v>
      </c>
      <c r="I16" s="85">
        <f>IF(H16="","",VLOOKUP(H16,'INITIAL INPUT'!$P$4:$R$34,3))</f>
        <v>79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23.540000000000003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76.305384615384625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>
        <f>IF(PRELIM!P18="","",$E$8*PRELIM!P18)</f>
        <v>7.7</v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51.85230769230769</v>
      </c>
      <c r="I18" s="85">
        <f>IF(H18="","",VLOOKUP(H18,'INITIAL INPUT'!$P$4:$R$34,3))</f>
        <v>76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24.42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48.509230769230776</v>
      </c>
      <c r="I19" s="85">
        <f>IF(H19="","",VLOOKUP(H19,'INITIAL INPUT'!$P$4:$R$34,3))</f>
        <v>74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24.86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61.343076923076922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6.82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21.1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7.92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55.04615384615385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9.9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14.342307692307692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30.080769230769231</v>
      </c>
      <c r="G25" s="83">
        <f>IF(PRELIM!AD25="","",$G$8*PRELIM!AD25)</f>
        <v>21.76</v>
      </c>
      <c r="H25" s="84">
        <f t="shared" si="0"/>
        <v>51.840769230769233</v>
      </c>
      <c r="I25" s="85">
        <f>IF(H25="","",VLOOKUP(H25,'INITIAL INPUT'!$P$4:$R$34,3))</f>
        <v>76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17.16</v>
      </c>
      <c r="F26" s="83">
        <f>IF(PRELIM!AB26="","",$F$8*PRELIM!AB26)</f>
        <v>30.080769230769231</v>
      </c>
      <c r="G26" s="83">
        <f>IF(PRELIM!AD26="","",$G$8*PRELIM!AD26)</f>
        <v>17.68</v>
      </c>
      <c r="H26" s="84">
        <f t="shared" si="0"/>
        <v>64.920769230769224</v>
      </c>
      <c r="I26" s="85">
        <f>IF(H26="","",VLOOKUP(H26,'INITIAL INPUT'!$P$4:$R$34,3))</f>
        <v>82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7"/>
      <c r="Y26" s="287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9.240000000000002</v>
      </c>
      <c r="F27" s="83">
        <f>IF(PRELIM!AB27="","",$F$8*PRELIM!AB27)</f>
        <v>31.730769230769234</v>
      </c>
      <c r="G27" s="83">
        <f>IF(PRELIM!AD27="","",$G$8*PRELIM!AD27)</f>
        <v>18.360000000000003</v>
      </c>
      <c r="H27" s="84">
        <f t="shared" si="0"/>
        <v>59.330769230769235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8"/>
      <c r="Y27" s="288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6.82</v>
      </c>
      <c r="F28" s="83">
        <f>IF(PRELIM!AB28="","",$F$8*PRELIM!AB28)</f>
        <v>12.438461538461539</v>
      </c>
      <c r="G28" s="83">
        <f>IF(PRELIM!AD28="","",$G$8*PRELIM!AD28)</f>
        <v>16.32</v>
      </c>
      <c r="H28" s="84">
        <f t="shared" si="0"/>
        <v>35.578461538461539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8"/>
      <c r="Y28" s="288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20.020000000000003</v>
      </c>
      <c r="F29" s="83">
        <f>IF(PRELIM!AB29="","",$F$8*PRELIM!AB29)</f>
        <v>14.088461538461539</v>
      </c>
      <c r="G29" s="83">
        <f>IF(PRELIM!AD29="","",$G$8*PRELIM!AD29)</f>
        <v>13.600000000000001</v>
      </c>
      <c r="H29" s="84">
        <f t="shared" si="0"/>
        <v>47.708461538461542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8"/>
      <c r="Y29" s="288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4.4000000000000004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4.4000000000000004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8"/>
      <c r="Y30" s="288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15.180000000000001</v>
      </c>
      <c r="F31" s="83">
        <f>IF(PRELIM!AB31="","",$F$8*PRELIM!AB31)</f>
        <v>32.365384615384613</v>
      </c>
      <c r="G31" s="83">
        <f>IF(PRELIM!AD31="","",$G$8*PRELIM!AD31)</f>
        <v>12.24</v>
      </c>
      <c r="H31" s="84">
        <f t="shared" si="0"/>
        <v>59.785384615384615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8"/>
      <c r="Y31" s="288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17.16</v>
      </c>
      <c r="F32" s="83">
        <f>IF(PRELIM!AB32="","",$F$8*PRELIM!AB32)</f>
        <v>24.75</v>
      </c>
      <c r="G32" s="83">
        <f>IF(PRELIM!AD32="","",$G$8*PRELIM!AD32)</f>
        <v>21.76</v>
      </c>
      <c r="H32" s="84">
        <f t="shared" si="0"/>
        <v>63.67</v>
      </c>
      <c r="I32" s="85">
        <f>IF(H32="","",VLOOKUP(H32,'INITIAL INPUT'!$P$4:$R$34,3))</f>
        <v>82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8"/>
      <c r="Y32" s="288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15.84</v>
      </c>
      <c r="F33" s="83">
        <f>IF(PRELIM!AB33="","",$F$8*PRELIM!AB33)</f>
        <v>2.0307692307692311</v>
      </c>
      <c r="G33" s="83">
        <f>IF(PRELIM!AD33="","",$G$8*PRELIM!AD33)</f>
        <v>9.5200000000000014</v>
      </c>
      <c r="H33" s="84">
        <f t="shared" si="0"/>
        <v>27.39076923076923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8"/>
      <c r="Y33" s="288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16.5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49.59153846153847</v>
      </c>
      <c r="I34" s="85">
        <f>IF(H34="","",VLOOKUP(H34,'INITIAL INPUT'!$P$4:$R$34,3))</f>
        <v>74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8"/>
      <c r="Y34" s="288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14.3</v>
      </c>
      <c r="F35" s="83">
        <f>IF(PRELIM!AB35="","",$F$8*PRELIM!AB35)</f>
        <v>33</v>
      </c>
      <c r="G35" s="83">
        <f>IF(PRELIM!AD35="","",$G$8*PRELIM!AD35)</f>
        <v>19.72</v>
      </c>
      <c r="H35" s="84">
        <f t="shared" si="0"/>
        <v>67.02</v>
      </c>
      <c r="I35" s="85">
        <f>IF(H35="","",VLOOKUP(H35,'INITIAL INPUT'!$P$4:$R$34,3))</f>
        <v>84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8"/>
      <c r="Y35" s="288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8" t="str">
        <f>A1</f>
        <v>CITCS 2B  ITE3</v>
      </c>
      <c r="B42" s="229"/>
      <c r="C42" s="229"/>
      <c r="D42" s="230"/>
      <c r="E42" s="234" t="s">
        <v>128</v>
      </c>
      <c r="F42" s="235"/>
      <c r="G42" s="235"/>
      <c r="H42" s="235"/>
      <c r="I42" s="236"/>
      <c r="J42" s="234" t="s">
        <v>129</v>
      </c>
      <c r="K42" s="235"/>
      <c r="L42" s="235"/>
      <c r="M42" s="235"/>
      <c r="N42" s="235"/>
      <c r="O42" s="236"/>
      <c r="P42" s="234" t="s">
        <v>130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3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97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97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97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132</v>
      </c>
    </row>
    <row r="44" spans="1:25" s="74" customFormat="1" ht="15" customHeight="1" x14ac:dyDescent="0.35">
      <c r="A44" s="237" t="str">
        <f>A3</f>
        <v>WEB APPLICATION DEVELOPMENT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35">
      <c r="A45" s="240" t="str">
        <f>A4</f>
        <v>MW 5:30PM-6:45PM  TTHSAT 5:30PM-6:45PM</v>
      </c>
      <c r="B45" s="241"/>
      <c r="C45" s="242"/>
      <c r="D45" s="75" t="str">
        <f>D4</f>
        <v>S312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5" customHeight="1" x14ac:dyDescent="0.35">
      <c r="A46" s="240" t="str">
        <f>A5</f>
        <v>2ND Trimester SY 2016-2017</v>
      </c>
      <c r="B46" s="241"/>
      <c r="C46" s="242"/>
      <c r="D46" s="243"/>
      <c r="E46" s="263"/>
      <c r="F46" s="266"/>
      <c r="G46" s="244">
        <f>G5</f>
        <v>40575</v>
      </c>
      <c r="H46" s="248"/>
      <c r="I46" s="251"/>
      <c r="J46" s="263"/>
      <c r="K46" s="266"/>
      <c r="L46" s="244">
        <f>L5</f>
        <v>40603</v>
      </c>
      <c r="M46" s="268"/>
      <c r="N46" s="248"/>
      <c r="O46" s="251"/>
      <c r="P46" s="263"/>
      <c r="Q46" s="266"/>
      <c r="R46" s="244">
        <f>R5</f>
        <v>40634</v>
      </c>
      <c r="S46" s="268"/>
      <c r="T46" s="248"/>
      <c r="U46" s="290"/>
      <c r="V46" s="292"/>
      <c r="W46" s="295"/>
    </row>
    <row r="47" spans="1:25" s="74" customFormat="1" ht="12.75" customHeight="1" x14ac:dyDescent="0.3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5">
      <c r="A50" s="78" t="s">
        <v>65</v>
      </c>
      <c r="B50" s="79" t="str">
        <f>IF(NAMES!B34="","",NAMES!B34)</f>
        <v>MAYMAYA</v>
      </c>
      <c r="C50" s="80" t="str">
        <f>IF(NAMES!C34="","",NAMES!C34)</f>
        <v/>
      </c>
      <c r="D50" s="81" t="str">
        <f>IF(NAMES!D34="","",NAMES!D34)</f>
        <v/>
      </c>
      <c r="E50" s="82">
        <f>IF(PRELIM!P50="","",$E$8*PRELIM!P50)</f>
        <v>10.56</v>
      </c>
      <c r="F50" s="83">
        <f>IF(PRELIM!AB50="","",$F$8*PRELIM!AB50)</f>
        <v>25.38461538461539</v>
      </c>
      <c r="G50" s="83" t="str">
        <f>IF(PRELIM!AD50="","",$G$8*PRELIM!AD50)</f>
        <v/>
      </c>
      <c r="H50" s="84">
        <f t="shared" ref="H50:H80" si="6">IF(SUM(E50:G50)=0,"",SUM(E50:G50))</f>
        <v>35.944615384615389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25" zoomScale="110" zoomScaleNormal="110" workbookViewId="0">
      <selection activeCell="R50" sqref="R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1" t="str">
        <f>CRS!A1</f>
        <v>CITCS 2B  ITE3</v>
      </c>
      <c r="B1" s="352"/>
      <c r="C1" s="352"/>
      <c r="D1" s="352"/>
      <c r="E1" s="326" t="s">
        <v>96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62" t="s">
        <v>98</v>
      </c>
      <c r="AF2" s="364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62"/>
      <c r="AF4" s="364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60</v>
      </c>
      <c r="G5" s="108">
        <v>30</v>
      </c>
      <c r="H5" s="108">
        <v>40</v>
      </c>
      <c r="I5" s="108"/>
      <c r="J5" s="108"/>
      <c r="K5" s="108"/>
      <c r="L5" s="108"/>
      <c r="M5" s="108"/>
      <c r="N5" s="108"/>
      <c r="O5" s="331"/>
      <c r="P5" s="308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225</v>
      </c>
      <c r="F6" s="314" t="s">
        <v>226</v>
      </c>
      <c r="G6" s="314" t="s">
        <v>232</v>
      </c>
      <c r="H6" s="314" t="s">
        <v>232</v>
      </c>
      <c r="I6" s="314"/>
      <c r="J6" s="314"/>
      <c r="K6" s="314"/>
      <c r="L6" s="314"/>
      <c r="M6" s="314"/>
      <c r="N6" s="314"/>
      <c r="O6" s="332">
        <f>IF(SUM(E5:N5)=0,"",SUM(E5:N5))</f>
        <v>150</v>
      </c>
      <c r="P6" s="308"/>
      <c r="Q6" s="314" t="s">
        <v>227</v>
      </c>
      <c r="R6" s="314" t="s">
        <v>228</v>
      </c>
      <c r="S6" s="314" t="s">
        <v>229</v>
      </c>
      <c r="T6" s="314" t="s">
        <v>230</v>
      </c>
      <c r="U6" s="314" t="s">
        <v>231</v>
      </c>
      <c r="V6" s="314"/>
      <c r="W6" s="314"/>
      <c r="X6" s="314"/>
      <c r="Y6" s="314"/>
      <c r="Z6" s="314"/>
      <c r="AA6" s="359">
        <f>IF(SUM(Q5:Z5)=0,"",SUM(Q5:Z5))</f>
        <v>260</v>
      </c>
      <c r="AB6" s="308"/>
      <c r="AC6" s="366">
        <f>'INITIAL INPUT'!D20</f>
        <v>40575</v>
      </c>
      <c r="AD6" s="324"/>
      <c r="AE6" s="362"/>
      <c r="AF6" s="364"/>
      <c r="AG6" s="62"/>
      <c r="AH6" s="62"/>
      <c r="AI6" s="62"/>
      <c r="AJ6" s="62"/>
      <c r="AK6" s="62"/>
    </row>
    <row r="7" spans="1:37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>
        <v>28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78</v>
      </c>
      <c r="P9" s="67">
        <f>IF(O9="","",O9/$O$6*100)</f>
        <v>52</v>
      </c>
      <c r="Q9" s="109">
        <v>100</v>
      </c>
      <c r="R9" s="109">
        <v>50</v>
      </c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71.15384615384616</v>
      </c>
      <c r="AC9" s="111">
        <v>42</v>
      </c>
      <c r="AD9" s="67">
        <f>IF(AC9="","",AC9/$AC$5*100)</f>
        <v>42</v>
      </c>
      <c r="AE9" s="66">
        <f>CRS!H9</f>
        <v>54.920769230769238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>
        <v>35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33.333333333333329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50.148461538461532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>
        <v>25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30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14.342307692307692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79</v>
      </c>
      <c r="P13" s="67">
        <f t="shared" si="1"/>
        <v>52.666666666666664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66.972307692307695</v>
      </c>
      <c r="AF13" s="64">
        <f>CRS!I13</f>
        <v>83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38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63.564615384615394</v>
      </c>
      <c r="AF14" s="64">
        <f>CRS!I14</f>
        <v>82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33.333333333333329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50.619230769230768</v>
      </c>
      <c r="AF15" s="64">
        <f>CRS!I15</f>
        <v>75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13.333333333333334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57.047692307692316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>
        <v>26</v>
      </c>
      <c r="H17" s="109">
        <v>35</v>
      </c>
      <c r="I17" s="109"/>
      <c r="J17" s="109"/>
      <c r="K17" s="109"/>
      <c r="L17" s="109"/>
      <c r="M17" s="109"/>
      <c r="N17" s="109"/>
      <c r="O17" s="60">
        <f t="shared" si="0"/>
        <v>107</v>
      </c>
      <c r="P17" s="67">
        <f t="shared" si="1"/>
        <v>71.333333333333343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76.305384615384625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23.333333333333332</v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51.85230769230769</v>
      </c>
      <c r="AF18" s="64">
        <f>CRS!I18</f>
        <v>76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>
        <v>26</v>
      </c>
      <c r="H19" s="109">
        <v>35</v>
      </c>
      <c r="I19" s="109"/>
      <c r="J19" s="109"/>
      <c r="K19" s="109"/>
      <c r="L19" s="109"/>
      <c r="M19" s="109"/>
      <c r="N19" s="109"/>
      <c r="O19" s="60">
        <f t="shared" si="0"/>
        <v>111</v>
      </c>
      <c r="P19" s="67">
        <f t="shared" si="1"/>
        <v>74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48.509230769230776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>
        <v>28</v>
      </c>
      <c r="H20" s="109">
        <v>35</v>
      </c>
      <c r="I20" s="109"/>
      <c r="J20" s="109"/>
      <c r="K20" s="109"/>
      <c r="L20" s="109"/>
      <c r="M20" s="109"/>
      <c r="N20" s="109"/>
      <c r="O20" s="60">
        <f t="shared" si="0"/>
        <v>113</v>
      </c>
      <c r="P20" s="67">
        <f t="shared" si="1"/>
        <v>75.333333333333329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61.343076923076922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20.666666666666668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21.1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16</v>
      </c>
      <c r="H22" s="109"/>
      <c r="I22" s="109"/>
      <c r="J22" s="109"/>
      <c r="K22" s="109"/>
      <c r="L22" s="109"/>
      <c r="M22" s="109"/>
      <c r="N22" s="109"/>
      <c r="O22" s="60">
        <f t="shared" si="0"/>
        <v>36</v>
      </c>
      <c r="P22" s="67">
        <f t="shared" si="1"/>
        <v>24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55.04615384615385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>
        <v>25</v>
      </c>
      <c r="H23" s="109"/>
      <c r="I23" s="109"/>
      <c r="J23" s="109"/>
      <c r="K23" s="109"/>
      <c r="L23" s="109"/>
      <c r="M23" s="109"/>
      <c r="N23" s="109"/>
      <c r="O23" s="60">
        <f t="shared" si="0"/>
        <v>45</v>
      </c>
      <c r="P23" s="67">
        <f t="shared" si="1"/>
        <v>30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14.342307692307692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100</v>
      </c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237</v>
      </c>
      <c r="AB25" s="67">
        <f t="shared" si="3"/>
        <v>91.153846153846146</v>
      </c>
      <c r="AC25" s="111">
        <v>64</v>
      </c>
      <c r="AD25" s="67">
        <f t="shared" si="4"/>
        <v>64</v>
      </c>
      <c r="AE25" s="66">
        <f>CRS!H25</f>
        <v>51.840769230769233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>
        <v>28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78</v>
      </c>
      <c r="P26" s="67">
        <f t="shared" si="1"/>
        <v>52</v>
      </c>
      <c r="Q26" s="109">
        <v>100</v>
      </c>
      <c r="R26" s="109">
        <v>100</v>
      </c>
      <c r="S26" s="109">
        <v>0</v>
      </c>
      <c r="T26" s="109">
        <v>20</v>
      </c>
      <c r="U26" s="109">
        <v>17</v>
      </c>
      <c r="V26" s="109"/>
      <c r="W26" s="109"/>
      <c r="X26" s="109"/>
      <c r="Y26" s="109"/>
      <c r="Z26" s="109"/>
      <c r="AA26" s="60">
        <f t="shared" si="2"/>
        <v>237</v>
      </c>
      <c r="AB26" s="67">
        <f t="shared" si="3"/>
        <v>91.153846153846146</v>
      </c>
      <c r="AC26" s="111">
        <v>52</v>
      </c>
      <c r="AD26" s="67">
        <f t="shared" si="4"/>
        <v>52</v>
      </c>
      <c r="AE26" s="66">
        <f>CRS!H26</f>
        <v>64.920769230769224</v>
      </c>
      <c r="AF26" s="64">
        <f>CRS!I26</f>
        <v>82</v>
      </c>
      <c r="AG26" s="301"/>
      <c r="AH26" s="299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>
        <v>12</v>
      </c>
      <c r="H27" s="109"/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28.000000000000004</v>
      </c>
      <c r="Q27" s="109">
        <v>100</v>
      </c>
      <c r="R27" s="109">
        <v>100</v>
      </c>
      <c r="S27" s="109">
        <v>15</v>
      </c>
      <c r="T27" s="109">
        <v>15</v>
      </c>
      <c r="U27" s="109">
        <v>20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54</v>
      </c>
      <c r="AD27" s="67">
        <f t="shared" si="4"/>
        <v>54</v>
      </c>
      <c r="AE27" s="66">
        <f>CRS!H27</f>
        <v>59.330769230769235</v>
      </c>
      <c r="AF27" s="64">
        <f>CRS!I27</f>
        <v>80</v>
      </c>
      <c r="AG27" s="302"/>
      <c r="AH27" s="300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20.666666666666668</v>
      </c>
      <c r="Q28" s="109">
        <v>66</v>
      </c>
      <c r="R28" s="109"/>
      <c r="S28" s="109">
        <v>15</v>
      </c>
      <c r="T28" s="109">
        <v>0</v>
      </c>
      <c r="U28" s="109">
        <v>17</v>
      </c>
      <c r="V28" s="109"/>
      <c r="W28" s="109"/>
      <c r="X28" s="109"/>
      <c r="Y28" s="109"/>
      <c r="Z28" s="109"/>
      <c r="AA28" s="60">
        <f t="shared" si="2"/>
        <v>98</v>
      </c>
      <c r="AB28" s="67">
        <f t="shared" si="3"/>
        <v>37.692307692307693</v>
      </c>
      <c r="AC28" s="111">
        <v>48</v>
      </c>
      <c r="AD28" s="67">
        <f t="shared" si="4"/>
        <v>48</v>
      </c>
      <c r="AE28" s="66">
        <f>CRS!H28</f>
        <v>35.578461538461539</v>
      </c>
      <c r="AF28" s="64">
        <f>CRS!I28</f>
        <v>73</v>
      </c>
      <c r="AG28" s="302"/>
      <c r="AH28" s="300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>
        <v>26</v>
      </c>
      <c r="H29" s="109">
        <v>35</v>
      </c>
      <c r="I29" s="109"/>
      <c r="J29" s="109"/>
      <c r="K29" s="109"/>
      <c r="L29" s="109"/>
      <c r="M29" s="109"/>
      <c r="N29" s="109"/>
      <c r="O29" s="60">
        <f t="shared" si="0"/>
        <v>91</v>
      </c>
      <c r="P29" s="67">
        <f t="shared" si="1"/>
        <v>60.666666666666671</v>
      </c>
      <c r="Q29" s="109">
        <v>66</v>
      </c>
      <c r="R29" s="109">
        <v>0</v>
      </c>
      <c r="S29" s="109">
        <v>15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111</v>
      </c>
      <c r="AB29" s="67">
        <f t="shared" si="3"/>
        <v>42.692307692307693</v>
      </c>
      <c r="AC29" s="111">
        <v>40</v>
      </c>
      <c r="AD29" s="67">
        <f t="shared" si="4"/>
        <v>40</v>
      </c>
      <c r="AE29" s="66">
        <f>CRS!H29</f>
        <v>47.708461538461542</v>
      </c>
      <c r="AF29" s="64">
        <f>CRS!I29</f>
        <v>74</v>
      </c>
      <c r="AG29" s="302"/>
      <c r="AH29" s="300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13.333333333333334</v>
      </c>
      <c r="Q30" s="109"/>
      <c r="R30" s="109"/>
      <c r="S30" s="109">
        <v>0</v>
      </c>
      <c r="T30" s="109">
        <v>0</v>
      </c>
      <c r="U30" s="109">
        <v>0</v>
      </c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4.4000000000000004</v>
      </c>
      <c r="AF30" s="64">
        <f>CRS!I30</f>
        <v>70</v>
      </c>
      <c r="AG30" s="302"/>
      <c r="AH30" s="300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69</v>
      </c>
      <c r="P31" s="67">
        <f t="shared" si="1"/>
        <v>46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36</v>
      </c>
      <c r="AD31" s="67">
        <f t="shared" si="4"/>
        <v>36</v>
      </c>
      <c r="AE31" s="66">
        <f>CRS!H31</f>
        <v>59.785384615384615</v>
      </c>
      <c r="AF31" s="64">
        <f>CRS!I31</f>
        <v>80</v>
      </c>
      <c r="AG31" s="302"/>
      <c r="AH31" s="300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>
        <v>28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52</v>
      </c>
      <c r="Q32" s="109">
        <v>100</v>
      </c>
      <c r="R32" s="109">
        <v>50</v>
      </c>
      <c r="S32" s="109">
        <v>10</v>
      </c>
      <c r="T32" s="109">
        <v>15</v>
      </c>
      <c r="U32" s="109">
        <v>20</v>
      </c>
      <c r="V32" s="109"/>
      <c r="W32" s="109"/>
      <c r="X32" s="109"/>
      <c r="Y32" s="109"/>
      <c r="Z32" s="109"/>
      <c r="AA32" s="60">
        <f t="shared" si="2"/>
        <v>195</v>
      </c>
      <c r="AB32" s="67">
        <f t="shared" si="3"/>
        <v>75</v>
      </c>
      <c r="AC32" s="111">
        <v>64</v>
      </c>
      <c r="AD32" s="67">
        <f t="shared" si="4"/>
        <v>64</v>
      </c>
      <c r="AE32" s="66">
        <f>CRS!H32</f>
        <v>63.67</v>
      </c>
      <c r="AF32" s="64">
        <f>CRS!I32</f>
        <v>82</v>
      </c>
      <c r="AG32" s="302"/>
      <c r="AH32" s="300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>
        <v>12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72</v>
      </c>
      <c r="P33" s="67">
        <f t="shared" si="1"/>
        <v>48</v>
      </c>
      <c r="Q33" s="109">
        <v>16</v>
      </c>
      <c r="R33" s="109"/>
      <c r="S33" s="109">
        <v>0</v>
      </c>
      <c r="T33" s="109">
        <v>0</v>
      </c>
      <c r="U33" s="109">
        <v>0</v>
      </c>
      <c r="V33" s="109"/>
      <c r="W33" s="109"/>
      <c r="X33" s="109"/>
      <c r="Y33" s="109"/>
      <c r="Z33" s="109"/>
      <c r="AA33" s="60">
        <f t="shared" si="2"/>
        <v>16</v>
      </c>
      <c r="AB33" s="67">
        <f t="shared" si="3"/>
        <v>6.1538461538461542</v>
      </c>
      <c r="AC33" s="111">
        <v>28</v>
      </c>
      <c r="AD33" s="67">
        <f t="shared" si="4"/>
        <v>28.000000000000004</v>
      </c>
      <c r="AE33" s="66">
        <f>CRS!H33</f>
        <v>27.39076923076923</v>
      </c>
      <c r="AF33" s="64">
        <f>CRS!I33</f>
        <v>72</v>
      </c>
      <c r="AG33" s="302"/>
      <c r="AH33" s="300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>
        <v>25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50</v>
      </c>
      <c r="Q34" s="109">
        <v>100</v>
      </c>
      <c r="R34" s="109">
        <v>25</v>
      </c>
      <c r="S34" s="109">
        <v>15</v>
      </c>
      <c r="T34" s="109">
        <v>20</v>
      </c>
      <c r="U34" s="109">
        <v>15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49.59153846153847</v>
      </c>
      <c r="AF34" s="64">
        <f>CRS!I34</f>
        <v>74</v>
      </c>
      <c r="AG34" s="302"/>
      <c r="AH34" s="300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>
        <v>35</v>
      </c>
      <c r="I35" s="109"/>
      <c r="J35" s="109"/>
      <c r="K35" s="109"/>
      <c r="L35" s="109"/>
      <c r="M35" s="109"/>
      <c r="N35" s="109"/>
      <c r="O35" s="60">
        <f t="shared" si="0"/>
        <v>65</v>
      </c>
      <c r="P35" s="67">
        <f t="shared" si="1"/>
        <v>43.333333333333336</v>
      </c>
      <c r="Q35" s="109">
        <v>100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260</v>
      </c>
      <c r="AB35" s="67">
        <f t="shared" si="3"/>
        <v>100</v>
      </c>
      <c r="AC35" s="111">
        <v>58</v>
      </c>
      <c r="AD35" s="67">
        <f t="shared" si="4"/>
        <v>57.999999999999993</v>
      </c>
      <c r="AE35" s="66">
        <f>CRS!H35</f>
        <v>67.02</v>
      </c>
      <c r="AF35" s="64">
        <f>CRS!I35</f>
        <v>84</v>
      </c>
      <c r="AG35" s="302"/>
      <c r="AH35" s="300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2"/>
      <c r="AH36" s="300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2"/>
      <c r="AH37" s="300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2"/>
      <c r="AH38" s="300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2"/>
      <c r="AH39" s="300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2"/>
      <c r="AH40" s="300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5" t="str">
        <f>A1</f>
        <v>CITCS 2B  ITE3</v>
      </c>
      <c r="B42" s="356"/>
      <c r="C42" s="356"/>
      <c r="D42" s="356"/>
      <c r="E42" s="326" t="s">
        <v>96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62" t="s">
        <v>98</v>
      </c>
      <c r="AF43" s="364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SW CH01</v>
      </c>
      <c r="F47" s="303" t="str">
        <f t="shared" ref="F47:N47" si="7">IF(F6="","",F6)</f>
        <v>RPT</v>
      </c>
      <c r="G47" s="303" t="str">
        <f t="shared" si="7"/>
        <v>1-25-2017</v>
      </c>
      <c r="H47" s="303" t="str">
        <f t="shared" si="7"/>
        <v>1-25-2017</v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150</v>
      </c>
      <c r="P47" s="307"/>
      <c r="Q47" s="303" t="str">
        <f t="shared" ref="Q47:Z47" si="8">IF(Q6="","",Q6)</f>
        <v>HTML CSS</v>
      </c>
      <c r="R47" s="303" t="str">
        <f t="shared" si="8"/>
        <v>MAW</v>
      </c>
      <c r="S47" s="303" t="str">
        <f t="shared" si="8"/>
        <v>Exer01</v>
      </c>
      <c r="T47" s="303" t="str">
        <f t="shared" si="8"/>
        <v>Exer02</v>
      </c>
      <c r="U47" s="303" t="str">
        <f t="shared" si="8"/>
        <v>Exer03</v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260</v>
      </c>
      <c r="AB47" s="308"/>
      <c r="AC47" s="372">
        <f>AC6</f>
        <v>40575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20</v>
      </c>
      <c r="F50" s="109"/>
      <c r="G50" s="109">
        <v>28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48</v>
      </c>
      <c r="P50" s="67">
        <f t="shared" ref="P50:P80" si="10">IF(O50="","",O50/$O$6*100)</f>
        <v>32</v>
      </c>
      <c r="Q50" s="109">
        <v>100</v>
      </c>
      <c r="R50" s="109">
        <v>50</v>
      </c>
      <c r="S50" s="109">
        <v>10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200</v>
      </c>
      <c r="AB50" s="67">
        <f t="shared" ref="AB50:AB80" si="12">IF(AA50="","",AA50/$AA$6*100)</f>
        <v>76.923076923076934</v>
      </c>
      <c r="AC50" s="111"/>
      <c r="AD50" s="67" t="str">
        <f t="shared" ref="AD50:AD80" si="13">IF(AC50="","",AC50/$AC$5*100)</f>
        <v/>
      </c>
      <c r="AE50" s="66">
        <f>CRS!H50</f>
        <v>35.944615384615389</v>
      </c>
      <c r="AF50" s="64">
        <f>CRS!I50</f>
        <v>73</v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134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INPUT'!D22</f>
        <v>40603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134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40603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INPUT'!D24</f>
        <v>40634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40634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2" t="str">
        <f>'INITIAL INPUT'!G12</f>
        <v>ITE3</v>
      </c>
      <c r="D11" s="383"/>
      <c r="E11" s="383"/>
      <c r="F11" s="163"/>
      <c r="G11" s="384" t="str">
        <f>CRS!A4</f>
        <v>MW 5:30PM-6:45PM  TTHSAT 5:30PM-6:45PM</v>
      </c>
      <c r="H11" s="385"/>
      <c r="I11" s="385"/>
      <c r="J11" s="385"/>
      <c r="K11" s="385"/>
      <c r="L11" s="385"/>
      <c r="M11" s="385"/>
      <c r="N11" s="164"/>
      <c r="O11" s="386" t="str">
        <f>CONCATENATE('INITIAL INPUT'!G16," Trimester")</f>
        <v>2ND Trimester</v>
      </c>
      <c r="P11" s="383"/>
    </row>
    <row r="12" spans="1:34" s="127" customFormat="1" ht="15" customHeight="1" x14ac:dyDescent="0.3">
      <c r="A12" s="126" t="s">
        <v>13</v>
      </c>
      <c r="C12" s="387" t="s">
        <v>14</v>
      </c>
      <c r="D12" s="300"/>
      <c r="E12" s="300"/>
      <c r="F12" s="163"/>
      <c r="G12" s="388" t="s">
        <v>140</v>
      </c>
      <c r="H12" s="300"/>
      <c r="I12" s="300"/>
      <c r="J12" s="300"/>
      <c r="K12" s="300"/>
      <c r="L12" s="300"/>
      <c r="M12" s="300"/>
      <c r="N12" s="106"/>
      <c r="O12" s="389" t="str">
        <f>CONCATENATE("SY ",'INITIAL INPUT'!D16)</f>
        <v>SY 2016-2017</v>
      </c>
      <c r="P12" s="39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0" t="s">
        <v>132</v>
      </c>
      <c r="P14" s="381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77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8" t="str">
        <f>IF(CRS!W9="","",CRS!W9)</f>
        <v/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75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8" t="str">
        <f>IF(CRS!W10="","",CRS!W10)</f>
        <v/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8" t="str">
        <f>IF(CRS!W11="","",CRS!W11)</f>
        <v/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8" t="str">
        <f>IF(CRS!W12="","",CRS!W12)</f>
        <v/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8" t="str">
        <f>IF(CRS!W13="","",CRS!W13)</f>
        <v/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8" t="str">
        <f>IF(CRS!W14="","",CRS!W14)</f>
        <v/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75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8" t="str">
        <f>IF(CRS!W15="","",CRS!W15)</f>
        <v/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8" t="str">
        <f>IF(CRS!W16="","",CRS!W16)</f>
        <v/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8" t="str">
        <f>IF(CRS!W17="","",CRS!W17)</f>
        <v/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76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8" t="str">
        <f>IF(CRS!W18="","",CRS!W18)</f>
        <v/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8" t="str">
        <f>IF(CRS!W19="","",CRS!W19)</f>
        <v/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82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82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84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2" t="str">
        <f>C11</f>
        <v>ITE3</v>
      </c>
      <c r="D72" s="383"/>
      <c r="E72" s="383"/>
      <c r="F72" s="163"/>
      <c r="G72" s="384" t="str">
        <f>G11</f>
        <v>MW 5:30PM-6:45PM  TTHSAT 5:30PM-6:45PM</v>
      </c>
      <c r="H72" s="385"/>
      <c r="I72" s="385"/>
      <c r="J72" s="385"/>
      <c r="K72" s="385"/>
      <c r="L72" s="385"/>
      <c r="M72" s="385"/>
      <c r="N72" s="164"/>
      <c r="O72" s="386" t="str">
        <f>O11</f>
        <v>2ND Trimester</v>
      </c>
      <c r="P72" s="383"/>
    </row>
    <row r="73" spans="1:34" s="127" customFormat="1" ht="15" customHeight="1" x14ac:dyDescent="0.3">
      <c r="A73" s="126" t="s">
        <v>13</v>
      </c>
      <c r="C73" s="387" t="s">
        <v>14</v>
      </c>
      <c r="D73" s="300"/>
      <c r="E73" s="300"/>
      <c r="F73" s="163"/>
      <c r="G73" s="388" t="s">
        <v>140</v>
      </c>
      <c r="H73" s="300"/>
      <c r="I73" s="300"/>
      <c r="J73" s="300"/>
      <c r="K73" s="300"/>
      <c r="L73" s="300"/>
      <c r="M73" s="300"/>
      <c r="N73" s="106"/>
      <c r="O73" s="389" t="str">
        <f>O12</f>
        <v>SY 2016-2017</v>
      </c>
      <c r="P73" s="390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0" t="s">
        <v>132</v>
      </c>
      <c r="P75" s="381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>MAYMAYA</v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>
        <f>IF(CRS!I50="","",CRS!I50)</f>
        <v>73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8" t="s">
        <v>27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2017-02-17T07:25:05Z</dcterms:modified>
</cp:coreProperties>
</file>