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9200" windowHeight="75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T70" i="4" s="1"/>
  <c r="AF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R39" i="4" s="1"/>
  <c r="S39" i="4" s="1"/>
  <c r="AA39" i="7"/>
  <c r="AB39" i="7" s="1"/>
  <c r="Q39" i="4" s="1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AB37" i="7" s="1"/>
  <c r="Q37" i="4" s="1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P33" i="7" s="1"/>
  <c r="P33" i="4" s="1"/>
  <c r="AD32" i="7"/>
  <c r="R32" i="4" s="1"/>
  <c r="AA32" i="7"/>
  <c r="AB32" i="7" s="1"/>
  <c r="Q32" i="4" s="1"/>
  <c r="O32" i="7"/>
  <c r="P32" i="7" s="1"/>
  <c r="P32" i="4" s="1"/>
  <c r="AD31" i="7"/>
  <c r="R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AA27" i="7"/>
  <c r="AB27" i="7" s="1"/>
  <c r="O27" i="7"/>
  <c r="AD26" i="7"/>
  <c r="R26" i="4" s="1"/>
  <c r="AA26" i="7"/>
  <c r="AB26" i="7" s="1"/>
  <c r="Q26" i="4" s="1"/>
  <c r="O26" i="7"/>
  <c r="P26" i="7" s="1"/>
  <c r="AD25" i="7"/>
  <c r="R25" i="4" s="1"/>
  <c r="S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AB17" i="7" s="1"/>
  <c r="Q17" i="4" s="1"/>
  <c r="O17" i="7"/>
  <c r="P17" i="7" s="1"/>
  <c r="P17" i="4" s="1"/>
  <c r="AD16" i="7"/>
  <c r="R16" i="4" s="1"/>
  <c r="AA16" i="7"/>
  <c r="O16" i="7"/>
  <c r="P16" i="7" s="1"/>
  <c r="P16" i="4" s="1"/>
  <c r="AD15" i="7"/>
  <c r="R15" i="4" s="1"/>
  <c r="AA15" i="7"/>
  <c r="AB15" i="7" s="1"/>
  <c r="Q15" i="4" s="1"/>
  <c r="O15" i="7"/>
  <c r="P15" i="7" s="1"/>
  <c r="P15" i="4" s="1"/>
  <c r="AD14" i="7"/>
  <c r="R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P12" i="7" s="1"/>
  <c r="P12" i="4" s="1"/>
  <c r="AD11" i="7"/>
  <c r="R11" i="4" s="1"/>
  <c r="S11" i="4" s="1"/>
  <c r="AE11" i="7" s="1"/>
  <c r="AA11" i="7"/>
  <c r="AB11" i="7" s="1"/>
  <c r="Q11" i="4" s="1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AA9" i="7"/>
  <c r="O9" i="7"/>
  <c r="P9" i="7" s="1"/>
  <c r="P9" i="4" s="1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P31" i="6" s="1"/>
  <c r="J31" i="4" s="1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P18" i="6" s="1"/>
  <c r="J18" i="4" s="1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P14" i="6" s="1"/>
  <c r="J14" i="4" s="1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P11" i="6" s="1"/>
  <c r="J11" i="4" s="1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AB9" i="6" s="1"/>
  <c r="K9" i="4" s="1"/>
  <c r="O9" i="6"/>
  <c r="P9" i="6" s="1"/>
  <c r="J9" i="4" s="1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A18" i="3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6" i="7"/>
  <c r="Q16" i="4" s="1"/>
  <c r="Q27" i="4"/>
  <c r="Q36" i="4"/>
  <c r="AB9" i="7"/>
  <c r="Q9" i="4" s="1"/>
  <c r="AB22" i="7"/>
  <c r="Q22" i="4" s="1"/>
  <c r="P27" i="7"/>
  <c r="P27" i="4" s="1"/>
  <c r="P39" i="7"/>
  <c r="P39" i="4" s="1"/>
  <c r="P19" i="4"/>
  <c r="C10" i="6"/>
  <c r="C12" i="6"/>
  <c r="C19" i="6"/>
  <c r="C20" i="6"/>
  <c r="C21" i="6"/>
  <c r="C26" i="6"/>
  <c r="C28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8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B20" i="6"/>
  <c r="D21" i="6"/>
  <c r="B22" i="6"/>
  <c r="B25" i="6"/>
  <c r="B26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D25" i="7"/>
  <c r="B26" i="7"/>
  <c r="B28" i="7"/>
  <c r="B29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75" i="7"/>
  <c r="AE77" i="7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4" i="4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2" i="6"/>
  <c r="J12" i="4" s="1"/>
  <c r="P13" i="6"/>
  <c r="J13" i="4" s="1"/>
  <c r="P16" i="6"/>
  <c r="J16" i="4" s="1"/>
  <c r="P17" i="6"/>
  <c r="J17" i="4" s="1"/>
  <c r="P20" i="6"/>
  <c r="J20" i="4" s="1"/>
  <c r="P21" i="6"/>
  <c r="J21" i="4" s="1"/>
  <c r="P24" i="6"/>
  <c r="J24" i="4" s="1"/>
  <c r="P25" i="6"/>
  <c r="J25" i="4" s="1"/>
  <c r="P28" i="6"/>
  <c r="J28" i="4" s="1"/>
  <c r="P29" i="6"/>
  <c r="J29" i="4" s="1"/>
  <c r="P32" i="6"/>
  <c r="J32" i="4" s="1"/>
  <c r="P33" i="6"/>
  <c r="J33" i="4" s="1"/>
  <c r="P36" i="6"/>
  <c r="J36" i="4" s="1"/>
  <c r="M36" i="4" s="1"/>
  <c r="P37" i="6"/>
  <c r="J37" i="4" s="1"/>
  <c r="P40" i="6"/>
  <c r="J40" i="4"/>
  <c r="AB11" i="3"/>
  <c r="F11" i="4" s="1"/>
  <c r="AB15" i="3"/>
  <c r="F15" i="4" s="1"/>
  <c r="AB17" i="3"/>
  <c r="F17" i="4" s="1"/>
  <c r="AB23" i="3"/>
  <c r="F23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4" i="4"/>
  <c r="P26" i="4"/>
  <c r="P30" i="4"/>
  <c r="P34" i="7"/>
  <c r="P34" i="4" s="1"/>
  <c r="P36" i="7"/>
  <c r="P36" i="4" s="1"/>
  <c r="P52" i="7"/>
  <c r="P52" i="4" s="1"/>
  <c r="P54" i="7"/>
  <c r="P54" i="4" s="1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24" i="3"/>
  <c r="E24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24" i="4"/>
  <c r="T24" i="4" s="1"/>
  <c r="U24" i="4" s="1"/>
  <c r="W24" i="4" s="1"/>
  <c r="AE30" i="7"/>
  <c r="AE7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71" i="4"/>
  <c r="U71" i="4" s="1"/>
  <c r="T64" i="4"/>
  <c r="AF64" i="7" s="1"/>
  <c r="T77" i="4"/>
  <c r="AF77" i="7" s="1"/>
  <c r="T65" i="4"/>
  <c r="U65" i="4" s="1"/>
  <c r="V65" i="4" s="1"/>
  <c r="W65" i="4" s="1"/>
  <c r="T12" i="4"/>
  <c r="AF12" i="7" s="1"/>
  <c r="S50" i="4" l="1"/>
  <c r="AE50" i="7" s="1"/>
  <c r="S22" i="4"/>
  <c r="M29" i="4"/>
  <c r="A8" i="8"/>
  <c r="B9" i="3"/>
  <c r="B23" i="7"/>
  <c r="B27" i="6"/>
  <c r="C30" i="7"/>
  <c r="C34" i="7"/>
  <c r="C26" i="7"/>
  <c r="C34" i="6"/>
  <c r="D30" i="7"/>
  <c r="D30" i="6"/>
  <c r="B23" i="6"/>
  <c r="C30" i="6"/>
  <c r="S14" i="4"/>
  <c r="S17" i="4"/>
  <c r="S26" i="4"/>
  <c r="AE26" i="7" s="1"/>
  <c r="S16" i="4"/>
  <c r="S19" i="4"/>
  <c r="AE19" i="7" s="1"/>
  <c r="S20" i="4"/>
  <c r="S28" i="4"/>
  <c r="AE28" i="7" s="1"/>
  <c r="S32" i="4"/>
  <c r="S34" i="4"/>
  <c r="AE34" i="7" s="1"/>
  <c r="S9" i="4"/>
  <c r="AE9" i="7" s="1"/>
  <c r="S10" i="4"/>
  <c r="AE10" i="7" s="1"/>
  <c r="S18" i="4"/>
  <c r="S13" i="4"/>
  <c r="AE13" i="7" s="1"/>
  <c r="S21" i="4"/>
  <c r="AE21" i="7" s="1"/>
  <c r="S29" i="4"/>
  <c r="S33" i="4"/>
  <c r="S15" i="4"/>
  <c r="S27" i="4"/>
  <c r="AE27" i="7" s="1"/>
  <c r="S31" i="4"/>
  <c r="AE31" i="7" s="1"/>
  <c r="S35" i="4"/>
  <c r="M13" i="4"/>
  <c r="AE56" i="7"/>
  <c r="T56" i="4"/>
  <c r="AF56" i="7" s="1"/>
  <c r="AG55" i="7"/>
  <c r="V55" i="4"/>
  <c r="W55" i="4" s="1"/>
  <c r="AE72" i="7"/>
  <c r="T40" i="4"/>
  <c r="AF40" i="7" s="1"/>
  <c r="AE54" i="7"/>
  <c r="T11" i="4"/>
  <c r="U11" i="4" s="1"/>
  <c r="AG11" i="7" s="1"/>
  <c r="T61" i="4"/>
  <c r="U61" i="4" s="1"/>
  <c r="AG61" i="7" s="1"/>
  <c r="T80" i="4"/>
  <c r="AF80" i="7" s="1"/>
  <c r="T69" i="4"/>
  <c r="AF69" i="7" s="1"/>
  <c r="T62" i="4"/>
  <c r="U62" i="4" s="1"/>
  <c r="V62" i="4" s="1"/>
  <c r="W62" i="4" s="1"/>
  <c r="O88" i="8" s="1"/>
  <c r="M72" i="4"/>
  <c r="M59" i="4"/>
  <c r="N59" i="4" s="1"/>
  <c r="P29" i="3"/>
  <c r="E29" i="4" s="1"/>
  <c r="P21" i="3"/>
  <c r="E21" i="4" s="1"/>
  <c r="P13" i="3"/>
  <c r="E13" i="4" s="1"/>
  <c r="P31" i="3"/>
  <c r="E31" i="4" s="1"/>
  <c r="H31" i="4" s="1"/>
  <c r="AE31" i="3" s="1"/>
  <c r="P10" i="3"/>
  <c r="E10" i="4" s="1"/>
  <c r="P14" i="3"/>
  <c r="E14" i="4" s="1"/>
  <c r="P22" i="3"/>
  <c r="E22" i="4" s="1"/>
  <c r="P26" i="3"/>
  <c r="E26" i="4" s="1"/>
  <c r="H26" i="4" s="1"/>
  <c r="AE26" i="3" s="1"/>
  <c r="P30" i="3"/>
  <c r="E30" i="4" s="1"/>
  <c r="P34" i="3"/>
  <c r="E34" i="4" s="1"/>
  <c r="P9" i="3"/>
  <c r="E9" i="4" s="1"/>
  <c r="P11" i="3"/>
  <c r="E11" i="4" s="1"/>
  <c r="H11" i="4" s="1"/>
  <c r="I11" i="4" s="1"/>
  <c r="I17" i="8" s="1"/>
  <c r="P15" i="3"/>
  <c r="E15" i="4" s="1"/>
  <c r="P19" i="3"/>
  <c r="E19" i="4" s="1"/>
  <c r="P23" i="3"/>
  <c r="E23" i="4" s="1"/>
  <c r="P27" i="3"/>
  <c r="E27" i="4" s="1"/>
  <c r="P35" i="3"/>
  <c r="E35" i="4" s="1"/>
  <c r="P16" i="3"/>
  <c r="E16" i="4" s="1"/>
  <c r="P20" i="3"/>
  <c r="E20" i="4" s="1"/>
  <c r="P28" i="3"/>
  <c r="E28" i="4" s="1"/>
  <c r="H28" i="4" s="1"/>
  <c r="AE28" i="3" s="1"/>
  <c r="P32" i="3"/>
  <c r="E32" i="4" s="1"/>
  <c r="P17" i="3"/>
  <c r="E17" i="4" s="1"/>
  <c r="P33" i="3"/>
  <c r="E33" i="4" s="1"/>
  <c r="AB13" i="3"/>
  <c r="F13" i="4" s="1"/>
  <c r="H13" i="4" s="1"/>
  <c r="I13" i="4" s="1"/>
  <c r="AB33" i="3"/>
  <c r="F33" i="4" s="1"/>
  <c r="AB9" i="3"/>
  <c r="F9" i="4" s="1"/>
  <c r="H9" i="4" s="1"/>
  <c r="I9" i="4" s="1"/>
  <c r="AF9" i="3" s="1"/>
  <c r="AB10" i="3"/>
  <c r="F10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19" i="3"/>
  <c r="F19" i="4" s="1"/>
  <c r="AB27" i="3"/>
  <c r="F27" i="4" s="1"/>
  <c r="H27" i="4" s="1"/>
  <c r="I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AE37" i="7"/>
  <c r="T37" i="4"/>
  <c r="U37" i="4" s="1"/>
  <c r="V37" i="4" s="1"/>
  <c r="W37" i="4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T60" i="4"/>
  <c r="U60" i="4" s="1"/>
  <c r="V60" i="4" s="1"/>
  <c r="W60" i="4" s="1"/>
  <c r="O86" i="8" s="1"/>
  <c r="AE60" i="7"/>
  <c r="M61" i="4"/>
  <c r="AE61" i="6" s="1"/>
  <c r="C51" i="3"/>
  <c r="D16" i="3"/>
  <c r="D37" i="3"/>
  <c r="D40" i="3"/>
  <c r="M15" i="4"/>
  <c r="M31" i="4"/>
  <c r="AE31" i="6" s="1"/>
  <c r="M77" i="4"/>
  <c r="M69" i="4"/>
  <c r="A4" i="7"/>
  <c r="A45" i="7" s="1"/>
  <c r="M26" i="4"/>
  <c r="AE26" i="6" s="1"/>
  <c r="B27" i="3"/>
  <c r="B71" i="3"/>
  <c r="C23" i="3"/>
  <c r="D51" i="3"/>
  <c r="D56" i="3"/>
  <c r="M37" i="4"/>
  <c r="AE37" i="6" s="1"/>
  <c r="AE24" i="7"/>
  <c r="A1" i="6"/>
  <c r="A42" i="6" s="1"/>
  <c r="A1" i="3"/>
  <c r="A42" i="3" s="1"/>
  <c r="A1" i="7"/>
  <c r="A42" i="7" s="1"/>
  <c r="AE59" i="6"/>
  <c r="N72" i="4"/>
  <c r="O72" i="4" s="1"/>
  <c r="K98" i="8" s="1"/>
  <c r="AE72" i="6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68" i="7"/>
  <c r="M38" i="4"/>
  <c r="N38" i="4" s="1"/>
  <c r="O38" i="4" s="1"/>
  <c r="AG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AE22" i="7"/>
  <c r="M24" i="4"/>
  <c r="N24" i="4" s="1"/>
  <c r="AF24" i="6" s="1"/>
  <c r="M16" i="4"/>
  <c r="M74" i="4"/>
  <c r="N74" i="4" s="1"/>
  <c r="M66" i="4"/>
  <c r="AE66" i="6" s="1"/>
  <c r="M58" i="4"/>
  <c r="N58" i="4" s="1"/>
  <c r="O58" i="4" s="1"/>
  <c r="K84" i="8" s="1"/>
  <c r="AE55" i="7"/>
  <c r="C69" i="6"/>
  <c r="C60" i="6"/>
  <c r="B29" i="6"/>
  <c r="B14" i="6"/>
  <c r="C56" i="7"/>
  <c r="D10" i="7"/>
  <c r="C16" i="6"/>
  <c r="AE25" i="7"/>
  <c r="T25" i="4"/>
  <c r="U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AF76" i="6" s="1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38" i="6"/>
  <c r="N61" i="4"/>
  <c r="O61" i="4" s="1"/>
  <c r="K87" i="8" s="1"/>
  <c r="N80" i="4"/>
  <c r="O80" i="4" s="1"/>
  <c r="K106" i="8" s="1"/>
  <c r="AE36" i="6"/>
  <c r="N36" i="4"/>
  <c r="AF36" i="6" s="1"/>
  <c r="AE16" i="6"/>
  <c r="AE55" i="6"/>
  <c r="AE79" i="6"/>
  <c r="AE39" i="7"/>
  <c r="T39" i="4"/>
  <c r="AF39" i="7" s="1"/>
  <c r="M92" i="8"/>
  <c r="W66" i="4"/>
  <c r="AE69" i="6"/>
  <c r="N69" i="4"/>
  <c r="O69" i="4" s="1"/>
  <c r="K95" i="8" s="1"/>
  <c r="AE16" i="7"/>
  <c r="AE15" i="6"/>
  <c r="N71" i="4"/>
  <c r="O71" i="4" s="1"/>
  <c r="T36" i="4"/>
  <c r="AF36" i="7" s="1"/>
  <c r="AE36" i="7"/>
  <c r="N11" i="4"/>
  <c r="O11" i="4" s="1"/>
  <c r="K17" i="8" s="1"/>
  <c r="N52" i="4"/>
  <c r="O52" i="4" s="1"/>
  <c r="K78" i="8" s="1"/>
  <c r="N64" i="4"/>
  <c r="O64" i="4" s="1"/>
  <c r="K90" i="8" s="1"/>
  <c r="AE64" i="6"/>
  <c r="AE76" i="6"/>
  <c r="N77" i="4"/>
  <c r="AE77" i="6"/>
  <c r="AE57" i="6"/>
  <c r="AE65" i="6"/>
  <c r="N65" i="4"/>
  <c r="O65" i="4" s="1"/>
  <c r="K91" i="8" s="1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A6" i="3"/>
  <c r="A47" i="3" s="1"/>
  <c r="A6" i="7"/>
  <c r="A47" i="7" s="1"/>
  <c r="A6" i="6"/>
  <c r="A47" i="6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H64" i="4"/>
  <c r="I64" i="4" s="1"/>
  <c r="AF64" i="3" s="1"/>
  <c r="H35" i="4"/>
  <c r="I35" i="4" s="1"/>
  <c r="U56" i="4"/>
  <c r="U77" i="4"/>
  <c r="V77" i="4" s="1"/>
  <c r="H10" i="4"/>
  <c r="I10" i="4" s="1"/>
  <c r="AF10" i="3" s="1"/>
  <c r="O39" i="4"/>
  <c r="K45" i="8" s="1"/>
  <c r="H51" i="4"/>
  <c r="AE51" i="3" s="1"/>
  <c r="AF54" i="7"/>
  <c r="AF53" i="7"/>
  <c r="AG65" i="7"/>
  <c r="U38" i="4"/>
  <c r="V38" i="4" s="1"/>
  <c r="U78" i="4"/>
  <c r="V53" i="4"/>
  <c r="AG53" i="7"/>
  <c r="AG52" i="6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24" i="7"/>
  <c r="H17" i="4"/>
  <c r="I17" i="4" s="1"/>
  <c r="H25" i="4"/>
  <c r="AE25" i="3" s="1"/>
  <c r="H33" i="4"/>
  <c r="H50" i="4"/>
  <c r="T50" i="4" s="1"/>
  <c r="H57" i="4"/>
  <c r="I57" i="4" s="1"/>
  <c r="H63" i="4"/>
  <c r="H70" i="4"/>
  <c r="AE70" i="3" s="1"/>
  <c r="H77" i="4"/>
  <c r="AE77" i="3" s="1"/>
  <c r="V72" i="4"/>
  <c r="W72" i="4" s="1"/>
  <c r="AG72" i="7"/>
  <c r="K89" i="8"/>
  <c r="AG71" i="7"/>
  <c r="V71" i="4"/>
  <c r="U51" i="4"/>
  <c r="AF72" i="7"/>
  <c r="U70" i="4"/>
  <c r="O92" i="8"/>
  <c r="AG62" i="7"/>
  <c r="M89" i="8"/>
  <c r="O89" i="8"/>
  <c r="U80" i="4"/>
  <c r="U12" i="4"/>
  <c r="M39" i="8"/>
  <c r="AG60" i="7"/>
  <c r="AF66" i="7"/>
  <c r="M91" i="8"/>
  <c r="AG24" i="7"/>
  <c r="AF30" i="7"/>
  <c r="U30" i="4"/>
  <c r="O30" i="8"/>
  <c r="M30" i="8"/>
  <c r="AG66" i="7"/>
  <c r="N12" i="4" l="1"/>
  <c r="O12" i="4" s="1"/>
  <c r="K18" i="8" s="1"/>
  <c r="N37" i="4"/>
  <c r="O37" i="4" s="1"/>
  <c r="N23" i="4"/>
  <c r="AF23" i="6" s="1"/>
  <c r="U50" i="4"/>
  <c r="AF50" i="7"/>
  <c r="N31" i="4"/>
  <c r="O31" i="4" s="1"/>
  <c r="AG31" i="6" s="1"/>
  <c r="N13" i="4"/>
  <c r="O13" i="4" s="1"/>
  <c r="T26" i="4"/>
  <c r="U26" i="4" s="1"/>
  <c r="AG26" i="7" s="1"/>
  <c r="N16" i="4"/>
  <c r="T32" i="4"/>
  <c r="AF32" i="7" s="1"/>
  <c r="T14" i="4"/>
  <c r="AF14" i="7" s="1"/>
  <c r="T29" i="4"/>
  <c r="U29" i="4" s="1"/>
  <c r="AG29" i="7" s="1"/>
  <c r="T28" i="4"/>
  <c r="U28" i="4" s="1"/>
  <c r="V28" i="4" s="1"/>
  <c r="W28" i="4" s="1"/>
  <c r="O34" i="8" s="1"/>
  <c r="T16" i="4"/>
  <c r="AF16" i="7" s="1"/>
  <c r="N32" i="4"/>
  <c r="AF32" i="6" s="1"/>
  <c r="T13" i="4"/>
  <c r="U13" i="4" s="1"/>
  <c r="V13" i="4" s="1"/>
  <c r="W13" i="4" s="1"/>
  <c r="O19" i="8" s="1"/>
  <c r="N20" i="4"/>
  <c r="AF20" i="6" s="1"/>
  <c r="N21" i="4"/>
  <c r="O21" i="4" s="1"/>
  <c r="AG21" i="6" s="1"/>
  <c r="T31" i="4"/>
  <c r="T21" i="4"/>
  <c r="U21" i="4" s="1"/>
  <c r="W21" i="4" s="1"/>
  <c r="O27" i="8" s="1"/>
  <c r="T9" i="4"/>
  <c r="T20" i="4"/>
  <c r="U20" i="4" s="1"/>
  <c r="AG20" i="7" s="1"/>
  <c r="T17" i="4"/>
  <c r="T19" i="4"/>
  <c r="U19" i="4" s="1"/>
  <c r="V19" i="4" s="1"/>
  <c r="M25" i="8" s="1"/>
  <c r="T18" i="4"/>
  <c r="AF18" i="7" s="1"/>
  <c r="N18" i="4"/>
  <c r="AF18" i="6" s="1"/>
  <c r="N25" i="4"/>
  <c r="O25" i="4" s="1"/>
  <c r="AG25" i="6" s="1"/>
  <c r="T22" i="4"/>
  <c r="AF22" i="7" s="1"/>
  <c r="N15" i="4"/>
  <c r="O15" i="4" s="1"/>
  <c r="AG15" i="6" s="1"/>
  <c r="T35" i="4"/>
  <c r="AF35" i="7" s="1"/>
  <c r="T33" i="4"/>
  <c r="N29" i="4"/>
  <c r="AE29" i="7"/>
  <c r="AE17" i="7"/>
  <c r="T27" i="4"/>
  <c r="AE20" i="7"/>
  <c r="AE35" i="7"/>
  <c r="T34" i="4"/>
  <c r="U34" i="4" s="1"/>
  <c r="V34" i="4" s="1"/>
  <c r="W34" i="4" s="1"/>
  <c r="O40" i="8" s="1"/>
  <c r="T10" i="4"/>
  <c r="U10" i="4" s="1"/>
  <c r="V10" i="4" s="1"/>
  <c r="W10" i="4" s="1"/>
  <c r="O16" i="8" s="1"/>
  <c r="W11" i="4"/>
  <c r="O17" i="8" s="1"/>
  <c r="AE15" i="7"/>
  <c r="T15" i="4"/>
  <c r="N66" i="4"/>
  <c r="O66" i="4" s="1"/>
  <c r="AG66" i="6" s="1"/>
  <c r="U67" i="4"/>
  <c r="V67" i="4" s="1"/>
  <c r="N56" i="4"/>
  <c r="AF56" i="6" s="1"/>
  <c r="N14" i="4"/>
  <c r="AF14" i="6" s="1"/>
  <c r="N17" i="4"/>
  <c r="AF17" i="6" s="1"/>
  <c r="N10" i="4"/>
  <c r="O10" i="4" s="1"/>
  <c r="K16" i="8" s="1"/>
  <c r="U52" i="4"/>
  <c r="U40" i="4"/>
  <c r="V40" i="4" s="1"/>
  <c r="M88" i="8"/>
  <c r="AF11" i="7"/>
  <c r="AF59" i="7"/>
  <c r="AF61" i="7"/>
  <c r="AF60" i="7"/>
  <c r="V61" i="4"/>
  <c r="W61" i="4" s="1"/>
  <c r="U57" i="4"/>
  <c r="AF62" i="7"/>
  <c r="U69" i="4"/>
  <c r="V69" i="4" s="1"/>
  <c r="W69" i="4" s="1"/>
  <c r="AF37" i="7"/>
  <c r="U32" i="4"/>
  <c r="V32" i="4" s="1"/>
  <c r="W32" i="4" s="1"/>
  <c r="AG37" i="7"/>
  <c r="AG79" i="7"/>
  <c r="M105" i="8"/>
  <c r="AF79" i="7"/>
  <c r="O55" i="4"/>
  <c r="AF55" i="6"/>
  <c r="AE20" i="6"/>
  <c r="AE24" i="6"/>
  <c r="N26" i="4"/>
  <c r="O26" i="4" s="1"/>
  <c r="K32" i="8" s="1"/>
  <c r="AE58" i="6"/>
  <c r="AE60" i="6"/>
  <c r="N27" i="4"/>
  <c r="AF27" i="6" s="1"/>
  <c r="AG63" i="7"/>
  <c r="O56" i="4"/>
  <c r="K82" i="8" s="1"/>
  <c r="AF37" i="6"/>
  <c r="AF63" i="7"/>
  <c r="AG39" i="6"/>
  <c r="AE40" i="6"/>
  <c r="AE21" i="6"/>
  <c r="AE68" i="6"/>
  <c r="AF13" i="6"/>
  <c r="V20" i="4"/>
  <c r="W20" i="4" s="1"/>
  <c r="O26" i="8" s="1"/>
  <c r="O76" i="4"/>
  <c r="AG76" i="6" s="1"/>
  <c r="AF11" i="3"/>
  <c r="AE11" i="3"/>
  <c r="AG23" i="7"/>
  <c r="O24" i="4"/>
  <c r="K30" i="8" s="1"/>
  <c r="AF25" i="7"/>
  <c r="O20" i="4"/>
  <c r="AG20" i="6" s="1"/>
  <c r="AG25" i="7"/>
  <c r="I31" i="4"/>
  <c r="I37" i="8" s="1"/>
  <c r="M29" i="8"/>
  <c r="AF69" i="6"/>
  <c r="AG69" i="6"/>
  <c r="M34" i="8"/>
  <c r="AE27" i="3"/>
  <c r="AF61" i="6"/>
  <c r="U39" i="4"/>
  <c r="V39" i="4" s="1"/>
  <c r="W39" i="4" s="1"/>
  <c r="AG61" i="6"/>
  <c r="I90" i="8"/>
  <c r="AF52" i="3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G67" i="7"/>
  <c r="AE9" i="6"/>
  <c r="N9" i="4"/>
  <c r="AG72" i="6"/>
  <c r="M99" i="8"/>
  <c r="AF52" i="6"/>
  <c r="AE76" i="3"/>
  <c r="AG12" i="6"/>
  <c r="O36" i="4"/>
  <c r="K42" i="8" s="1"/>
  <c r="AG64" i="6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AF80" i="6"/>
  <c r="AF12" i="6"/>
  <c r="AF65" i="6"/>
  <c r="AF28" i="7"/>
  <c r="AE32" i="6"/>
  <c r="N53" i="4"/>
  <c r="AE53" i="6"/>
  <c r="AE34" i="6"/>
  <c r="N34" i="4"/>
  <c r="M85" i="8"/>
  <c r="W59" i="4"/>
  <c r="O85" i="8" s="1"/>
  <c r="AF66" i="6"/>
  <c r="AG11" i="6"/>
  <c r="W58" i="4"/>
  <c r="O84" i="8" s="1"/>
  <c r="K94" i="8"/>
  <c r="K44" i="8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O77" i="4"/>
  <c r="AF77" i="6"/>
  <c r="I99" i="8"/>
  <c r="AF38" i="6"/>
  <c r="AE54" i="6"/>
  <c r="N54" i="4"/>
  <c r="AE70" i="6"/>
  <c r="N70" i="4"/>
  <c r="K92" i="8"/>
  <c r="N78" i="4"/>
  <c r="AE78" i="6"/>
  <c r="W74" i="4"/>
  <c r="O100" i="8" s="1"/>
  <c r="U18" i="4"/>
  <c r="V18" i="4" s="1"/>
  <c r="W18" i="4" s="1"/>
  <c r="AG65" i="6"/>
  <c r="O79" i="4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79" i="6"/>
  <c r="K105" i="8"/>
  <c r="M98" i="8"/>
  <c r="O98" i="8"/>
  <c r="AG51" i="7"/>
  <c r="V51" i="4"/>
  <c r="W51" i="4" s="1"/>
  <c r="I91" i="8"/>
  <c r="AF69" i="3"/>
  <c r="I87" i="8"/>
  <c r="AF61" i="3"/>
  <c r="V70" i="4"/>
  <c r="W70" i="4" s="1"/>
  <c r="AG70" i="7"/>
  <c r="K26" i="8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W30" i="4"/>
  <c r="AG30" i="7"/>
  <c r="W12" i="4"/>
  <c r="AG12" i="7"/>
  <c r="AF56" i="3"/>
  <c r="I82" i="8"/>
  <c r="AF79" i="3"/>
  <c r="I105" i="8"/>
  <c r="O15" i="8"/>
  <c r="M15" i="8"/>
  <c r="I33" i="8"/>
  <c r="AF27" i="3"/>
  <c r="AF38" i="3"/>
  <c r="AG52" i="7"/>
  <c r="V52" i="4"/>
  <c r="W52" i="4" s="1"/>
  <c r="AF15" i="3"/>
  <c r="I21" i="8"/>
  <c r="I38" i="8"/>
  <c r="AF32" i="3"/>
  <c r="U14" i="4" l="1"/>
  <c r="V14" i="4" s="1"/>
  <c r="W14" i="4" s="1"/>
  <c r="M19" i="8"/>
  <c r="AF13" i="7"/>
  <c r="AF21" i="7"/>
  <c r="M32" i="8"/>
  <c r="AF26" i="7"/>
  <c r="W19" i="4"/>
  <c r="O25" i="8" s="1"/>
  <c r="O23" i="4"/>
  <c r="AG23" i="6" s="1"/>
  <c r="O32" i="4"/>
  <c r="K38" i="8" s="1"/>
  <c r="AG21" i="7"/>
  <c r="AG13" i="7"/>
  <c r="K43" i="8"/>
  <c r="AG37" i="6"/>
  <c r="V29" i="4"/>
  <c r="W29" i="4" s="1"/>
  <c r="O35" i="8" s="1"/>
  <c r="AG39" i="7"/>
  <c r="AF25" i="6"/>
  <c r="K31" i="8"/>
  <c r="AG19" i="7"/>
  <c r="AF19" i="7"/>
  <c r="AF29" i="7"/>
  <c r="O18" i="4"/>
  <c r="K24" i="8" s="1"/>
  <c r="AG28" i="7"/>
  <c r="K21" i="8"/>
  <c r="AG50" i="7"/>
  <c r="V50" i="4"/>
  <c r="AF31" i="6"/>
  <c r="K37" i="8"/>
  <c r="AG32" i="7"/>
  <c r="AF21" i="6"/>
  <c r="K27" i="8"/>
  <c r="AF20" i="7"/>
  <c r="U16" i="4"/>
  <c r="V16" i="4" s="1"/>
  <c r="W16" i="4" s="1"/>
  <c r="O22" i="8" s="1"/>
  <c r="O14" i="4"/>
  <c r="K20" i="8" s="1"/>
  <c r="U35" i="4"/>
  <c r="V35" i="4" s="1"/>
  <c r="W35" i="4" s="1"/>
  <c r="O41" i="8" s="1"/>
  <c r="O29" i="4"/>
  <c r="AF29" i="6"/>
  <c r="U33" i="4"/>
  <c r="AF33" i="7"/>
  <c r="AF17" i="7"/>
  <c r="U17" i="4"/>
  <c r="U31" i="4"/>
  <c r="AF31" i="7"/>
  <c r="U22" i="4"/>
  <c r="AG22" i="7" s="1"/>
  <c r="O27" i="4"/>
  <c r="AF9" i="7"/>
  <c r="U9" i="4"/>
  <c r="M35" i="8"/>
  <c r="M17" i="8"/>
  <c r="M16" i="8"/>
  <c r="AG34" i="7"/>
  <c r="M40" i="8"/>
  <c r="AF34" i="7"/>
  <c r="U27" i="4"/>
  <c r="AF27" i="7"/>
  <c r="AF10" i="7"/>
  <c r="AG10" i="7"/>
  <c r="U15" i="4"/>
  <c r="AF15" i="7"/>
  <c r="AF10" i="6"/>
  <c r="AF26" i="6"/>
  <c r="AG26" i="6"/>
  <c r="O17" i="4"/>
  <c r="AG17" i="6" s="1"/>
  <c r="AG10" i="6"/>
  <c r="AG69" i="7"/>
  <c r="AG55" i="6"/>
  <c r="K81" i="8"/>
  <c r="AG36" i="6"/>
  <c r="M26" i="8"/>
  <c r="O50" i="4"/>
  <c r="W26" i="4"/>
  <c r="O32" i="8" s="1"/>
  <c r="AF62" i="3"/>
  <c r="AG14" i="7"/>
  <c r="AG24" i="6"/>
  <c r="AG18" i="7"/>
  <c r="AF19" i="3"/>
  <c r="I42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O106" i="8"/>
  <c r="M106" i="8"/>
  <c r="O18" i="8"/>
  <c r="M18" i="8"/>
  <c r="AG18" i="6" l="1"/>
  <c r="AG14" i="6"/>
  <c r="M22" i="8"/>
  <c r="K29" i="8"/>
  <c r="AG16" i="7"/>
  <c r="W22" i="4"/>
  <c r="O28" i="8" s="1"/>
  <c r="W50" i="4"/>
  <c r="O76" i="8" s="1"/>
  <c r="M76" i="8"/>
  <c r="M41" i="8"/>
  <c r="AG35" i="7"/>
  <c r="W9" i="4"/>
  <c r="AG9" i="7"/>
  <c r="V31" i="4"/>
  <c r="AG31" i="7"/>
  <c r="W33" i="4"/>
  <c r="O39" i="8" s="1"/>
  <c r="AG33" i="7"/>
  <c r="K33" i="8"/>
  <c r="AG27" i="6"/>
  <c r="V17" i="4"/>
  <c r="AG17" i="7"/>
  <c r="K35" i="8"/>
  <c r="AG29" i="6"/>
  <c r="AG27" i="7"/>
  <c r="V15" i="4"/>
  <c r="AG15" i="7"/>
  <c r="K23" i="8"/>
  <c r="M28" i="8"/>
  <c r="M42" i="8"/>
  <c r="AG50" i="6"/>
  <c r="K76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31" i="4" l="1"/>
  <c r="O37" i="8" s="1"/>
  <c r="M37" i="8"/>
  <c r="M23" i="8"/>
  <c r="W17" i="4"/>
  <c r="O23" i="8" s="1"/>
  <c r="W27" i="4"/>
  <c r="O33" i="8" s="1"/>
  <c r="M33" i="8"/>
  <c r="W15" i="4"/>
  <c r="O21" i="8" s="1"/>
  <c r="M21" i="8"/>
</calcChain>
</file>

<file path=xl/sharedStrings.xml><?xml version="1.0" encoding="utf-8"?>
<sst xmlns="http://schemas.openxmlformats.org/spreadsheetml/2006/main" count="660" uniqueCount="185">
  <si>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</si>
  <si>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</si>
  <si>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</si>
  <si>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</si>
  <si>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</si>
  <si>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</si>
  <si>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</si>
  <si>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</si>
  <si>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</si>
  <si>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</si>
  <si>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</si>
  <si>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</si>
  <si>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</si>
  <si>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</si>
  <si>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</si>
  <si>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</si>
  <si>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</si>
  <si>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</si>
  <si>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</si>
  <si>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</si>
  <si>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</si>
  <si>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</si>
  <si>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</si>
  <si>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</si>
  <si>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</si>
  <si>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</si>
  <si>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</si>
  <si>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</si>
  <si>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</si>
  <si>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</si>
  <si>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</si>
  <si>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</si>
  <si>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</si>
  <si>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</si>
  <si>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</si>
  <si>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</si>
  <si>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</si>
  <si>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</si>
  <si>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</si>
  <si>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</si>
  <si>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</si>
  <si>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</si>
  <si>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</si>
  <si>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</si>
  <si>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</si>
  <si>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</si>
  <si>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</si>
  <si>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</si>
  <si>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</si>
  <si>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</si>
  <si>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</si>
  <si>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</si>
  <si>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</si>
  <si>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</si>
  <si>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</si>
  <si>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</si>
  <si>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</si>
  <si>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</si>
  <si>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</si>
  <si>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</si>
  <si>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</si>
  <si>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</si>
  <si>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</si>
  <si>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</si>
  <si>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</si>
  <si>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</si>
  <si>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</si>
  <si>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</si>
  <si>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</si>
  <si>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</si>
  <si>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</si>
  <si>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</si>
  <si>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</si>
  <si>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</si>
  <si>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</si>
  <si>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</si>
  <si>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</si>
  <si>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</si>
  <si>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</si>
  <si>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</si>
  <si>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</si>
  <si>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</si>
  <si>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</si>
  <si>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</si>
  <si>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</si>
  <si>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</si>
  <si>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</si>
  <si>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</si>
  <si>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</si>
  <si>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</si>
  <si>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</si>
  <si>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</si>
  <si>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</si>
  <si>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</si>
  <si>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</si>
  <si>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</si>
  <si>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</si>
  <si>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</si>
  <si>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</si>
  <si>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</si>
  <si>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</si>
  <si>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</si>
  <si>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</si>
  <si>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</si>
  <si>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</si>
  <si>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</si>
  <si>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</si>
  <si>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</si>
  <si>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</si>
  <si>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</si>
  <si>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</si>
  <si>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</si>
  <si>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</si>
  <si>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</si>
  <si>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</si>
  <si>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</si>
  <si>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</si>
  <si>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</si>
  <si>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</si>
  <si>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</si>
  <si>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</si>
  <si>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</si>
  <si>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</si>
  <si>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</si>
  <si>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</si>
  <si>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</si>
  <si>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</si>
  <si>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</si>
  <si>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</si>
  <si>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</si>
  <si>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</si>
  <si>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</si>
  <si>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</si>
  <si>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</si>
  <si>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</si>
  <si>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</si>
  <si>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</si>
  <si>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</si>
  <si>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</si>
  <si>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</si>
  <si>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</si>
  <si>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</si>
  <si>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</si>
  <si>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</si>
  <si>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</si>
  <si>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</si>
  <si>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</si>
  <si>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</si>
  <si>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</si>
  <si>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</si>
  <si>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</si>
  <si>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</si>
  <si>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</si>
  <si>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</si>
  <si>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</si>
  <si>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MW 5:30PM-6:45PM</t>
  </si>
  <si>
    <t>TTHSAT 5:30PM-6:45PM</t>
  </si>
  <si>
    <t>S312</t>
  </si>
  <si>
    <t>2ND</t>
  </si>
  <si>
    <t>SW CH01</t>
  </si>
  <si>
    <t>RPT</t>
  </si>
  <si>
    <t>HTML CSS</t>
  </si>
  <si>
    <t>MAW</t>
  </si>
  <si>
    <t>Exer01</t>
  </si>
  <si>
    <t>Exer02</t>
  </si>
  <si>
    <t>Exer03</t>
  </si>
  <si>
    <t>1-25-2017</t>
  </si>
  <si>
    <t>QUIZ01</t>
  </si>
  <si>
    <t>QUIZ02</t>
  </si>
  <si>
    <t>QUIZ03</t>
  </si>
  <si>
    <t>QUIZ04</t>
  </si>
  <si>
    <t>PROJ1</t>
  </si>
  <si>
    <t>PROJ2</t>
  </si>
  <si>
    <t>PROJ3</t>
  </si>
  <si>
    <t>PROJ4</t>
  </si>
  <si>
    <t>PROJ5</t>
  </si>
  <si>
    <t>JavaScript</t>
  </si>
  <si>
    <t>PHP</t>
  </si>
  <si>
    <t>CI01</t>
  </si>
  <si>
    <t>CI02</t>
  </si>
  <si>
    <t>MAYMAYA, HAIL JAKE G</t>
  </si>
  <si>
    <t>BSIT</t>
  </si>
  <si>
    <t>CITCS INTL 2</t>
  </si>
  <si>
    <t>CCS.1132</t>
  </si>
  <si>
    <t>WEB DEVELOPMENT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</si>
</sst>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7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70" fillId="0" borderId="0" xfId="0" applyFont="1"/>
    <xf numFmtId="0" fontId="1" fillId="0" borderId="19" xfId="2" applyFont="1" applyFill="1" applyBorder="1" applyAlignment="1" applyProtection="1">
      <alignment horizontal="left" shrinkToFi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4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  <c r="P2" s="211" t="s">
        <v>23</v>
      </c>
      <c r="Q2" s="211"/>
      <c r="R2" s="211"/>
    </row>
    <row r="3" spans="2:18" ht="13.4" customHeight="1" x14ac:dyDescent="0.3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P5" s="27">
        <v>7</v>
      </c>
      <c r="Q5" s="27">
        <v>18.9999</v>
      </c>
      <c r="R5" s="28">
        <v>71</v>
      </c>
    </row>
    <row r="6" spans="2:18" ht="13.4" customHeight="1" x14ac:dyDescent="0.3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3"/>
      <c r="P6" s="27">
        <v>19</v>
      </c>
      <c r="Q6" s="27">
        <v>30.9999</v>
      </c>
      <c r="R6" s="28">
        <v>72</v>
      </c>
    </row>
    <row r="7" spans="2:18" ht="13.4" customHeight="1" x14ac:dyDescent="0.3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7" t="s">
        <v>12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4" t="s">
        <v>182</v>
      </c>
      <c r="E12" s="195"/>
      <c r="F12" s="1"/>
      <c r="G12" s="190" t="s">
        <v>183</v>
      </c>
      <c r="H12" s="193"/>
      <c r="I12" s="2"/>
      <c r="J12" s="190" t="s">
        <v>184</v>
      </c>
      <c r="K12" s="191"/>
      <c r="L12" s="19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5" t="s">
        <v>13</v>
      </c>
      <c r="E13" s="215"/>
      <c r="F13" s="1"/>
      <c r="G13" s="175" t="s">
        <v>14</v>
      </c>
      <c r="H13" s="175"/>
      <c r="I13" s="2"/>
      <c r="J13" s="175" t="s">
        <v>15</v>
      </c>
      <c r="K13" s="171"/>
      <c r="L13" s="171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90" t="s">
        <v>155</v>
      </c>
      <c r="E14" s="193"/>
      <c r="F14" s="4"/>
      <c r="G14" s="190" t="s">
        <v>156</v>
      </c>
      <c r="H14" s="193"/>
      <c r="I14" s="5"/>
      <c r="J14" s="167" t="s">
        <v>157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5" t="s">
        <v>16</v>
      </c>
      <c r="E15" s="200"/>
      <c r="F15" s="4"/>
      <c r="G15" s="175" t="s">
        <v>17</v>
      </c>
      <c r="H15" s="200"/>
      <c r="I15" s="5"/>
      <c r="J15" s="3" t="s">
        <v>18</v>
      </c>
      <c r="K15" s="196"/>
      <c r="L15" s="171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4" t="s">
        <v>154</v>
      </c>
      <c r="E16" s="201"/>
      <c r="F16" s="4"/>
      <c r="G16" s="168" t="s">
        <v>158</v>
      </c>
      <c r="H16" s="220"/>
      <c r="I16" s="220"/>
      <c r="J16" s="216" t="s">
        <v>153</v>
      </c>
      <c r="K16" s="217"/>
      <c r="L16" s="21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5" t="s">
        <v>19</v>
      </c>
      <c r="E17" s="210"/>
      <c r="F17" s="4"/>
      <c r="G17" s="3" t="s">
        <v>20</v>
      </c>
      <c r="H17" s="15"/>
      <c r="I17" s="5"/>
      <c r="J17" s="175" t="s">
        <v>21</v>
      </c>
      <c r="K17" s="171"/>
      <c r="L17" s="171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3"/>
      <c r="E18" s="223"/>
      <c r="F18" s="15"/>
      <c r="G18" s="224"/>
      <c r="H18" s="224"/>
      <c r="I18" s="22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7" t="s">
        <v>1</v>
      </c>
      <c r="E19" s="209"/>
      <c r="F19" s="7"/>
      <c r="G19" s="207" t="s">
        <v>2</v>
      </c>
      <c r="H19" s="208"/>
      <c r="I19" s="20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3"/>
      <c r="E20" s="174"/>
      <c r="F20" s="8"/>
      <c r="G20" s="197"/>
      <c r="H20" s="198"/>
      <c r="I20" s="199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5" t="s">
        <v>3</v>
      </c>
      <c r="E21" s="215"/>
      <c r="F21" s="9"/>
      <c r="G21" s="197" t="s">
        <v>5</v>
      </c>
      <c r="H21" s="198"/>
      <c r="I21" s="199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1"/>
      <c r="E22" s="222"/>
      <c r="F22" s="8"/>
      <c r="G22" s="176" t="s">
        <v>135</v>
      </c>
      <c r="H22" s="177"/>
      <c r="I22" s="17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5" t="s">
        <v>22</v>
      </c>
      <c r="E23" s="215"/>
      <c r="F23" s="9"/>
      <c r="G23" s="219"/>
      <c r="H23" s="219"/>
      <c r="I23" s="21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1"/>
      <c r="E24" s="225"/>
      <c r="F24" s="9"/>
      <c r="G24" s="207" t="s">
        <v>6</v>
      </c>
      <c r="H24" s="208"/>
      <c r="I24" s="208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5" t="s">
        <v>4</v>
      </c>
      <c r="E25" s="215"/>
      <c r="F25" s="8"/>
      <c r="G25" s="202" t="s">
        <v>10</v>
      </c>
      <c r="H25" s="203"/>
      <c r="I25" s="20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5"/>
      <c r="E26" s="171"/>
      <c r="F26" s="8"/>
      <c r="G26" s="204" t="s">
        <v>11</v>
      </c>
      <c r="H26" s="205"/>
      <c r="I26" s="20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3" t="s">
        <v>151</v>
      </c>
      <c r="D27" s="214"/>
      <c r="E27" s="214"/>
      <c r="F27" s="21"/>
      <c r="G27" s="212"/>
      <c r="H27" s="212"/>
      <c r="I27" s="21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2" workbookViewId="0">
      <selection activeCell="B34" sqref="B3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394" t="s">
        <v>180</v>
      </c>
      <c r="C2" s="396" t="s">
        <v>113</v>
      </c>
      <c r="D2" s="395" t="s">
        <v>181</v>
      </c>
      <c r="E2" s="47">
        <v>9003238</v>
      </c>
    </row>
    <row r="3" spans="1:5" ht="12.75" customHeight="1" x14ac:dyDescent="0.35">
      <c r="A3" s="50" t="s">
        <v>34</v>
      </c>
      <c r="B3" s="46"/>
      <c r="C3" s="47"/>
      <c r="D3" s="51"/>
      <c r="E3" s="47"/>
    </row>
    <row r="4" spans="1:5" ht="12.75" customHeight="1" x14ac:dyDescent="0.35">
      <c r="A4" s="50" t="s">
        <v>35</v>
      </c>
      <c r="B4" s="46"/>
      <c r="C4" s="47"/>
      <c r="D4" s="51"/>
      <c r="E4" s="47"/>
    </row>
    <row r="5" spans="1:5" ht="12.75" customHeight="1" x14ac:dyDescent="0.35">
      <c r="A5" s="50" t="s">
        <v>36</v>
      </c>
      <c r="B5" s="46"/>
      <c r="C5" s="47"/>
      <c r="D5" s="51"/>
      <c r="E5" s="47"/>
    </row>
    <row r="6" spans="1:5" ht="12.75" customHeight="1" x14ac:dyDescent="0.35">
      <c r="A6" s="50" t="s">
        <v>37</v>
      </c>
      <c r="B6" s="46"/>
      <c r="C6" s="47"/>
      <c r="D6" s="51"/>
      <c r="E6" s="47"/>
    </row>
    <row r="7" spans="1:5" ht="12.75" customHeight="1" x14ac:dyDescent="0.35">
      <c r="A7" s="50" t="s">
        <v>38</v>
      </c>
      <c r="B7" s="46"/>
      <c r="C7" s="47"/>
      <c r="D7" s="51"/>
      <c r="E7" s="47"/>
    </row>
    <row r="8" spans="1:5" ht="12.75" customHeight="1" x14ac:dyDescent="0.35">
      <c r="A8" s="50" t="s">
        <v>39</v>
      </c>
      <c r="B8" s="46"/>
      <c r="C8" s="47"/>
      <c r="D8" s="51"/>
      <c r="E8" s="47"/>
    </row>
    <row r="9" spans="1:5" ht="12.75" customHeight="1" x14ac:dyDescent="0.35">
      <c r="A9" s="50" t="s">
        <v>40</v>
      </c>
      <c r="B9" s="46"/>
      <c r="C9" s="47"/>
      <c r="D9" s="51"/>
      <c r="E9" s="47"/>
    </row>
    <row r="10" spans="1:5" ht="12.75" customHeight="1" x14ac:dyDescent="0.35">
      <c r="A10" s="50" t="s">
        <v>41</v>
      </c>
      <c r="B10" s="46"/>
      <c r="C10" s="47"/>
      <c r="D10" s="51"/>
      <c r="E10" s="47"/>
    </row>
    <row r="11" spans="1:5" ht="12.75" customHeight="1" x14ac:dyDescent="0.35">
      <c r="A11" s="50" t="s">
        <v>42</v>
      </c>
      <c r="B11" s="48"/>
      <c r="C11" s="47"/>
      <c r="D11" s="51"/>
      <c r="E11" s="47"/>
    </row>
    <row r="12" spans="1:5" ht="12.75" customHeight="1" x14ac:dyDescent="0.35">
      <c r="A12" s="50" t="s">
        <v>43</v>
      </c>
      <c r="B12" s="46"/>
      <c r="C12" s="47"/>
      <c r="D12" s="51"/>
      <c r="E12" s="47"/>
    </row>
    <row r="13" spans="1:5" ht="12.75" customHeight="1" x14ac:dyDescent="0.35">
      <c r="A13" s="50" t="s">
        <v>44</v>
      </c>
      <c r="B13" s="46"/>
      <c r="C13" s="47"/>
      <c r="D13" s="51"/>
      <c r="E13" s="47"/>
    </row>
    <row r="14" spans="1:5" ht="12.75" customHeight="1" x14ac:dyDescent="0.35">
      <c r="A14" s="50" t="s">
        <v>45</v>
      </c>
      <c r="B14" s="46"/>
      <c r="C14" s="47"/>
      <c r="D14" s="51"/>
      <c r="E14" s="47"/>
    </row>
    <row r="15" spans="1:5" ht="12.75" customHeight="1" x14ac:dyDescent="0.35">
      <c r="A15" s="50" t="s">
        <v>46</v>
      </c>
      <c r="B15" s="46"/>
      <c r="C15" s="47"/>
      <c r="D15" s="51"/>
      <c r="E15" s="47"/>
    </row>
    <row r="16" spans="1:5" ht="12.75" customHeight="1" x14ac:dyDescent="0.35">
      <c r="A16" s="50" t="s">
        <v>47</v>
      </c>
      <c r="B16" s="46"/>
      <c r="C16" s="47"/>
      <c r="D16" s="51"/>
      <c r="E16" s="47"/>
    </row>
    <row r="17" spans="1:5" ht="12.75" customHeight="1" x14ac:dyDescent="0.35">
      <c r="A17" s="50" t="s">
        <v>48</v>
      </c>
      <c r="B17" s="46"/>
      <c r="C17" s="47"/>
      <c r="D17" s="51"/>
      <c r="E17" s="47"/>
    </row>
    <row r="18" spans="1:5" ht="12.75" customHeight="1" x14ac:dyDescent="0.35">
      <c r="A18" s="50" t="s">
        <v>49</v>
      </c>
      <c r="B18" s="46"/>
      <c r="C18" s="47"/>
      <c r="D18" s="51"/>
      <c r="E18" s="47"/>
    </row>
    <row r="19" spans="1:5" ht="12.75" customHeight="1" x14ac:dyDescent="0.35">
      <c r="A19" s="50" t="s">
        <v>50</v>
      </c>
      <c r="B19" s="46"/>
      <c r="C19" s="47"/>
      <c r="D19" s="51"/>
      <c r="E19" s="47"/>
    </row>
    <row r="20" spans="1:5" ht="12.75" customHeight="1" x14ac:dyDescent="0.35">
      <c r="A20" s="50" t="s">
        <v>51</v>
      </c>
      <c r="B20" s="46"/>
      <c r="C20" s="47"/>
      <c r="D20" s="51"/>
      <c r="E20" s="47"/>
    </row>
    <row r="21" spans="1:5" ht="12.75" customHeight="1" x14ac:dyDescent="0.35">
      <c r="A21" s="50" t="s">
        <v>52</v>
      </c>
      <c r="B21" s="46"/>
      <c r="C21" s="47"/>
      <c r="D21" s="51"/>
      <c r="E21" s="47"/>
    </row>
    <row r="22" spans="1:5" ht="12.75" customHeight="1" x14ac:dyDescent="0.35">
      <c r="A22" s="50" t="s">
        <v>53</v>
      </c>
      <c r="B22" s="46"/>
      <c r="C22" s="47"/>
      <c r="D22" s="51"/>
      <c r="E22" s="47"/>
    </row>
    <row r="23" spans="1:5" ht="12.75" customHeight="1" x14ac:dyDescent="0.35">
      <c r="A23" s="50" t="s">
        <v>54</v>
      </c>
      <c r="B23" s="46"/>
      <c r="C23" s="47"/>
      <c r="D23" s="51"/>
      <c r="E23" s="47"/>
    </row>
    <row r="24" spans="1:5" ht="12.75" customHeight="1" x14ac:dyDescent="0.35">
      <c r="A24" s="50" t="s">
        <v>55</v>
      </c>
      <c r="B24" s="46"/>
      <c r="C24" s="47"/>
      <c r="D24" s="51"/>
      <c r="E24" s="47"/>
    </row>
    <row r="25" spans="1:5" ht="12.75" customHeight="1" x14ac:dyDescent="0.35">
      <c r="A25" s="50" t="s">
        <v>56</v>
      </c>
      <c r="B25" s="46"/>
      <c r="C25" s="47"/>
      <c r="D25" s="51"/>
      <c r="E25" s="47"/>
    </row>
    <row r="26" spans="1:5" ht="12.75" customHeight="1" x14ac:dyDescent="0.35">
      <c r="A26" s="50" t="s">
        <v>57</v>
      </c>
      <c r="B26" s="46"/>
      <c r="C26" s="47"/>
      <c r="D26" s="51"/>
      <c r="E26" s="47"/>
    </row>
    <row r="27" spans="1:5" ht="12.75" customHeight="1" x14ac:dyDescent="0.35">
      <c r="A27" s="50" t="s">
        <v>58</v>
      </c>
      <c r="B27" s="46"/>
      <c r="C27" s="47"/>
      <c r="D27" s="51"/>
      <c r="E27" s="47"/>
    </row>
    <row r="28" spans="1:5" ht="12.75" customHeight="1" x14ac:dyDescent="0.35">
      <c r="A28" s="50" t="s">
        <v>59</v>
      </c>
      <c r="B28" s="46"/>
      <c r="C28" s="47"/>
      <c r="D28" s="51"/>
      <c r="E28" s="47"/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169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zoomScaleNormal="100" workbookViewId="0">
      <selection activeCell="V33" sqref="V33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4" t="str">
        <f>CONCATENATE('INITIAL INPUT'!D12,"  ",'INITIAL INPUT'!G12)</f>
        <v>CITCS INTL 2  CCS.1132</v>
      </c>
      <c r="B1" s="255"/>
      <c r="C1" s="255"/>
      <c r="D1" s="256"/>
      <c r="E1" s="260" t="s">
        <v>128</v>
      </c>
      <c r="F1" s="261"/>
      <c r="G1" s="261"/>
      <c r="H1" s="261"/>
      <c r="I1" s="262"/>
      <c r="J1" s="260" t="s">
        <v>129</v>
      </c>
      <c r="K1" s="261"/>
      <c r="L1" s="261"/>
      <c r="M1" s="261"/>
      <c r="N1" s="261"/>
      <c r="O1" s="262"/>
      <c r="P1" s="260" t="s">
        <v>130</v>
      </c>
      <c r="Q1" s="261"/>
      <c r="R1" s="261"/>
      <c r="S1" s="261"/>
      <c r="T1" s="261"/>
      <c r="U1" s="261"/>
      <c r="V1" s="262"/>
      <c r="W1" s="72"/>
    </row>
    <row r="2" spans="1:24" s="74" customFormat="1" ht="15" customHeight="1" x14ac:dyDescent="0.35">
      <c r="A2" s="257"/>
      <c r="B2" s="258"/>
      <c r="C2" s="258"/>
      <c r="D2" s="259"/>
      <c r="E2" s="251" t="str">
        <f>IF('INITIAL INPUT'!G20="","",'INITIAL INPUT'!G20)</f>
        <v/>
      </c>
      <c r="F2" s="229" t="str">
        <f>IF('INITIAL INPUT'!G21="","",'INITIAL INPUT'!G21)</f>
        <v>Laboratory</v>
      </c>
      <c r="G2" s="232" t="s">
        <v>97</v>
      </c>
      <c r="H2" s="239" t="s">
        <v>98</v>
      </c>
      <c r="I2" s="248" t="str">
        <f>IF('INITIAL INPUT'!J23="","GRADE (%)","INVALID GRADE")</f>
        <v>GRADE (%)</v>
      </c>
      <c r="J2" s="251" t="str">
        <f>E2</f>
        <v/>
      </c>
      <c r="K2" s="229" t="str">
        <f>F2</f>
        <v>Laboratory</v>
      </c>
      <c r="L2" s="232" t="str">
        <f>G2</f>
        <v>EXAM</v>
      </c>
      <c r="M2" s="265" t="s">
        <v>131</v>
      </c>
      <c r="N2" s="239" t="s">
        <v>98</v>
      </c>
      <c r="O2" s="248" t="str">
        <f>IF('INITIAL INPUT'!K23="","GRADE (%)","INVALID GRADE")</f>
        <v>GRADE (%)</v>
      </c>
      <c r="P2" s="251" t="str">
        <f>E2</f>
        <v/>
      </c>
      <c r="Q2" s="229" t="str">
        <f>F2</f>
        <v>Laboratory</v>
      </c>
      <c r="R2" s="232" t="s">
        <v>97</v>
      </c>
      <c r="S2" s="265" t="s">
        <v>131</v>
      </c>
      <c r="T2" s="239" t="s">
        <v>98</v>
      </c>
      <c r="U2" s="248" t="str">
        <f>IF('INITIAL INPUT'!L23="","GRADE (%)","INVALID GRADE")</f>
        <v>GRADE (%)</v>
      </c>
      <c r="V2" s="268" t="str">
        <f>IF(U2="INVALID GRADE","INVALID FINAL GRADE","FINAL GRADE (%)")</f>
        <v>FINAL GRADE (%)</v>
      </c>
      <c r="W2" s="226" t="s">
        <v>132</v>
      </c>
    </row>
    <row r="3" spans="1:24" s="74" customFormat="1" ht="12.75" customHeight="1" x14ac:dyDescent="0.35">
      <c r="A3" s="280" t="str">
        <f>'INITIAL INPUT'!J12</f>
        <v>WEB DEVELOPMENT 2</v>
      </c>
      <c r="B3" s="281"/>
      <c r="C3" s="281"/>
      <c r="D3" s="282"/>
      <c r="E3" s="252"/>
      <c r="F3" s="230"/>
      <c r="G3" s="233"/>
      <c r="H3" s="247"/>
      <c r="I3" s="249"/>
      <c r="J3" s="252"/>
      <c r="K3" s="230"/>
      <c r="L3" s="233"/>
      <c r="M3" s="265"/>
      <c r="N3" s="247"/>
      <c r="O3" s="249"/>
      <c r="P3" s="252"/>
      <c r="Q3" s="230"/>
      <c r="R3" s="233"/>
      <c r="S3" s="265"/>
      <c r="T3" s="247"/>
      <c r="U3" s="249"/>
      <c r="V3" s="269"/>
      <c r="W3" s="227"/>
    </row>
    <row r="4" spans="1:24" s="74" customFormat="1" ht="12.75" customHeight="1" x14ac:dyDescent="0.35">
      <c r="A4" s="283" t="str">
        <f>CONCATENATE('INITIAL INPUT'!D14,"  ",'INITIAL INPUT'!G14)</f>
        <v>MW 5:30PM-6:45PM  TTHSAT 5:30PM-6:45PM</v>
      </c>
      <c r="B4" s="284"/>
      <c r="C4" s="285"/>
      <c r="D4" s="103" t="str">
        <f>'INITIAL INPUT'!J14</f>
        <v>S312</v>
      </c>
      <c r="E4" s="252"/>
      <c r="F4" s="230"/>
      <c r="G4" s="233"/>
      <c r="H4" s="247"/>
      <c r="I4" s="249"/>
      <c r="J4" s="252"/>
      <c r="K4" s="230"/>
      <c r="L4" s="233"/>
      <c r="M4" s="265"/>
      <c r="N4" s="247"/>
      <c r="O4" s="249"/>
      <c r="P4" s="252"/>
      <c r="Q4" s="230"/>
      <c r="R4" s="233"/>
      <c r="S4" s="265"/>
      <c r="T4" s="247"/>
      <c r="U4" s="249"/>
      <c r="V4" s="269"/>
      <c r="W4" s="227"/>
    </row>
    <row r="5" spans="1:24" s="74" customFormat="1" ht="12.65" customHeight="1" x14ac:dyDescent="0.35">
      <c r="A5" s="283" t="str">
        <f>CONCATENATE('INITIAL INPUT'!G16," Trimester ","SY ",'INITIAL INPUT'!D16)</f>
        <v>2ND Trimester SY 2016-2017</v>
      </c>
      <c r="B5" s="284"/>
      <c r="C5" s="285"/>
      <c r="D5" s="286"/>
      <c r="E5" s="252"/>
      <c r="F5" s="230"/>
      <c r="G5" s="238">
        <f>'INITIAL INPUT'!D20</f>
        <v>0</v>
      </c>
      <c r="H5" s="247"/>
      <c r="I5" s="249"/>
      <c r="J5" s="252"/>
      <c r="K5" s="230"/>
      <c r="L5" s="238">
        <f>'INITIAL INPUT'!D22</f>
        <v>0</v>
      </c>
      <c r="M5" s="265"/>
      <c r="N5" s="247"/>
      <c r="O5" s="249"/>
      <c r="P5" s="252"/>
      <c r="Q5" s="230"/>
      <c r="R5" s="238">
        <f>'INITIAL INPUT'!D24</f>
        <v>0</v>
      </c>
      <c r="S5" s="265"/>
      <c r="T5" s="247"/>
      <c r="U5" s="249"/>
      <c r="V5" s="269"/>
      <c r="W5" s="227"/>
    </row>
    <row r="6" spans="1:24" s="74" customFormat="1" ht="12.75" customHeight="1" x14ac:dyDescent="0.35">
      <c r="A6" s="271" t="str">
        <f>CONCATENATE("Inst/Prof:", 'INITIAL INPUT'!J16)</f>
        <v>Inst/Prof:Leonard Prim Francis G. Reyes</v>
      </c>
      <c r="B6" s="272"/>
      <c r="C6" s="272"/>
      <c r="D6" s="273"/>
      <c r="E6" s="252"/>
      <c r="F6" s="230"/>
      <c r="G6" s="230"/>
      <c r="H6" s="247"/>
      <c r="I6" s="249"/>
      <c r="J6" s="252"/>
      <c r="K6" s="230"/>
      <c r="L6" s="230"/>
      <c r="M6" s="265"/>
      <c r="N6" s="247"/>
      <c r="O6" s="249"/>
      <c r="P6" s="252"/>
      <c r="Q6" s="230"/>
      <c r="R6" s="230"/>
      <c r="S6" s="265"/>
      <c r="T6" s="247"/>
      <c r="U6" s="249"/>
      <c r="V6" s="269"/>
      <c r="W6" s="227"/>
    </row>
    <row r="7" spans="1:24" ht="13.15" customHeight="1" x14ac:dyDescent="0.25">
      <c r="A7" s="274" t="s">
        <v>123</v>
      </c>
      <c r="B7" s="275"/>
      <c r="C7" s="278" t="s">
        <v>124</v>
      </c>
      <c r="D7" s="263" t="s">
        <v>133</v>
      </c>
      <c r="E7" s="253"/>
      <c r="F7" s="231"/>
      <c r="G7" s="231"/>
      <c r="H7" s="247"/>
      <c r="I7" s="249"/>
      <c r="J7" s="253"/>
      <c r="K7" s="231"/>
      <c r="L7" s="231"/>
      <c r="M7" s="266"/>
      <c r="N7" s="247"/>
      <c r="O7" s="249"/>
      <c r="P7" s="253"/>
      <c r="Q7" s="231"/>
      <c r="R7" s="231"/>
      <c r="S7" s="266"/>
      <c r="T7" s="247"/>
      <c r="U7" s="249"/>
      <c r="V7" s="269"/>
      <c r="W7" s="227"/>
    </row>
    <row r="8" spans="1:24" ht="12.75" customHeight="1" x14ac:dyDescent="0.25">
      <c r="A8" s="276"/>
      <c r="B8" s="277"/>
      <c r="C8" s="279"/>
      <c r="D8" s="26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1"/>
      <c r="I8" s="25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7"/>
      <c r="N8" s="241"/>
      <c r="O8" s="25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7"/>
      <c r="T8" s="241"/>
      <c r="U8" s="250"/>
      <c r="V8" s="270"/>
      <c r="W8" s="228"/>
    </row>
    <row r="9" spans="1:24" s="89" customFormat="1" ht="12" customHeight="1" x14ac:dyDescent="0.25">
      <c r="A9" s="78" t="s">
        <v>33</v>
      </c>
      <c r="B9" s="79" t="str">
        <f>IF(NAMES!B2="","",NAMES!B2)</f>
        <v>MAYMAYA, HAIL JAKE G</v>
      </c>
      <c r="C9" s="104" t="str">
        <f>IF(NAMES!C2="","",NAMES!C2)</f>
        <v>M</v>
      </c>
      <c r="D9" s="81" t="str">
        <f>IF(NAMES!D2="","",NAMES!D2)</f>
        <v>BSIT</v>
      </c>
      <c r="E9" s="82">
        <f>IF(PRELIM!P9="","",$E$8*PRELIM!P9)</f>
        <v>10.56</v>
      </c>
      <c r="F9" s="83">
        <f>IF(PRELIM!AB9="","",$F$8*PRELIM!AB9)</f>
        <v>25.38461538461539</v>
      </c>
      <c r="G9" s="83">
        <f>IF(PRELIM!AD9="","",$G$8*PRELIM!AD9)</f>
        <v>17.68</v>
      </c>
      <c r="H9" s="84">
        <f t="shared" ref="H9:H40" si="0">IF(SUM(E9:G9)=0,"",SUM(E9:G9))</f>
        <v>53.624615384615389</v>
      </c>
      <c r="I9" s="85">
        <f>IF(H9="","",VLOOKUP(H9,'INITIAL INPUT'!$P$4:$R$34,3))</f>
        <v>77</v>
      </c>
      <c r="J9" s="83">
        <f>IF(MIDTERM!P9="","",$J$8*MIDTERM!P9)</f>
        <v>29.15</v>
      </c>
      <c r="K9" s="83">
        <f>IF(MIDTERM!AB9="","",$K$8*MIDTERM!AB9)</f>
        <v>16.5</v>
      </c>
      <c r="L9" s="83">
        <f>IF(MIDTERM!AD9="","",$L$8*MIDTERM!AD9)</f>
        <v>26</v>
      </c>
      <c r="M9" s="86">
        <f>IF(SUM(J9:L9)=0,"",SUM(J9:L9))</f>
        <v>71.650000000000006</v>
      </c>
      <c r="N9" s="87">
        <f>IF(M9="","",('INITIAL INPUT'!$J$25*CRS!H9+'INITIAL INPUT'!$K$25*CRS!M9))</f>
        <v>62.637307692307701</v>
      </c>
      <c r="O9" s="85">
        <f>IF(N9="","",VLOOKUP(N9,'INITIAL INPUT'!$P$4:$R$34,3))</f>
        <v>81</v>
      </c>
      <c r="P9" s="83">
        <f>IF(FINAL!P9="","",CRS!$P$8*FINAL!P9)</f>
        <v>16.5</v>
      </c>
      <c r="Q9" s="83">
        <f>IF(FINAL!AB9="","",CRS!$Q$8*FINAL!AB9)</f>
        <v>23.571428571428573</v>
      </c>
      <c r="R9" s="83">
        <f>IF(FINAL!AD9="","",CRS!$R$8*FINAL!AD9)</f>
        <v>22.1</v>
      </c>
      <c r="S9" s="86">
        <f t="shared" ref="S9:S15" si="1">IF(R9="","",SUM(P9:R9))</f>
        <v>62.171428571428571</v>
      </c>
      <c r="T9" s="87">
        <f>IF(S9="","",'INITIAL INPUT'!$J$26*CRS!H9+'INITIAL INPUT'!$K$26*CRS!M9+'INITIAL INPUT'!$L$26*CRS!S9)</f>
        <v>62.404368131868139</v>
      </c>
      <c r="U9" s="85">
        <f>IF(T9="","",VLOOKUP(T9,'INITIAL INPUT'!$P$4:$R$34,3))</f>
        <v>81</v>
      </c>
      <c r="V9" s="107">
        <v>81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/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/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/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/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/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/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/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/>
      <c r="W26" s="166" t="str">
        <f t="shared" si="4"/>
        <v/>
      </c>
      <c r="X26" s="234"/>
      <c r="Y26" s="236" t="s">
        <v>126</v>
      </c>
    </row>
    <row r="27" spans="1:25" x14ac:dyDescent="0.25">
      <c r="A27" s="90" t="s">
        <v>51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/>
      <c r="W27" s="166" t="str">
        <f t="shared" si="4"/>
        <v/>
      </c>
      <c r="X27" s="235"/>
      <c r="Y27" s="237"/>
    </row>
    <row r="28" spans="1:25" x14ac:dyDescent="0.25">
      <c r="A28" s="90" t="s">
        <v>52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5"/>
      <c r="Y28" s="237"/>
    </row>
    <row r="29" spans="1:25" ht="12.75" customHeight="1" x14ac:dyDescent="0.25">
      <c r="A29" s="90" t="s">
        <v>53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5"/>
      <c r="Y29" s="237"/>
    </row>
    <row r="30" spans="1:25" x14ac:dyDescent="0.25">
      <c r="A30" s="90" t="s">
        <v>54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/>
      <c r="W30" s="166" t="str">
        <f t="shared" si="4"/>
        <v/>
      </c>
      <c r="X30" s="235"/>
      <c r="Y30" s="237"/>
    </row>
    <row r="31" spans="1:25" x14ac:dyDescent="0.25">
      <c r="A31" s="90" t="s">
        <v>55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5"/>
      <c r="Y31" s="237"/>
    </row>
    <row r="32" spans="1:25" x14ac:dyDescent="0.25">
      <c r="A32" s="90" t="s">
        <v>56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5"/>
      <c r="Y32" s="237"/>
    </row>
    <row r="33" spans="1:25" x14ac:dyDescent="0.25">
      <c r="A33" s="90" t="s">
        <v>57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/>
      <c r="W33" s="166" t="str">
        <f t="shared" si="4"/>
        <v/>
      </c>
      <c r="X33" s="235"/>
      <c r="Y33" s="237"/>
    </row>
    <row r="34" spans="1:25" x14ac:dyDescent="0.25">
      <c r="A34" s="90" t="s">
        <v>58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5"/>
      <c r="Y34" s="237"/>
    </row>
    <row r="35" spans="1:25" x14ac:dyDescent="0.25">
      <c r="A35" s="90" t="s">
        <v>59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5"/>
      <c r="Y35" s="237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5"/>
      <c r="Y36" s="237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5"/>
      <c r="Y37" s="237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5"/>
      <c r="Y38" s="237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5"/>
      <c r="Y39" s="23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5"/>
      <c r="Y40" s="23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4" t="str">
        <f>A1</f>
        <v>CITCS INTL 2  CCS.1132</v>
      </c>
      <c r="B42" s="255"/>
      <c r="C42" s="255"/>
      <c r="D42" s="256"/>
      <c r="E42" s="260" t="s">
        <v>128</v>
      </c>
      <c r="F42" s="261"/>
      <c r="G42" s="261"/>
      <c r="H42" s="261"/>
      <c r="I42" s="262"/>
      <c r="J42" s="260" t="s">
        <v>129</v>
      </c>
      <c r="K42" s="261"/>
      <c r="L42" s="261"/>
      <c r="M42" s="261"/>
      <c r="N42" s="261"/>
      <c r="O42" s="262"/>
      <c r="P42" s="260" t="s">
        <v>130</v>
      </c>
      <c r="Q42" s="261"/>
      <c r="R42" s="261"/>
      <c r="S42" s="261"/>
      <c r="T42" s="261"/>
      <c r="U42" s="261"/>
      <c r="V42" s="287"/>
      <c r="W42" s="72"/>
      <c r="X42" s="91"/>
    </row>
    <row r="43" spans="1:25" s="74" customFormat="1" ht="15" customHeight="1" x14ac:dyDescent="0.35">
      <c r="A43" s="257"/>
      <c r="B43" s="258"/>
      <c r="C43" s="258"/>
      <c r="D43" s="259"/>
      <c r="E43" s="288" t="str">
        <f>IF(PART1=0,"",PART1)</f>
        <v>Class Standing</v>
      </c>
      <c r="F43" s="291" t="str">
        <f>IF(PART2=0,"",PART2)</f>
        <v>Laboratory</v>
      </c>
      <c r="G43" s="232" t="s">
        <v>97</v>
      </c>
      <c r="H43" s="239" t="str">
        <f>H2</f>
        <v>SCORE</v>
      </c>
      <c r="I43" s="295" t="str">
        <f>I2</f>
        <v>GRADE (%)</v>
      </c>
      <c r="J43" s="288" t="str">
        <f>IF(PART1=0,"",PART1)</f>
        <v>Class Standing</v>
      </c>
      <c r="K43" s="291" t="str">
        <f>IF(PART2=0,"",PART2)</f>
        <v>Laboratory</v>
      </c>
      <c r="L43" s="232" t="s">
        <v>97</v>
      </c>
      <c r="M43" s="265" t="str">
        <f>M2</f>
        <v>RAW SCORE</v>
      </c>
      <c r="N43" s="239" t="str">
        <f>N2</f>
        <v>SCORE</v>
      </c>
      <c r="O43" s="295" t="str">
        <f>O2</f>
        <v>GRADE (%)</v>
      </c>
      <c r="P43" s="288" t="str">
        <f>IF(PART1=0,"",PART1)</f>
        <v>Class Standing</v>
      </c>
      <c r="Q43" s="291" t="str">
        <f>IF(PART2=0,"",PART2)</f>
        <v>Laboratory</v>
      </c>
      <c r="R43" s="232" t="s">
        <v>97</v>
      </c>
      <c r="S43" s="265" t="str">
        <f>S2</f>
        <v>RAW SCORE</v>
      </c>
      <c r="T43" s="239" t="str">
        <f>T2</f>
        <v>SCORE</v>
      </c>
      <c r="U43" s="242" t="str">
        <f>U2</f>
        <v>GRADE (%)</v>
      </c>
      <c r="V43" s="245" t="str">
        <f>V2</f>
        <v>FINAL GRADE (%)</v>
      </c>
      <c r="W43" s="226" t="s">
        <v>132</v>
      </c>
    </row>
    <row r="44" spans="1:25" s="74" customFormat="1" ht="15" customHeight="1" x14ac:dyDescent="0.35">
      <c r="A44" s="280" t="str">
        <f>A3</f>
        <v>WEB DEVELOPMENT 2</v>
      </c>
      <c r="B44" s="281"/>
      <c r="C44" s="281"/>
      <c r="D44" s="282"/>
      <c r="E44" s="289"/>
      <c r="F44" s="292"/>
      <c r="G44" s="233"/>
      <c r="H44" s="240"/>
      <c r="I44" s="296"/>
      <c r="J44" s="289"/>
      <c r="K44" s="292"/>
      <c r="L44" s="233"/>
      <c r="M44" s="265"/>
      <c r="N44" s="240"/>
      <c r="O44" s="296"/>
      <c r="P44" s="289"/>
      <c r="Q44" s="292"/>
      <c r="R44" s="233"/>
      <c r="S44" s="265"/>
      <c r="T44" s="240"/>
      <c r="U44" s="243"/>
      <c r="V44" s="245"/>
      <c r="W44" s="227"/>
    </row>
    <row r="45" spans="1:25" s="74" customFormat="1" ht="12.75" customHeight="1" x14ac:dyDescent="0.35">
      <c r="A45" s="283" t="str">
        <f>A4</f>
        <v>MW 5:30PM-6:45PM  TTHSAT 5:30PM-6:45PM</v>
      </c>
      <c r="B45" s="284"/>
      <c r="C45" s="285"/>
      <c r="D45" s="75" t="str">
        <f>D4</f>
        <v>S312</v>
      </c>
      <c r="E45" s="289"/>
      <c r="F45" s="292"/>
      <c r="G45" s="233"/>
      <c r="H45" s="240"/>
      <c r="I45" s="296"/>
      <c r="J45" s="289"/>
      <c r="K45" s="292"/>
      <c r="L45" s="233"/>
      <c r="M45" s="265"/>
      <c r="N45" s="240"/>
      <c r="O45" s="296"/>
      <c r="P45" s="289"/>
      <c r="Q45" s="292"/>
      <c r="R45" s="233"/>
      <c r="S45" s="265"/>
      <c r="T45" s="240"/>
      <c r="U45" s="243"/>
      <c r="V45" s="245"/>
      <c r="W45" s="227"/>
    </row>
    <row r="46" spans="1:25" s="74" customFormat="1" ht="12.65" customHeight="1" x14ac:dyDescent="0.35">
      <c r="A46" s="283" t="str">
        <f>A5</f>
        <v>2ND Trimester SY 2016-2017</v>
      </c>
      <c r="B46" s="284"/>
      <c r="C46" s="285"/>
      <c r="D46" s="286"/>
      <c r="E46" s="289"/>
      <c r="F46" s="292"/>
      <c r="G46" s="294">
        <f>G5</f>
        <v>0</v>
      </c>
      <c r="H46" s="240"/>
      <c r="I46" s="296"/>
      <c r="J46" s="289"/>
      <c r="K46" s="292"/>
      <c r="L46" s="294">
        <f>L5</f>
        <v>0</v>
      </c>
      <c r="M46" s="265"/>
      <c r="N46" s="240"/>
      <c r="O46" s="296"/>
      <c r="P46" s="289"/>
      <c r="Q46" s="292"/>
      <c r="R46" s="294">
        <f>R5</f>
        <v>0</v>
      </c>
      <c r="S46" s="265"/>
      <c r="T46" s="240"/>
      <c r="U46" s="243"/>
      <c r="V46" s="245"/>
      <c r="W46" s="227"/>
    </row>
    <row r="47" spans="1:25" s="74" customFormat="1" ht="12.75" customHeight="1" x14ac:dyDescent="0.35">
      <c r="A47" s="271" t="str">
        <f>A6</f>
        <v>Inst/Prof:Leonard Prim Francis G. Reyes</v>
      </c>
      <c r="B47" s="272"/>
      <c r="C47" s="233"/>
      <c r="D47" s="298"/>
      <c r="E47" s="289"/>
      <c r="F47" s="292"/>
      <c r="G47" s="233"/>
      <c r="H47" s="240"/>
      <c r="I47" s="296"/>
      <c r="J47" s="289"/>
      <c r="K47" s="292"/>
      <c r="L47" s="233"/>
      <c r="M47" s="265"/>
      <c r="N47" s="240"/>
      <c r="O47" s="296"/>
      <c r="P47" s="289"/>
      <c r="Q47" s="292"/>
      <c r="R47" s="233"/>
      <c r="S47" s="265"/>
      <c r="T47" s="240"/>
      <c r="U47" s="243"/>
      <c r="V47" s="245"/>
      <c r="W47" s="227"/>
    </row>
    <row r="48" spans="1:25" ht="13.15" customHeight="1" x14ac:dyDescent="0.25">
      <c r="A48" s="274" t="str">
        <f>A7</f>
        <v>CLASS LIST</v>
      </c>
      <c r="B48" s="275"/>
      <c r="C48" s="278" t="str">
        <f>C7</f>
        <v>SEX</v>
      </c>
      <c r="D48" s="263" t="str">
        <f>D7</f>
        <v>Course</v>
      </c>
      <c r="E48" s="289"/>
      <c r="F48" s="292"/>
      <c r="G48" s="233"/>
      <c r="H48" s="240"/>
      <c r="I48" s="296"/>
      <c r="J48" s="289"/>
      <c r="K48" s="292"/>
      <c r="L48" s="233"/>
      <c r="M48" s="266"/>
      <c r="N48" s="240"/>
      <c r="O48" s="296"/>
      <c r="P48" s="289"/>
      <c r="Q48" s="292"/>
      <c r="R48" s="233"/>
      <c r="S48" s="266"/>
      <c r="T48" s="240"/>
      <c r="U48" s="243"/>
      <c r="V48" s="245"/>
      <c r="W48" s="227"/>
      <c r="X48" s="91"/>
    </row>
    <row r="49" spans="1:24" x14ac:dyDescent="0.25">
      <c r="A49" s="276"/>
      <c r="B49" s="277"/>
      <c r="C49" s="279"/>
      <c r="D49" s="264"/>
      <c r="E49" s="290"/>
      <c r="F49" s="293"/>
      <c r="G49" s="293"/>
      <c r="H49" s="241"/>
      <c r="I49" s="297"/>
      <c r="J49" s="290"/>
      <c r="K49" s="293"/>
      <c r="L49" s="293"/>
      <c r="M49" s="267"/>
      <c r="N49" s="241"/>
      <c r="O49" s="297"/>
      <c r="P49" s="290"/>
      <c r="Q49" s="293"/>
      <c r="R49" s="293"/>
      <c r="S49" s="267"/>
      <c r="T49" s="241"/>
      <c r="U49" s="244"/>
      <c r="V49" s="246"/>
      <c r="W49" s="228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4"/>
      <c r="Y66" s="23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5"/>
      <c r="Y67" s="23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5"/>
      <c r="Y68" s="23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5"/>
      <c r="Y69" s="23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5"/>
      <c r="Y70" s="23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5"/>
      <c r="Y71" s="23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5"/>
      <c r="Y72" s="23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5"/>
      <c r="Y73" s="23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5"/>
      <c r="Y74" s="23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5"/>
      <c r="Y75" s="23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5"/>
      <c r="Y76" s="23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5"/>
      <c r="Y77" s="23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5"/>
      <c r="Y78" s="23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5"/>
      <c r="Y79" s="23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5"/>
      <c r="Y80" s="23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7" zoomScale="110" zoomScaleNormal="110" workbookViewId="0">
      <selection activeCell="AC50" sqref="AC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20" t="str">
        <f>CRS!A1</f>
        <v>CITCS INTL 2  CCS.1132</v>
      </c>
      <c r="B1" s="321"/>
      <c r="C1" s="321"/>
      <c r="D1" s="321"/>
      <c r="E1" s="329" t="s">
        <v>96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2"/>
      <c r="AG1" s="63"/>
      <c r="AH1" s="55"/>
      <c r="AI1" s="55"/>
      <c r="AJ1" s="55"/>
      <c r="AK1" s="55"/>
    </row>
    <row r="2" spans="1:37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48" t="s">
        <v>98</v>
      </c>
      <c r="AF2" s="299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6" t="str">
        <f>CRS!A3</f>
        <v>WEB DEVELOPMENT 2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48"/>
      <c r="AF3" s="299"/>
      <c r="AG3" s="62"/>
      <c r="AH3" s="62"/>
      <c r="AI3" s="62"/>
      <c r="AJ3" s="62"/>
      <c r="AK3" s="62"/>
    </row>
    <row r="4" spans="1:37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48"/>
      <c r="AF4" s="299"/>
      <c r="AG4" s="62"/>
      <c r="AH4" s="62"/>
      <c r="AI4" s="62"/>
      <c r="AJ4" s="62"/>
      <c r="AK4" s="62"/>
    </row>
    <row r="5" spans="1:37" ht="12.65" customHeight="1" x14ac:dyDescent="0.35">
      <c r="A5" s="324" t="str">
        <f>CRS!A5</f>
        <v>2ND Trimester SY 2016-2017</v>
      </c>
      <c r="B5" s="325"/>
      <c r="C5" s="326"/>
      <c r="D5" s="326"/>
      <c r="E5" s="108">
        <v>20</v>
      </c>
      <c r="F5" s="108">
        <v>60</v>
      </c>
      <c r="G5" s="108">
        <v>30</v>
      </c>
      <c r="H5" s="108">
        <v>40</v>
      </c>
      <c r="I5" s="108"/>
      <c r="J5" s="108"/>
      <c r="K5" s="108"/>
      <c r="L5" s="108"/>
      <c r="M5" s="108"/>
      <c r="N5" s="108"/>
      <c r="O5" s="342"/>
      <c r="P5" s="313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48"/>
      <c r="AF5" s="299"/>
      <c r="AG5" s="62"/>
      <c r="AH5" s="62"/>
      <c r="AI5" s="62"/>
      <c r="AJ5" s="62"/>
      <c r="AK5" s="62"/>
    </row>
    <row r="6" spans="1:37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159</v>
      </c>
      <c r="F6" s="306" t="s">
        <v>160</v>
      </c>
      <c r="G6" s="306" t="s">
        <v>166</v>
      </c>
      <c r="H6" s="306" t="s">
        <v>166</v>
      </c>
      <c r="I6" s="306"/>
      <c r="J6" s="306"/>
      <c r="K6" s="306"/>
      <c r="L6" s="306"/>
      <c r="M6" s="306"/>
      <c r="N6" s="306"/>
      <c r="O6" s="367">
        <f>IF(SUM(E5:N5)=0,"",SUM(E5:N5))</f>
        <v>150</v>
      </c>
      <c r="P6" s="313"/>
      <c r="Q6" s="306" t="s">
        <v>161</v>
      </c>
      <c r="R6" s="306" t="s">
        <v>162</v>
      </c>
      <c r="S6" s="306" t="s">
        <v>163</v>
      </c>
      <c r="T6" s="306" t="s">
        <v>164</v>
      </c>
      <c r="U6" s="306" t="s">
        <v>165</v>
      </c>
      <c r="V6" s="306"/>
      <c r="W6" s="306"/>
      <c r="X6" s="306"/>
      <c r="Y6" s="306"/>
      <c r="Z6" s="306"/>
      <c r="AA6" s="343">
        <f>IF(SUM(Q5:Z5)=0,"",SUM(Q5:Z5))</f>
        <v>260</v>
      </c>
      <c r="AB6" s="313"/>
      <c r="AC6" s="357">
        <f>'INITIAL INPUT'!D20</f>
        <v>0</v>
      </c>
      <c r="AD6" s="351"/>
      <c r="AE6" s="348"/>
      <c r="AF6" s="299"/>
      <c r="AG6" s="62"/>
      <c r="AH6" s="62"/>
      <c r="AI6" s="62"/>
      <c r="AJ6" s="62"/>
      <c r="AK6" s="62"/>
    </row>
    <row r="7" spans="1:37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48"/>
      <c r="AF7" s="299"/>
      <c r="AG7" s="55"/>
      <c r="AH7" s="55"/>
      <c r="AI7" s="55"/>
      <c r="AJ7" s="55"/>
      <c r="AK7" s="55"/>
    </row>
    <row r="8" spans="1:37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49"/>
      <c r="AF8" s="300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>MAYMAYA, HAIL JAKE G</v>
      </c>
      <c r="C9" s="65" t="str">
        <f>CRS!C9</f>
        <v>M</v>
      </c>
      <c r="D9" s="70" t="str">
        <f>CRS!D9</f>
        <v>BSIT</v>
      </c>
      <c r="E9" s="109">
        <v>20</v>
      </c>
      <c r="F9" s="109"/>
      <c r="G9" s="109">
        <v>28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32</v>
      </c>
      <c r="Q9" s="109">
        <v>100</v>
      </c>
      <c r="R9" s="109">
        <v>50</v>
      </c>
      <c r="S9" s="109">
        <v>10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200</v>
      </c>
      <c r="AB9" s="67">
        <f>IF(AA9="","",AA9/$AA$6*100)</f>
        <v>76.923076923076934</v>
      </c>
      <c r="AC9" s="111">
        <v>52</v>
      </c>
      <c r="AD9" s="67">
        <f>IF(AC9="","",AC9/$AC$5*100)</f>
        <v>52</v>
      </c>
      <c r="AE9" s="66">
        <f>CRS!H9</f>
        <v>53.624615384615389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4"/>
      <c r="AH26" s="372" t="s">
        <v>126</v>
      </c>
    </row>
    <row r="27" spans="1:34" ht="12.75" customHeight="1" x14ac:dyDescent="0.35">
      <c r="A27" s="56" t="s">
        <v>51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5"/>
      <c r="AH27" s="373"/>
    </row>
    <row r="28" spans="1:34" ht="12.75" customHeight="1" x14ac:dyDescent="0.35">
      <c r="A28" s="56" t="s">
        <v>52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5"/>
      <c r="AH28" s="373"/>
    </row>
    <row r="29" spans="1:34" ht="12.75" customHeight="1" x14ac:dyDescent="0.35">
      <c r="A29" s="56" t="s">
        <v>53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5"/>
      <c r="AH29" s="373"/>
    </row>
    <row r="30" spans="1:34" ht="12.75" customHeight="1" x14ac:dyDescent="0.35">
      <c r="A30" s="56" t="s">
        <v>54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5"/>
      <c r="AH30" s="373"/>
    </row>
    <row r="31" spans="1:34" ht="12.75" customHeight="1" x14ac:dyDescent="0.35">
      <c r="A31" s="56" t="s">
        <v>55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5"/>
      <c r="AH31" s="373"/>
    </row>
    <row r="32" spans="1:34" ht="12.75" customHeight="1" x14ac:dyDescent="0.35">
      <c r="A32" s="56" t="s">
        <v>56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5"/>
      <c r="AH32" s="373"/>
    </row>
    <row r="33" spans="1:37" ht="12.75" customHeight="1" x14ac:dyDescent="0.35">
      <c r="A33" s="56" t="s">
        <v>57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5"/>
      <c r="AH33" s="373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5"/>
      <c r="AH34" s="373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5"/>
      <c r="AH35" s="373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5"/>
      <c r="AH36" s="373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5"/>
      <c r="AH37" s="373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5"/>
      <c r="AH38" s="373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5"/>
      <c r="AH39" s="373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5"/>
      <c r="AH40" s="373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3" t="str">
        <f>A1</f>
        <v>CITCS INTL 2  CCS.1132</v>
      </c>
      <c r="B42" s="334"/>
      <c r="C42" s="334"/>
      <c r="D42" s="334"/>
      <c r="E42" s="329" t="s">
        <v>96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2"/>
      <c r="AG42" s="55"/>
      <c r="AH42" s="55"/>
      <c r="AI42" s="55"/>
      <c r="AJ42" s="55"/>
      <c r="AK42" s="55"/>
    </row>
    <row r="43" spans="1:37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48" t="s">
        <v>98</v>
      </c>
      <c r="AF43" s="299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6" t="str">
        <f>A3</f>
        <v>WEB DEVELOPMENT 2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48"/>
      <c r="AF44" s="299"/>
      <c r="AG44" s="62"/>
      <c r="AH44" s="62"/>
      <c r="AI44" s="62"/>
      <c r="AJ44" s="62"/>
      <c r="AK44" s="62"/>
    </row>
    <row r="45" spans="1:37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48"/>
      <c r="AF45" s="299"/>
      <c r="AG45" s="62"/>
      <c r="AH45" s="62"/>
      <c r="AI45" s="62"/>
      <c r="AJ45" s="62"/>
      <c r="AK45" s="62"/>
    </row>
    <row r="46" spans="1:37" ht="12.75" customHeight="1" x14ac:dyDescent="0.35">
      <c r="A46" s="324" t="str">
        <f>A5</f>
        <v>2ND Trimester SY 2016-2017</v>
      </c>
      <c r="B46" s="325"/>
      <c r="C46" s="326"/>
      <c r="D46" s="326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48"/>
      <c r="AF46" s="299"/>
      <c r="AG46" s="62"/>
      <c r="AH46" s="62"/>
      <c r="AI46" s="62"/>
      <c r="AJ46" s="62"/>
      <c r="AK46" s="62"/>
    </row>
    <row r="47" spans="1:37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SW CH01</v>
      </c>
      <c r="F47" s="318" t="str">
        <f t="shared" ref="F47:N47" si="7">IF(F6="","",F6)</f>
        <v>RPT</v>
      </c>
      <c r="G47" s="318" t="str">
        <f t="shared" si="7"/>
        <v>1-25-2017</v>
      </c>
      <c r="H47" s="318" t="str">
        <f t="shared" si="7"/>
        <v>1-25-2017</v>
      </c>
      <c r="I47" s="318" t="str">
        <f t="shared" si="7"/>
        <v/>
      </c>
      <c r="J47" s="318" t="str">
        <f t="shared" si="7"/>
        <v/>
      </c>
      <c r="K47" s="318" t="str">
        <f t="shared" si="7"/>
        <v/>
      </c>
      <c r="L47" s="318" t="str">
        <f t="shared" si="7"/>
        <v/>
      </c>
      <c r="M47" s="318" t="str">
        <f t="shared" si="7"/>
        <v/>
      </c>
      <c r="N47" s="318" t="str">
        <f t="shared" si="7"/>
        <v/>
      </c>
      <c r="O47" s="370">
        <f>O6</f>
        <v>150</v>
      </c>
      <c r="P47" s="312"/>
      <c r="Q47" s="318" t="str">
        <f t="shared" ref="Q47:Z47" si="8">IF(Q6="","",Q6)</f>
        <v>HTML CSS</v>
      </c>
      <c r="R47" s="318" t="str">
        <f t="shared" si="8"/>
        <v>MAW</v>
      </c>
      <c r="S47" s="318" t="str">
        <f t="shared" si="8"/>
        <v>Exer01</v>
      </c>
      <c r="T47" s="318" t="str">
        <f t="shared" si="8"/>
        <v>Exer02</v>
      </c>
      <c r="U47" s="318" t="str">
        <f t="shared" si="8"/>
        <v>Exer03</v>
      </c>
      <c r="V47" s="318" t="str">
        <f t="shared" si="8"/>
        <v/>
      </c>
      <c r="W47" s="318" t="str">
        <f t="shared" si="8"/>
        <v/>
      </c>
      <c r="X47" s="318" t="str">
        <f t="shared" si="8"/>
        <v/>
      </c>
      <c r="Y47" s="318" t="str">
        <f t="shared" si="8"/>
        <v/>
      </c>
      <c r="Z47" s="318" t="str">
        <f t="shared" si="8"/>
        <v/>
      </c>
      <c r="AA47" s="370">
        <f>AA6</f>
        <v>260</v>
      </c>
      <c r="AB47" s="313"/>
      <c r="AC47" s="309">
        <f>AC6</f>
        <v>0</v>
      </c>
      <c r="AD47" s="351"/>
      <c r="AE47" s="348"/>
      <c r="AF47" s="299"/>
      <c r="AG47" s="62"/>
      <c r="AH47" s="62"/>
      <c r="AI47" s="62"/>
      <c r="AJ47" s="62"/>
      <c r="AK47" s="62"/>
    </row>
    <row r="48" spans="1:37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48"/>
      <c r="AF48" s="299"/>
      <c r="AG48" s="55"/>
      <c r="AH48" s="55"/>
      <c r="AI48" s="55"/>
      <c r="AJ48" s="55"/>
      <c r="AK48" s="55"/>
    </row>
    <row r="49" spans="1:32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49"/>
      <c r="AF49" s="300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4"/>
      <c r="AH66" s="372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5"/>
      <c r="AH67" s="373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5"/>
      <c r="AH68" s="373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5"/>
      <c r="AH69" s="373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5"/>
      <c r="AH70" s="373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5"/>
      <c r="AH71" s="373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5"/>
      <c r="AH72" s="373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5"/>
      <c r="AH73" s="373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5"/>
      <c r="AH74" s="373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5"/>
      <c r="AH75" s="373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5"/>
      <c r="AH76" s="373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5"/>
      <c r="AH77" s="373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5"/>
      <c r="AH78" s="373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5"/>
      <c r="AH79" s="373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5"/>
      <c r="AH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46" zoomScaleNormal="100" workbookViewId="0">
      <selection activeCell="AC50" sqref="AC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INTL 2  CCS.1132</v>
      </c>
      <c r="B1" s="321"/>
      <c r="C1" s="321"/>
      <c r="D1" s="321"/>
      <c r="E1" s="329" t="s">
        <v>134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76" t="s">
        <v>131</v>
      </c>
      <c r="AF2" s="348" t="s">
        <v>98</v>
      </c>
      <c r="AG2" s="299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DEVELOPMENT 2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2ND Trimester SY 2016-2017</v>
      </c>
      <c r="B5" s="325"/>
      <c r="C5" s="326"/>
      <c r="D5" s="326"/>
      <c r="E5" s="108">
        <v>20</v>
      </c>
      <c r="F5" s="108">
        <v>20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42"/>
      <c r="P5" s="313"/>
      <c r="Q5" s="108">
        <v>50</v>
      </c>
      <c r="R5" s="108">
        <v>50</v>
      </c>
      <c r="S5" s="108">
        <v>50</v>
      </c>
      <c r="T5" s="108">
        <v>50</v>
      </c>
      <c r="U5" s="108">
        <v>50</v>
      </c>
      <c r="V5" s="108"/>
      <c r="W5" s="108"/>
      <c r="X5" s="108"/>
      <c r="Y5" s="108"/>
      <c r="Z5" s="108"/>
      <c r="AA5" s="342"/>
      <c r="AB5" s="313"/>
      <c r="AC5" s="110">
        <v>85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167</v>
      </c>
      <c r="F6" s="306" t="s">
        <v>168</v>
      </c>
      <c r="G6" s="306" t="s">
        <v>169</v>
      </c>
      <c r="H6" s="306" t="s">
        <v>170</v>
      </c>
      <c r="I6" s="306"/>
      <c r="J6" s="306"/>
      <c r="K6" s="306"/>
      <c r="L6" s="306"/>
      <c r="M6" s="306"/>
      <c r="N6" s="306"/>
      <c r="O6" s="367">
        <f>IF(SUM(E5:N5)=0,"",SUM(E5:N5))</f>
        <v>60</v>
      </c>
      <c r="P6" s="313"/>
      <c r="Q6" s="306" t="s">
        <v>171</v>
      </c>
      <c r="R6" s="306" t="s">
        <v>172</v>
      </c>
      <c r="S6" s="306" t="s">
        <v>173</v>
      </c>
      <c r="T6" s="306" t="s">
        <v>174</v>
      </c>
      <c r="U6" s="306" t="s">
        <v>175</v>
      </c>
      <c r="V6" s="306"/>
      <c r="W6" s="306"/>
      <c r="X6" s="306"/>
      <c r="Y6" s="306"/>
      <c r="Z6" s="306"/>
      <c r="AA6" s="343">
        <f>IF(SUM(Q5:Z5)=0,"",SUM(Q5:Z5))</f>
        <v>250</v>
      </c>
      <c r="AB6" s="313"/>
      <c r="AC6" s="357">
        <f>'INITIAL INPUT'!D22</f>
        <v>0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07"/>
      <c r="G7" s="307"/>
      <c r="H7" s="307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08"/>
      <c r="G8" s="308"/>
      <c r="H8" s="308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>MAYMAYA, HAIL JAKE G</v>
      </c>
      <c r="C9" s="65" t="str">
        <f>CRS!C9</f>
        <v>M</v>
      </c>
      <c r="D9" s="70" t="str">
        <f>CRS!D9</f>
        <v>BSIT</v>
      </c>
      <c r="E9" s="109">
        <v>18</v>
      </c>
      <c r="F9" s="109">
        <v>15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53</v>
      </c>
      <c r="P9" s="67">
        <f>IF(O9="","",O9/$O$6*100)</f>
        <v>88.333333333333329</v>
      </c>
      <c r="Q9" s="109">
        <v>25</v>
      </c>
      <c r="R9" s="109">
        <v>25</v>
      </c>
      <c r="S9" s="109">
        <v>25</v>
      </c>
      <c r="T9" s="109">
        <v>25</v>
      </c>
      <c r="U9" s="109">
        <v>25</v>
      </c>
      <c r="V9" s="109"/>
      <c r="W9" s="109"/>
      <c r="X9" s="109"/>
      <c r="Y9" s="109"/>
      <c r="Z9" s="109"/>
      <c r="AA9" s="60">
        <f>IF(SUM(Q9:Z9)=0,"",SUM(Q9:Z9))</f>
        <v>125</v>
      </c>
      <c r="AB9" s="67">
        <f>IF(AA9="","",AA9/$AA$6*100)</f>
        <v>50</v>
      </c>
      <c r="AC9" s="111">
        <v>65</v>
      </c>
      <c r="AD9" s="67">
        <f>IF(AC9="","",AC9/$AC$5*100)</f>
        <v>76.470588235294116</v>
      </c>
      <c r="AE9" s="112">
        <f>CRS!M9</f>
        <v>71.650000000000006</v>
      </c>
      <c r="AF9" s="66">
        <f>CRS!N9</f>
        <v>62.637307692307701</v>
      </c>
      <c r="AG9" s="64">
        <f>CRS!O9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4"/>
      <c r="AI26" s="372" t="s">
        <v>126</v>
      </c>
    </row>
    <row r="27" spans="1:35" ht="12.75" customHeight="1" x14ac:dyDescent="0.35">
      <c r="A27" s="56" t="s">
        <v>51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5"/>
      <c r="AI27" s="373"/>
    </row>
    <row r="28" spans="1:35" ht="12.75" customHeight="1" x14ac:dyDescent="0.35">
      <c r="A28" s="56" t="s">
        <v>52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5"/>
      <c r="AI28" s="373"/>
    </row>
    <row r="29" spans="1:35" ht="12.75" customHeight="1" x14ac:dyDescent="0.35">
      <c r="A29" s="56" t="s">
        <v>53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5"/>
      <c r="AI29" s="373"/>
    </row>
    <row r="30" spans="1:35" ht="12.75" customHeight="1" x14ac:dyDescent="0.35">
      <c r="A30" s="56" t="s">
        <v>54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5"/>
      <c r="AI30" s="373"/>
    </row>
    <row r="31" spans="1:35" ht="12.75" customHeight="1" x14ac:dyDescent="0.35">
      <c r="A31" s="56" t="s">
        <v>55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5"/>
      <c r="AI31" s="373"/>
    </row>
    <row r="32" spans="1:35" ht="12.75" customHeight="1" x14ac:dyDescent="0.35">
      <c r="A32" s="56" t="s">
        <v>56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5"/>
      <c r="AI32" s="373"/>
    </row>
    <row r="33" spans="1:38" ht="12.75" customHeight="1" x14ac:dyDescent="0.35">
      <c r="A33" s="56" t="s">
        <v>57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INTL 2  CCS.1132</v>
      </c>
      <c r="B42" s="334"/>
      <c r="C42" s="334"/>
      <c r="D42" s="334"/>
      <c r="E42" s="329" t="s">
        <v>134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76" t="str">
        <f>AE2</f>
        <v>RAW SCORE</v>
      </c>
      <c r="AF43" s="348" t="s">
        <v>98</v>
      </c>
      <c r="AG43" s="299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DEVELOPMENT 2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2ND Trimester SY 2016-2017</v>
      </c>
      <c r="B46" s="325"/>
      <c r="C46" s="326"/>
      <c r="D46" s="326"/>
      <c r="E46" s="57">
        <f t="shared" ref="E46:N47" si="5">IF(E5="","",E5)</f>
        <v>20</v>
      </c>
      <c r="F46" s="57">
        <f t="shared" si="5"/>
        <v>20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85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QUIZ01</v>
      </c>
      <c r="F47" s="318" t="str">
        <f t="shared" si="5"/>
        <v>QUIZ02</v>
      </c>
      <c r="G47" s="318" t="str">
        <f t="shared" si="5"/>
        <v>QUIZ03</v>
      </c>
      <c r="H47" s="318" t="str">
        <f t="shared" si="5"/>
        <v>QUIZ04</v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>
        <f>O6</f>
        <v>60</v>
      </c>
      <c r="P47" s="312"/>
      <c r="Q47" s="318" t="str">
        <f t="shared" ref="Q47:Z47" si="7">IF(Q6="","",Q6)</f>
        <v>PROJ1</v>
      </c>
      <c r="R47" s="318" t="str">
        <f t="shared" si="7"/>
        <v>PROJ2</v>
      </c>
      <c r="S47" s="318" t="str">
        <f t="shared" si="7"/>
        <v>PROJ3</v>
      </c>
      <c r="T47" s="318" t="str">
        <f t="shared" si="7"/>
        <v>PROJ4</v>
      </c>
      <c r="U47" s="318" t="str">
        <f t="shared" si="7"/>
        <v>PROJ5</v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250</v>
      </c>
      <c r="AB47" s="313"/>
      <c r="AC47" s="309">
        <f>AC6</f>
        <v>0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4"/>
      <c r="AI66" s="372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5"/>
      <c r="AI67" s="373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5"/>
      <c r="AI68" s="373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5"/>
      <c r="AI69" s="373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5"/>
      <c r="AI70" s="373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5"/>
      <c r="AI71" s="373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5"/>
      <c r="AI72" s="373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5"/>
      <c r="AI73" s="373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5"/>
      <c r="AI74" s="373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5"/>
      <c r="AI75" s="373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5"/>
      <c r="AI76" s="373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5"/>
      <c r="AI77" s="373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5"/>
      <c r="AI78" s="373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5"/>
      <c r="AI79" s="373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43" zoomScaleNormal="100" workbookViewId="0">
      <selection activeCell="AC50" sqref="AC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INTL 2  CCS.1132</v>
      </c>
      <c r="B1" s="321"/>
      <c r="C1" s="321"/>
      <c r="D1" s="321"/>
      <c r="E1" s="329" t="s">
        <v>136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76" t="s">
        <v>131</v>
      </c>
      <c r="AF2" s="348" t="s">
        <v>98</v>
      </c>
      <c r="AG2" s="299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DEVELOPMENT 2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2ND Trimester SY 2016-2017</v>
      </c>
      <c r="B5" s="325"/>
      <c r="C5" s="326"/>
      <c r="D5" s="326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42"/>
      <c r="P5" s="313"/>
      <c r="Q5" s="108">
        <v>100</v>
      </c>
      <c r="R5" s="108">
        <v>100</v>
      </c>
      <c r="S5" s="108">
        <v>30</v>
      </c>
      <c r="T5" s="108">
        <v>50</v>
      </c>
      <c r="U5" s="108"/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167</v>
      </c>
      <c r="F6" s="306" t="s">
        <v>168</v>
      </c>
      <c r="G6" s="306" t="s">
        <v>169</v>
      </c>
      <c r="H6" s="306" t="s">
        <v>170</v>
      </c>
      <c r="I6" s="306"/>
      <c r="J6" s="306"/>
      <c r="K6" s="306"/>
      <c r="L6" s="306"/>
      <c r="M6" s="306"/>
      <c r="N6" s="306"/>
      <c r="O6" s="367">
        <f>IF(SUM(E5:N5)=0,"",SUM(E5:N5))</f>
        <v>80</v>
      </c>
      <c r="P6" s="313"/>
      <c r="Q6" s="378" t="s">
        <v>176</v>
      </c>
      <c r="R6" s="378" t="s">
        <v>177</v>
      </c>
      <c r="S6" s="378" t="s">
        <v>178</v>
      </c>
      <c r="T6" s="378" t="s">
        <v>179</v>
      </c>
      <c r="U6" s="306"/>
      <c r="V6" s="306"/>
      <c r="W6" s="306"/>
      <c r="X6" s="306"/>
      <c r="Y6" s="306"/>
      <c r="Z6" s="306"/>
      <c r="AA6" s="343">
        <f>IF(SUM(Q5:Z5)=0,"",SUM(Q5:Z5))</f>
        <v>280</v>
      </c>
      <c r="AB6" s="313"/>
      <c r="AC6" s="357">
        <f>'INITIAL INPUT'!D24</f>
        <v>0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07"/>
      <c r="G7" s="307"/>
      <c r="H7" s="307"/>
      <c r="I7" s="339"/>
      <c r="J7" s="339"/>
      <c r="K7" s="339"/>
      <c r="L7" s="339"/>
      <c r="M7" s="339"/>
      <c r="N7" s="339"/>
      <c r="O7" s="368"/>
      <c r="P7" s="313"/>
      <c r="Q7" s="379"/>
      <c r="R7" s="379"/>
      <c r="S7" s="379"/>
      <c r="T7" s="379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08"/>
      <c r="G8" s="308"/>
      <c r="H8" s="308"/>
      <c r="I8" s="340"/>
      <c r="J8" s="340"/>
      <c r="K8" s="340"/>
      <c r="L8" s="340"/>
      <c r="M8" s="340"/>
      <c r="N8" s="340"/>
      <c r="O8" s="369"/>
      <c r="P8" s="314"/>
      <c r="Q8" s="380"/>
      <c r="R8" s="380"/>
      <c r="S8" s="380"/>
      <c r="T8" s="380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>MAYMAYA, HAIL JAKE G</v>
      </c>
      <c r="C9" s="65" t="str">
        <f>CRS!C9</f>
        <v>M</v>
      </c>
      <c r="D9" s="70" t="str">
        <f>CRS!D9</f>
        <v>BSIT</v>
      </c>
      <c r="E9" s="109">
        <v>10</v>
      </c>
      <c r="F9" s="109">
        <v>10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50</v>
      </c>
      <c r="Q9" s="109">
        <v>80</v>
      </c>
      <c r="R9" s="109">
        <v>80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200</v>
      </c>
      <c r="AB9" s="67">
        <f>IF(AA9="","",AA9/$AA$6*100)</f>
        <v>71.428571428571431</v>
      </c>
      <c r="AC9" s="111">
        <v>65</v>
      </c>
      <c r="AD9" s="67">
        <f>IF(AC9="","",AC9/$AC$5*100)</f>
        <v>65</v>
      </c>
      <c r="AE9" s="112">
        <f>CRS!S9</f>
        <v>62.171428571428571</v>
      </c>
      <c r="AF9" s="66">
        <f>CRS!T9</f>
        <v>62.404368131868139</v>
      </c>
      <c r="AG9" s="64">
        <f>CRS!U9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4"/>
      <c r="AI26" s="372" t="s">
        <v>126</v>
      </c>
    </row>
    <row r="27" spans="1:35" ht="12.75" customHeight="1" x14ac:dyDescent="0.35">
      <c r="A27" s="56" t="s">
        <v>51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5"/>
      <c r="AI27" s="373"/>
    </row>
    <row r="28" spans="1:35" ht="12.75" customHeight="1" x14ac:dyDescent="0.35">
      <c r="A28" s="56" t="s">
        <v>52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5"/>
      <c r="AI28" s="373"/>
    </row>
    <row r="29" spans="1:35" ht="12.75" customHeight="1" x14ac:dyDescent="0.35">
      <c r="A29" s="56" t="s">
        <v>53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5"/>
      <c r="AI29" s="373"/>
    </row>
    <row r="30" spans="1:35" ht="12.75" customHeight="1" x14ac:dyDescent="0.35">
      <c r="A30" s="56" t="s">
        <v>54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5"/>
      <c r="AI30" s="373"/>
    </row>
    <row r="31" spans="1:35" ht="12.75" customHeight="1" x14ac:dyDescent="0.35">
      <c r="A31" s="56" t="s">
        <v>55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5"/>
      <c r="AI31" s="373"/>
    </row>
    <row r="32" spans="1:35" ht="12.75" customHeight="1" x14ac:dyDescent="0.35">
      <c r="A32" s="56" t="s">
        <v>56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5"/>
      <c r="AI32" s="373"/>
    </row>
    <row r="33" spans="1:38" ht="12.75" customHeight="1" x14ac:dyDescent="0.35">
      <c r="A33" s="56" t="s">
        <v>57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INTL 2  CCS.1132</v>
      </c>
      <c r="B42" s="334"/>
      <c r="C42" s="334"/>
      <c r="D42" s="334"/>
      <c r="E42" s="329" t="s">
        <v>136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76" t="str">
        <f>AE2</f>
        <v>RAW SCORE</v>
      </c>
      <c r="AF43" s="348" t="s">
        <v>98</v>
      </c>
      <c r="AG43" s="299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DEVELOPMENT 2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2ND Trimester SY 2016-2017</v>
      </c>
      <c r="B46" s="325"/>
      <c r="C46" s="326"/>
      <c r="D46" s="32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100</v>
      </c>
      <c r="R46" s="57">
        <f t="shared" ref="R46:Z46" si="6">IF(R5="","",R5)</f>
        <v>100</v>
      </c>
      <c r="S46" s="57">
        <f t="shared" si="6"/>
        <v>30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QUIZ01</v>
      </c>
      <c r="F47" s="318" t="str">
        <f t="shared" si="5"/>
        <v>QUIZ02</v>
      </c>
      <c r="G47" s="318" t="str">
        <f t="shared" si="5"/>
        <v>QUIZ03</v>
      </c>
      <c r="H47" s="318" t="str">
        <f t="shared" si="5"/>
        <v>QUIZ04</v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>
        <f>O6</f>
        <v>80</v>
      </c>
      <c r="P47" s="312"/>
      <c r="Q47" s="318" t="str">
        <f t="shared" ref="Q47:Z47" si="7">IF(Q6="","",Q6)</f>
        <v>JavaScript</v>
      </c>
      <c r="R47" s="318" t="str">
        <f t="shared" si="7"/>
        <v>PHP</v>
      </c>
      <c r="S47" s="318" t="str">
        <f t="shared" si="7"/>
        <v>CI01</v>
      </c>
      <c r="T47" s="318" t="str">
        <f t="shared" si="7"/>
        <v>CI02</v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280</v>
      </c>
      <c r="AB47" s="313"/>
      <c r="AC47" s="309">
        <f>AC6</f>
        <v>0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4"/>
      <c r="AI66" s="372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5"/>
      <c r="AI67" s="373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5"/>
      <c r="AI68" s="373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5"/>
      <c r="AI69" s="373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5"/>
      <c r="AI70" s="373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5"/>
      <c r="AI71" s="373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5"/>
      <c r="AI72" s="373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5"/>
      <c r="AI73" s="373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5"/>
      <c r="AI74" s="373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5"/>
      <c r="AI75" s="373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5"/>
      <c r="AI76" s="373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5"/>
      <c r="AI77" s="373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5"/>
      <c r="AI78" s="373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5"/>
      <c r="AI79" s="373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2</v>
      </c>
      <c r="C11" s="389" t="str">
        <f>'INITIAL INPUT'!G12</f>
        <v>CCS.1132</v>
      </c>
      <c r="D11" s="390"/>
      <c r="E11" s="390"/>
      <c r="F11" s="163"/>
      <c r="G11" s="391" t="str">
        <f>CRS!A4</f>
        <v>MW 5:30PM-6:45PM  TTHSAT 5:30PM-6:45PM</v>
      </c>
      <c r="H11" s="392"/>
      <c r="I11" s="392"/>
      <c r="J11" s="392"/>
      <c r="K11" s="392"/>
      <c r="L11" s="392"/>
      <c r="M11" s="392"/>
      <c r="N11" s="164"/>
      <c r="O11" s="393" t="str">
        <f>CONCATENATE('INITIAL INPUT'!G16," Trimester")</f>
        <v>2ND Trimester</v>
      </c>
      <c r="P11" s="390"/>
    </row>
    <row r="12" spans="1:34" s="127" customFormat="1" ht="15" customHeight="1" x14ac:dyDescent="0.3">
      <c r="A12" s="126" t="s">
        <v>13</v>
      </c>
      <c r="C12" s="383" t="s">
        <v>14</v>
      </c>
      <c r="D12" s="373"/>
      <c r="E12" s="373"/>
      <c r="F12" s="163"/>
      <c r="G12" s="384" t="s">
        <v>140</v>
      </c>
      <c r="H12" s="373"/>
      <c r="I12" s="373"/>
      <c r="J12" s="373"/>
      <c r="K12" s="373"/>
      <c r="L12" s="373"/>
      <c r="M12" s="373"/>
      <c r="N12" s="106"/>
      <c r="O12" s="385" t="str">
        <f>CONCATENATE("SY ",'INITIAL INPUT'!D16)</f>
        <v>SY 2016-2017</v>
      </c>
      <c r="P12" s="386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7" t="s">
        <v>132</v>
      </c>
      <c r="P14" s="388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>
        <f>IF(NAMES!E2="","",NAMES!E2)</f>
        <v>9003238</v>
      </c>
      <c r="C15" s="139" t="str">
        <f>IF(NAMES!B2="","",NAMES!B2)</f>
        <v>MAYMAYA, HAIL JAKE G</v>
      </c>
      <c r="D15" s="140"/>
      <c r="E15" s="141" t="str">
        <f>IF(NAMES!C2="","",NAMES!C2)</f>
        <v>M</v>
      </c>
      <c r="F15" s="142"/>
      <c r="G15" s="143" t="str">
        <f>IF(NAMES!D2="","",NAMES!D2)</f>
        <v>BSIT</v>
      </c>
      <c r="H15" s="133"/>
      <c r="I15" s="144">
        <f>IF(CRS!I9="","",CRS!I9)</f>
        <v>77</v>
      </c>
      <c r="J15" s="145"/>
      <c r="K15" s="144">
        <f>IF(CRS!O9="","",CRS!O9)</f>
        <v>81</v>
      </c>
      <c r="L15" s="146"/>
      <c r="M15" s="144">
        <f>IF(CRS!V9="","",CRS!V9)</f>
        <v>81</v>
      </c>
      <c r="N15" s="147"/>
      <c r="O15" s="381" t="str">
        <f>IF(CRS!W9="","",CRS!W9)</f>
        <v>PASSED</v>
      </c>
      <c r="P15" s="382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1" t="str">
        <f>IF(CRS!W10="","",CRS!W10)</f>
        <v/>
      </c>
      <c r="P16" s="382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1" t="str">
        <f>IF(CRS!W11="","",CRS!W11)</f>
        <v/>
      </c>
      <c r="P17" s="382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1" t="str">
        <f>IF(CRS!W12="","",CRS!W12)</f>
        <v/>
      </c>
      <c r="P18" s="382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1" t="str">
        <f>IF(CRS!W13="","",CRS!W13)</f>
        <v/>
      </c>
      <c r="P19" s="382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1" t="str">
        <f>IF(CRS!W14="","",CRS!W14)</f>
        <v/>
      </c>
      <c r="P20" s="382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1" t="str">
        <f>IF(CRS!W15="","",CRS!W15)</f>
        <v/>
      </c>
      <c r="P21" s="382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1" t="str">
        <f>IF(CRS!W16="","",CRS!W16)</f>
        <v/>
      </c>
      <c r="P22" s="382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1" t="str">
        <f>IF(CRS!W17="","",CRS!W17)</f>
        <v/>
      </c>
      <c r="P23" s="382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1" t="str">
        <f>IF(CRS!W18="","",CRS!W18)</f>
        <v/>
      </c>
      <c r="P24" s="382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1" t="str">
        <f>IF(CRS!W19="","",CRS!W19)</f>
        <v/>
      </c>
      <c r="P25" s="382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1" t="str">
        <f>IF(CRS!W20="","",CRS!W20)</f>
        <v/>
      </c>
      <c r="P26" s="382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1" t="str">
        <f>IF(CRS!W21="","",CRS!W21)</f>
        <v/>
      </c>
      <c r="P27" s="382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1" t="str">
        <f>IF(CRS!W22="","",CRS!W22)</f>
        <v/>
      </c>
      <c r="P28" s="382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1" t="str">
        <f>IF(CRS!W23="","",CRS!W23)</f>
        <v/>
      </c>
      <c r="P29" s="382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1" t="str">
        <f>IF(CRS!W24="","",CRS!W24)</f>
        <v/>
      </c>
      <c r="P30" s="382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1" t="str">
        <f>IF(CRS!W25="","",CRS!W25)</f>
        <v/>
      </c>
      <c r="P31" s="382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1" t="str">
        <f>IF(CRS!W26="","",CRS!W26)</f>
        <v/>
      </c>
      <c r="P32" s="382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1" t="str">
        <f>IF(CRS!W27="","",CRS!W27)</f>
        <v/>
      </c>
      <c r="P33" s="382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1" t="str">
        <f>IF(CRS!W28="","",CRS!W28)</f>
        <v/>
      </c>
      <c r="P34" s="382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1" t="str">
        <f>IF(CRS!W29="","",CRS!W29)</f>
        <v/>
      </c>
      <c r="P35" s="382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1" t="str">
        <f>IF(CRS!W30="","",CRS!W30)</f>
        <v/>
      </c>
      <c r="P36" s="382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1" t="str">
        <f>IF(CRS!W31="","",CRS!W31)</f>
        <v/>
      </c>
      <c r="P37" s="382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1" t="str">
        <f>IF(CRS!W32="","",CRS!W32)</f>
        <v/>
      </c>
      <c r="P38" s="382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1" t="str">
        <f>IF(CRS!W33="","",CRS!W33)</f>
        <v/>
      </c>
      <c r="P39" s="382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1" t="str">
        <f>IF(CRS!W34="","",CRS!W34)</f>
        <v/>
      </c>
      <c r="P40" s="382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1" t="str">
        <f>IF(CRS!W35="","",CRS!W35)</f>
        <v/>
      </c>
      <c r="P41" s="382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1" t="str">
        <f>IF(CRS!W36="","",CRS!W36)</f>
        <v/>
      </c>
      <c r="P42" s="382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1" t="str">
        <f>IF(CRS!W37="","",CRS!W37)</f>
        <v/>
      </c>
      <c r="P43" s="382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1" t="str">
        <f>IF(CRS!W38="","",CRS!W38)</f>
        <v/>
      </c>
      <c r="P44" s="382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1" t="str">
        <f>IF(CRS!W39="","",CRS!W39)</f>
        <v/>
      </c>
      <c r="P45" s="382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1" t="str">
        <f>IF(CRS!W40="","",CRS!W40)</f>
        <v/>
      </c>
      <c r="P46" s="382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2</v>
      </c>
      <c r="C72" s="389" t="str">
        <f>C11</f>
        <v>CCS.1132</v>
      </c>
      <c r="D72" s="390"/>
      <c r="E72" s="390"/>
      <c r="F72" s="163"/>
      <c r="G72" s="391" t="str">
        <f>G11</f>
        <v>MW 5:30PM-6:45PM  TTHSAT 5:30PM-6:45PM</v>
      </c>
      <c r="H72" s="392"/>
      <c r="I72" s="392"/>
      <c r="J72" s="392"/>
      <c r="K72" s="392"/>
      <c r="L72" s="392"/>
      <c r="M72" s="392"/>
      <c r="N72" s="164"/>
      <c r="O72" s="393" t="str">
        <f>O11</f>
        <v>2ND Trimester</v>
      </c>
      <c r="P72" s="390"/>
    </row>
    <row r="73" spans="1:34" s="127" customFormat="1" ht="15" customHeight="1" x14ac:dyDescent="0.3">
      <c r="A73" s="126" t="s">
        <v>13</v>
      </c>
      <c r="C73" s="383" t="s">
        <v>14</v>
      </c>
      <c r="D73" s="373"/>
      <c r="E73" s="373"/>
      <c r="F73" s="163"/>
      <c r="G73" s="384" t="s">
        <v>140</v>
      </c>
      <c r="H73" s="373"/>
      <c r="I73" s="373"/>
      <c r="J73" s="373"/>
      <c r="K73" s="373"/>
      <c r="L73" s="373"/>
      <c r="M73" s="373"/>
      <c r="N73" s="106"/>
      <c r="O73" s="385" t="str">
        <f>O12</f>
        <v>SY 2016-2017</v>
      </c>
      <c r="P73" s="386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7" t="s">
        <v>132</v>
      </c>
      <c r="P75" s="388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1" t="str">
        <f>IF(CRS!W50="","",CRS!W50)</f>
        <v/>
      </c>
      <c r="P76" s="382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1" t="str">
        <f>IF(CRS!W51="","",CRS!W51)</f>
        <v/>
      </c>
      <c r="P77" s="382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1" t="str">
        <f>IF(CRS!W52="","",CRS!W52)</f>
        <v/>
      </c>
      <c r="P78" s="382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1" t="str">
        <f>IF(CRS!W53="","",CRS!W53)</f>
        <v/>
      </c>
      <c r="P79" s="382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1" t="str">
        <f>IF(CRS!W54="","",CRS!W54)</f>
        <v/>
      </c>
      <c r="P80" s="382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1" t="str">
        <f>IF(CRS!W55="","",CRS!W55)</f>
        <v/>
      </c>
      <c r="P81" s="382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1" t="str">
        <f>IF(CRS!W56="","",CRS!W56)</f>
        <v/>
      </c>
      <c r="P82" s="382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1" t="str">
        <f>IF(CRS!W57="","",CRS!W57)</f>
        <v/>
      </c>
      <c r="P83" s="382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1" t="str">
        <f>IF(CRS!W58="","",CRS!W58)</f>
        <v/>
      </c>
      <c r="P84" s="382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1" t="str">
        <f>IF(CRS!W59="","",CRS!W59)</f>
        <v/>
      </c>
      <c r="P85" s="382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1" t="str">
        <f>IF(CRS!W60="","",CRS!W60)</f>
        <v/>
      </c>
      <c r="P86" s="382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1" t="str">
        <f>IF(CRS!W61="","",CRS!W61)</f>
        <v/>
      </c>
      <c r="P87" s="382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1" t="str">
        <f>IF(CRS!W62="","",CRS!W62)</f>
        <v/>
      </c>
      <c r="P88" s="382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1" t="str">
        <f>IF(CRS!W63="","",CRS!W63)</f>
        <v/>
      </c>
      <c r="P89" s="382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1" t="str">
        <f>IF(CRS!W64="","",CRS!W64)</f>
        <v/>
      </c>
      <c r="P90" s="382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1" t="str">
        <f>IF(CRS!W65="","",CRS!W65)</f>
        <v/>
      </c>
      <c r="P91" s="382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1" t="str">
        <f>IF(CRS!W66="","",CRS!W66)</f>
        <v/>
      </c>
      <c r="P92" s="382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1" t="str">
        <f>IF(CRS!W67="","",CRS!W67)</f>
        <v/>
      </c>
      <c r="P93" s="382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1" t="str">
        <f>IF(CRS!W68="","",CRS!W68)</f>
        <v/>
      </c>
      <c r="P94" s="382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1" t="str">
        <f>IF(CRS!W69="","",CRS!W69)</f>
        <v/>
      </c>
      <c r="P95" s="382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1" t="str">
        <f>IF(CRS!W70="","",CRS!W70)</f>
        <v/>
      </c>
      <c r="P96" s="382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1" t="str">
        <f>IF(CRS!W71="","",CRS!W71)</f>
        <v/>
      </c>
      <c r="P97" s="382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1" t="str">
        <f>IF(CRS!W72="","",CRS!W72)</f>
        <v/>
      </c>
      <c r="P98" s="382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1" t="str">
        <f>IF(CRS!W73="","",CRS!W73)</f>
        <v/>
      </c>
      <c r="P99" s="382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1" t="str">
        <f>IF(CRS!W74="","",CRS!W74)</f>
        <v/>
      </c>
      <c r="P100" s="382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1" t="str">
        <f>IF(CRS!W75="","",CRS!W75)</f>
        <v/>
      </c>
      <c r="P101" s="382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1" t="str">
        <f>IF(CRS!W76="","",CRS!W76)</f>
        <v/>
      </c>
      <c r="P102" s="382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1" t="str">
        <f>IF(CRS!W77="","",CRS!W77)</f>
        <v/>
      </c>
      <c r="P103" s="382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1" t="str">
        <f>IF(CRS!W78="","",CRS!W78)</f>
        <v/>
      </c>
      <c r="P104" s="382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1" t="str">
        <f>IF(CRS!W79="","",CRS!W79)</f>
        <v/>
      </c>
      <c r="P105" s="382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1" t="str">
        <f>IF(CRS!W80="","",CRS!W80)</f>
        <v/>
      </c>
      <c r="P106" s="382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81" t="s">
        <v>27</v>
      </c>
      <c r="P107" s="382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2017-04-21T07:03:18Z</dcterms:modified>
</cp:coreProperties>
</file>