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 FILES\ClassRecords\2T1617CR\"/>
    </mc:Choice>
  </mc:AlternateContent>
  <bookViews>
    <workbookView xWindow="0" yWindow="0" windowWidth="19200" windowHeight="7500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V50" i="4" l="1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AA55" i="7"/>
  <c r="AB55" i="7" s="1"/>
  <c r="Q55" i="4" s="1"/>
  <c r="O55" i="7"/>
  <c r="P55" i="7" s="1"/>
  <c r="P55" i="4" s="1"/>
  <c r="AD54" i="7"/>
  <c r="R54" i="4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AA52" i="7"/>
  <c r="AB52" i="7" s="1"/>
  <c r="Q52" i="4" s="1"/>
  <c r="O52" i="7"/>
  <c r="AD51" i="7"/>
  <c r="R51" i="4" s="1"/>
  <c r="AA51" i="7"/>
  <c r="AB51" i="7" s="1"/>
  <c r="Q51" i="4" s="1"/>
  <c r="O51" i="7"/>
  <c r="P51" i="7" s="1"/>
  <c r="P51" i="4" s="1"/>
  <c r="AD50" i="7"/>
  <c r="R50" i="4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AA36" i="7"/>
  <c r="AB36" i="7" s="1"/>
  <c r="Q36" i="4" s="1"/>
  <c r="O36" i="7"/>
  <c r="AD35" i="7"/>
  <c r="R35" i="4" s="1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W33" i="4" s="1"/>
  <c r="AA33" i="7"/>
  <c r="AB33" i="7" s="1"/>
  <c r="Q33" i="4" s="1"/>
  <c r="O33" i="7"/>
  <c r="AD32" i="7"/>
  <c r="R32" i="4" s="1"/>
  <c r="AA32" i="7"/>
  <c r="AB32" i="7" s="1"/>
  <c r="Q32" i="4" s="1"/>
  <c r="O32" i="7"/>
  <c r="AD31" i="7"/>
  <c r="R31" i="4" s="1"/>
  <c r="AA31" i="7"/>
  <c r="AB31" i="7" s="1"/>
  <c r="Q31" i="4" s="1"/>
  <c r="O31" i="7"/>
  <c r="P31" i="7" s="1"/>
  <c r="P31" i="4" s="1"/>
  <c r="AD30" i="7"/>
  <c r="R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AA28" i="7"/>
  <c r="AB28" i="7" s="1"/>
  <c r="Q28" i="4" s="1"/>
  <c r="O28" i="7"/>
  <c r="AD27" i="7"/>
  <c r="R27" i="4" s="1"/>
  <c r="AA27" i="7"/>
  <c r="AB27" i="7" s="1"/>
  <c r="O27" i="7"/>
  <c r="AD26" i="7"/>
  <c r="R26" i="4" s="1"/>
  <c r="AA26" i="7"/>
  <c r="AB26" i="7" s="1"/>
  <c r="Q26" i="4" s="1"/>
  <c r="O26" i="7"/>
  <c r="P26" i="7" s="1"/>
  <c r="P26" i="4" s="1"/>
  <c r="AD25" i="7"/>
  <c r="R25" i="4" s="1"/>
  <c r="AA25" i="7"/>
  <c r="AB25" i="7" s="1"/>
  <c r="Q25" i="4" s="1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AB22" i="7" s="1"/>
  <c r="Q22" i="4" s="1"/>
  <c r="O22" i="7"/>
  <c r="P22" i="7" s="1"/>
  <c r="P22" i="4" s="1"/>
  <c r="AD21" i="7"/>
  <c r="R21" i="4" s="1"/>
  <c r="S21" i="4" s="1"/>
  <c r="AA21" i="7"/>
  <c r="AB21" i="7" s="1"/>
  <c r="Q21" i="4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P19" i="4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AA15" i="7"/>
  <c r="O15" i="7"/>
  <c r="P15" i="7" s="1"/>
  <c r="P15" i="4" s="1"/>
  <c r="AD14" i="7"/>
  <c r="R14" i="4" s="1"/>
  <c r="S14" i="4" s="1"/>
  <c r="AA14" i="7"/>
  <c r="AB14" i="7" s="1"/>
  <c r="Q14" i="4" s="1"/>
  <c r="O14" i="7"/>
  <c r="P14" i="7" s="1"/>
  <c r="AD13" i="7"/>
  <c r="R13" i="4" s="1"/>
  <c r="AA13" i="7"/>
  <c r="AB13" i="7" s="1"/>
  <c r="Q13" i="4" s="1"/>
  <c r="O13" i="7"/>
  <c r="P13" i="7" s="1"/>
  <c r="P13" i="4" s="1"/>
  <c r="AD12" i="7"/>
  <c r="R12" i="4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AB9" i="7" s="1"/>
  <c r="Q9" i="4" s="1"/>
  <c r="O9" i="7"/>
  <c r="P9" i="7" s="1"/>
  <c r="P9" i="4" s="1"/>
  <c r="AC47" i="7"/>
  <c r="AA6" i="7"/>
  <c r="AA47" i="7" s="1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O53" i="6"/>
  <c r="AD52" i="6"/>
  <c r="L52" i="4" s="1"/>
  <c r="AA52" i="6"/>
  <c r="AB52" i="6" s="1"/>
  <c r="K52" i="4" s="1"/>
  <c r="O52" i="6"/>
  <c r="AD51" i="6"/>
  <c r="L51" i="4" s="1"/>
  <c r="AA51" i="6"/>
  <c r="O51" i="6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AB38" i="6" s="1"/>
  <c r="K38" i="4" s="1"/>
  <c r="O38" i="6"/>
  <c r="AD37" i="6"/>
  <c r="L37" i="4" s="1"/>
  <c r="AA37" i="6"/>
  <c r="AB37" i="6" s="1"/>
  <c r="K37" i="4" s="1"/>
  <c r="O37" i="6"/>
  <c r="P37" i="6" s="1"/>
  <c r="J37" i="4" s="1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P33" i="6" s="1"/>
  <c r="J33" i="4" s="1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P29" i="6" s="1"/>
  <c r="J29" i="4" s="1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P21" i="6" s="1"/>
  <c r="J21" i="4" s="1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P17" i="6" s="1"/>
  <c r="J17" i="4" s="1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B55" i="3" s="1"/>
  <c r="F55" i="4" s="1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B22" i="3" s="1"/>
  <c r="F22" i="4" s="1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B17" i="3" s="1"/>
  <c r="F17" i="4" s="1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O52" i="3"/>
  <c r="O51" i="3"/>
  <c r="O50" i="3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P16" i="3" s="1"/>
  <c r="O15" i="3"/>
  <c r="O14" i="3"/>
  <c r="P14" i="3" s="1"/>
  <c r="E14" i="4" s="1"/>
  <c r="O13" i="3"/>
  <c r="O12" i="3"/>
  <c r="O11" i="3"/>
  <c r="O10" i="3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Q27" i="4"/>
  <c r="AB29" i="7"/>
  <c r="Q29" i="4" s="1"/>
  <c r="Q30" i="4"/>
  <c r="AB39" i="7"/>
  <c r="Q39" i="4" s="1"/>
  <c r="AB11" i="7"/>
  <c r="Q11" i="4" s="1"/>
  <c r="AB15" i="7"/>
  <c r="Q15" i="4" s="1"/>
  <c r="AB17" i="7"/>
  <c r="Q17" i="4" s="1"/>
  <c r="AB37" i="7"/>
  <c r="Q37" i="4" s="1"/>
  <c r="P27" i="7"/>
  <c r="P27" i="4" s="1"/>
  <c r="P39" i="7"/>
  <c r="P39" i="4" s="1"/>
  <c r="S11" i="4"/>
  <c r="AE11" i="7" s="1"/>
  <c r="P17" i="7"/>
  <c r="P17" i="4" s="1"/>
  <c r="S17" i="4"/>
  <c r="T17" i="4" s="1"/>
  <c r="AF17" i="7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E75" i="7"/>
  <c r="AE7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40" i="6"/>
  <c r="K40" i="4" s="1"/>
  <c r="P50" i="6"/>
  <c r="J50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4" i="6"/>
  <c r="J14" i="4" s="1"/>
  <c r="P16" i="6"/>
  <c r="J16" i="4" s="1"/>
  <c r="P18" i="6"/>
  <c r="J18" i="4" s="1"/>
  <c r="P19" i="6"/>
  <c r="J19" i="4" s="1"/>
  <c r="P22" i="6"/>
  <c r="J22" i="4" s="1"/>
  <c r="P23" i="6"/>
  <c r="J23" i="4" s="1"/>
  <c r="P24" i="6"/>
  <c r="J24" i="4" s="1"/>
  <c r="P26" i="6"/>
  <c r="J26" i="4" s="1"/>
  <c r="P27" i="6"/>
  <c r="J27" i="4" s="1"/>
  <c r="P30" i="6"/>
  <c r="J30" i="4" s="1"/>
  <c r="P31" i="6"/>
  <c r="J31" i="4" s="1"/>
  <c r="P32" i="6"/>
  <c r="J32" i="4" s="1"/>
  <c r="P34" i="6"/>
  <c r="J34" i="4" s="1"/>
  <c r="P35" i="6"/>
  <c r="J35" i="4" s="1"/>
  <c r="P36" i="6"/>
  <c r="J36" i="4" s="1"/>
  <c r="P38" i="6"/>
  <c r="J38" i="4" s="1"/>
  <c r="P40" i="6"/>
  <c r="J40" i="4" s="1"/>
  <c r="AB11" i="3"/>
  <c r="F11" i="4"/>
  <c r="AB15" i="3"/>
  <c r="F15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4" i="3"/>
  <c r="F24" i="4" s="1"/>
  <c r="AB30" i="3"/>
  <c r="F30" i="4" s="1"/>
  <c r="AB38" i="3"/>
  <c r="F38" i="4" s="1"/>
  <c r="AB40" i="3"/>
  <c r="F40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8" i="7"/>
  <c r="P28" i="4" s="1"/>
  <c r="P30" i="4"/>
  <c r="P32" i="7"/>
  <c r="P32" i="4" s="1"/>
  <c r="P36" i="7"/>
  <c r="P36" i="4" s="1"/>
  <c r="P52" i="7"/>
  <c r="P52" i="4" s="1"/>
  <c r="P58" i="7"/>
  <c r="P58" i="4" s="1"/>
  <c r="AE58" i="7"/>
  <c r="P60" i="7"/>
  <c r="P60" i="4" s="1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/>
  <c r="P72" i="7"/>
  <c r="P72" i="4" s="1"/>
  <c r="AB72" i="7"/>
  <c r="Q72" i="4" s="1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6" i="4"/>
  <c r="P40" i="3"/>
  <c r="E40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P21" i="3"/>
  <c r="E21" i="4" s="1"/>
  <c r="P37" i="3"/>
  <c r="E37" i="4" s="1"/>
  <c r="E39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AE72" i="7"/>
  <c r="AE70" i="7"/>
  <c r="AE78" i="7"/>
  <c r="AE74" i="7"/>
  <c r="T78" i="4"/>
  <c r="AF78" i="7" s="1"/>
  <c r="T74" i="4"/>
  <c r="U74" i="4" s="1"/>
  <c r="AG74" i="7" s="1"/>
  <c r="T70" i="4"/>
  <c r="AF70" i="7" s="1"/>
  <c r="T58" i="4"/>
  <c r="U58" i="4" s="1"/>
  <c r="AG58" i="7" s="1"/>
  <c r="T71" i="4"/>
  <c r="U71" i="4" s="1"/>
  <c r="T77" i="4"/>
  <c r="AF77" i="7" s="1"/>
  <c r="T65" i="4"/>
  <c r="U65" i="4" s="1"/>
  <c r="V65" i="4" s="1"/>
  <c r="W65" i="4" s="1"/>
  <c r="T40" i="4"/>
  <c r="AF40" i="7" s="1"/>
  <c r="S9" i="4" l="1"/>
  <c r="T9" i="4" s="1"/>
  <c r="AF9" i="7" s="1"/>
  <c r="S26" i="4"/>
  <c r="S34" i="4"/>
  <c r="AE34" i="7" s="1"/>
  <c r="S50" i="4"/>
  <c r="T50" i="4" s="1"/>
  <c r="U50" i="4" s="1"/>
  <c r="AG50" i="7" s="1"/>
  <c r="S54" i="4"/>
  <c r="S13" i="4"/>
  <c r="AE13" i="7" s="1"/>
  <c r="S38" i="4"/>
  <c r="T38" i="4" s="1"/>
  <c r="AF38" i="7" s="1"/>
  <c r="T10" i="4"/>
  <c r="U10" i="4" s="1"/>
  <c r="W10" i="4" s="1"/>
  <c r="S25" i="4"/>
  <c r="T25" i="4" s="1"/>
  <c r="U25" i="4" s="1"/>
  <c r="V25" i="4" s="1"/>
  <c r="W25" i="4" s="1"/>
  <c r="S12" i="4"/>
  <c r="AE12" i="7" s="1"/>
  <c r="S20" i="4"/>
  <c r="T20" i="4" s="1"/>
  <c r="U20" i="4" s="1"/>
  <c r="AG20" i="7" s="1"/>
  <c r="S24" i="4"/>
  <c r="T24" i="4" s="1"/>
  <c r="U24" i="4" s="1"/>
  <c r="V24" i="4" s="1"/>
  <c r="W24" i="4" s="1"/>
  <c r="O30" i="8" s="1"/>
  <c r="S28" i="4"/>
  <c r="T28" i="4" s="1"/>
  <c r="U28" i="4" s="1"/>
  <c r="V28" i="4" s="1"/>
  <c r="W28" i="4" s="1"/>
  <c r="O34" i="8" s="1"/>
  <c r="S32" i="4"/>
  <c r="S36" i="4"/>
  <c r="AE36" i="7" s="1"/>
  <c r="S52" i="4"/>
  <c r="T52" i="4" s="1"/>
  <c r="AF52" i="7" s="1"/>
  <c r="T80" i="4"/>
  <c r="AF80" i="7" s="1"/>
  <c r="T11" i="4"/>
  <c r="U11" i="4" s="1"/>
  <c r="AG11" i="7" s="1"/>
  <c r="T69" i="4"/>
  <c r="AF69" i="7" s="1"/>
  <c r="S15" i="4"/>
  <c r="S19" i="4"/>
  <c r="AE19" i="7" s="1"/>
  <c r="S27" i="4"/>
  <c r="S31" i="4"/>
  <c r="T31" i="4" s="1"/>
  <c r="S35" i="4"/>
  <c r="AE35" i="7" s="1"/>
  <c r="S51" i="4"/>
  <c r="AE51" i="7" s="1"/>
  <c r="S55" i="4"/>
  <c r="T55" i="4" s="1"/>
  <c r="U55" i="4" s="1"/>
  <c r="AG55" i="7" s="1"/>
  <c r="S22" i="4"/>
  <c r="S30" i="4"/>
  <c r="T53" i="4"/>
  <c r="U53" i="4" s="1"/>
  <c r="AG53" i="7" s="1"/>
  <c r="AE53" i="7"/>
  <c r="AE62" i="7"/>
  <c r="T62" i="4"/>
  <c r="U62" i="4" s="1"/>
  <c r="V62" i="4" s="1"/>
  <c r="W62" i="4" s="1"/>
  <c r="AE31" i="7"/>
  <c r="AE61" i="7"/>
  <c r="T61" i="4"/>
  <c r="U61" i="4" s="1"/>
  <c r="AG61" i="7" s="1"/>
  <c r="T34" i="4"/>
  <c r="U34" i="4" s="1"/>
  <c r="V34" i="4" s="1"/>
  <c r="W34" i="4" s="1"/>
  <c r="O40" i="8" s="1"/>
  <c r="AE64" i="7"/>
  <c r="T64" i="4"/>
  <c r="AF64" i="7" s="1"/>
  <c r="AE56" i="7"/>
  <c r="T56" i="4"/>
  <c r="AF56" i="7" s="1"/>
  <c r="V55" i="4"/>
  <c r="W55" i="4" s="1"/>
  <c r="P13" i="6"/>
  <c r="J13" i="4" s="1"/>
  <c r="M13" i="4" s="1"/>
  <c r="AE13" i="6" s="1"/>
  <c r="P25" i="6"/>
  <c r="J25" i="4" s="1"/>
  <c r="M25" i="4" s="1"/>
  <c r="P51" i="6"/>
  <c r="J51" i="4" s="1"/>
  <c r="P55" i="6"/>
  <c r="J55" i="4" s="1"/>
  <c r="M55" i="4" s="1"/>
  <c r="N55" i="4" s="1"/>
  <c r="O55" i="4" s="1"/>
  <c r="AG55" i="6" s="1"/>
  <c r="P20" i="6"/>
  <c r="J20" i="4" s="1"/>
  <c r="M20" i="4" s="1"/>
  <c r="P28" i="6"/>
  <c r="J28" i="4" s="1"/>
  <c r="P54" i="6"/>
  <c r="J54" i="4" s="1"/>
  <c r="M54" i="4" s="1"/>
  <c r="P15" i="6"/>
  <c r="J15" i="4" s="1"/>
  <c r="M15" i="4" s="1"/>
  <c r="P53" i="6"/>
  <c r="J53" i="4" s="1"/>
  <c r="M53" i="4" s="1"/>
  <c r="P52" i="6"/>
  <c r="J52" i="4" s="1"/>
  <c r="M52" i="4" s="1"/>
  <c r="AE52" i="6" s="1"/>
  <c r="M59" i="4"/>
  <c r="AE59" i="6" s="1"/>
  <c r="M36" i="4"/>
  <c r="M29" i="4"/>
  <c r="N29" i="4" s="1"/>
  <c r="O29" i="4" s="1"/>
  <c r="K35" i="8" s="1"/>
  <c r="M72" i="4"/>
  <c r="N72" i="4" s="1"/>
  <c r="O72" i="4" s="1"/>
  <c r="K98" i="8" s="1"/>
  <c r="M39" i="4"/>
  <c r="N39" i="4" s="1"/>
  <c r="AF39" i="6" s="1"/>
  <c r="P20" i="3"/>
  <c r="E20" i="4" s="1"/>
  <c r="P27" i="3"/>
  <c r="E27" i="4" s="1"/>
  <c r="P36" i="3"/>
  <c r="E36" i="4" s="1"/>
  <c r="P18" i="3"/>
  <c r="E18" i="4" s="1"/>
  <c r="H18" i="4" s="1"/>
  <c r="AE18" i="3" s="1"/>
  <c r="P26" i="3"/>
  <c r="E26" i="4" s="1"/>
  <c r="P51" i="3"/>
  <c r="E51" i="4" s="1"/>
  <c r="P11" i="3"/>
  <c r="E11" i="4" s="1"/>
  <c r="H11" i="4" s="1"/>
  <c r="I11" i="4" s="1"/>
  <c r="I17" i="8" s="1"/>
  <c r="P15" i="3"/>
  <c r="E15" i="4" s="1"/>
  <c r="H15" i="4" s="1"/>
  <c r="I15" i="4" s="1"/>
  <c r="P19" i="3"/>
  <c r="E19" i="4" s="1"/>
  <c r="P23" i="3"/>
  <c r="E23" i="4" s="1"/>
  <c r="P35" i="3"/>
  <c r="E35" i="4" s="1"/>
  <c r="H35" i="4" s="1"/>
  <c r="I35" i="4" s="1"/>
  <c r="P52" i="3"/>
  <c r="E52" i="4" s="1"/>
  <c r="H52" i="4" s="1"/>
  <c r="I52" i="4" s="1"/>
  <c r="I78" i="8" s="1"/>
  <c r="P30" i="3"/>
  <c r="E30" i="4" s="1"/>
  <c r="P31" i="3"/>
  <c r="E31" i="4" s="1"/>
  <c r="P12" i="3"/>
  <c r="E12" i="4" s="1"/>
  <c r="H12" i="4" s="1"/>
  <c r="AE12" i="3" s="1"/>
  <c r="P32" i="3"/>
  <c r="E32" i="4" s="1"/>
  <c r="H32" i="4" s="1"/>
  <c r="I32" i="4" s="1"/>
  <c r="P53" i="3"/>
  <c r="E53" i="4" s="1"/>
  <c r="P10" i="3"/>
  <c r="E10" i="4" s="1"/>
  <c r="P22" i="3"/>
  <c r="E22" i="4" s="1"/>
  <c r="H22" i="4" s="1"/>
  <c r="I22" i="4" s="1"/>
  <c r="I28" i="8" s="1"/>
  <c r="P34" i="3"/>
  <c r="E34" i="4" s="1"/>
  <c r="H34" i="4" s="1"/>
  <c r="AE34" i="3" s="1"/>
  <c r="P55" i="3"/>
  <c r="E55" i="4" s="1"/>
  <c r="P29" i="3"/>
  <c r="E29" i="4" s="1"/>
  <c r="P9" i="3"/>
  <c r="E9" i="4" s="1"/>
  <c r="H9" i="4" s="1"/>
  <c r="I9" i="4" s="1"/>
  <c r="AF9" i="3" s="1"/>
  <c r="P38" i="3"/>
  <c r="E38" i="4" s="1"/>
  <c r="H38" i="4" s="1"/>
  <c r="AE38" i="3" s="1"/>
  <c r="P24" i="3"/>
  <c r="E24" i="4" s="1"/>
  <c r="P13" i="3"/>
  <c r="E13" i="4" s="1"/>
  <c r="P17" i="3"/>
  <c r="E17" i="4" s="1"/>
  <c r="H17" i="4" s="1"/>
  <c r="I17" i="4" s="1"/>
  <c r="P25" i="3"/>
  <c r="E25" i="4" s="1"/>
  <c r="H25" i="4" s="1"/>
  <c r="AE25" i="3" s="1"/>
  <c r="P33" i="3"/>
  <c r="E33" i="4" s="1"/>
  <c r="H33" i="4" s="1"/>
  <c r="P50" i="3"/>
  <c r="E50" i="4" s="1"/>
  <c r="H50" i="4" s="1"/>
  <c r="P54" i="3"/>
  <c r="E54" i="4" s="1"/>
  <c r="H54" i="4" s="1"/>
  <c r="I54" i="4" s="1"/>
  <c r="G11" i="8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AE20" i="7"/>
  <c r="T29" i="4"/>
  <c r="U29" i="4" s="1"/>
  <c r="AG29" i="7" s="1"/>
  <c r="AE29" i="7"/>
  <c r="AE37" i="7"/>
  <c r="T37" i="4"/>
  <c r="U37" i="4" s="1"/>
  <c r="AG37" i="7" s="1"/>
  <c r="AE59" i="7"/>
  <c r="T59" i="4"/>
  <c r="U59" i="4" s="1"/>
  <c r="V59" i="4" s="1"/>
  <c r="AE79" i="7"/>
  <c r="T79" i="4"/>
  <c r="U79" i="4" s="1"/>
  <c r="V79" i="4" s="1"/>
  <c r="W79" i="4" s="1"/>
  <c r="O105" i="8" s="1"/>
  <c r="AE57" i="7"/>
  <c r="T57" i="4"/>
  <c r="AF57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31" i="4"/>
  <c r="AE31" i="6" s="1"/>
  <c r="M77" i="4"/>
  <c r="N77" i="4" s="1"/>
  <c r="M69" i="4"/>
  <c r="AE69" i="6" s="1"/>
  <c r="A4" i="7"/>
  <c r="A45" i="7" s="1"/>
  <c r="M26" i="4"/>
  <c r="AE26" i="6" s="1"/>
  <c r="B27" i="3"/>
  <c r="B71" i="3"/>
  <c r="C23" i="3"/>
  <c r="D51" i="3"/>
  <c r="D56" i="3"/>
  <c r="M37" i="4"/>
  <c r="N37" i="4" s="1"/>
  <c r="O37" i="4" s="1"/>
  <c r="K43" i="8" s="1"/>
  <c r="AF11" i="7"/>
  <c r="A1" i="6"/>
  <c r="A42" i="6" s="1"/>
  <c r="A1" i="3"/>
  <c r="A42" i="3" s="1"/>
  <c r="A1" i="7"/>
  <c r="A42" i="7" s="1"/>
  <c r="N59" i="4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AE32" i="7"/>
  <c r="T32" i="4"/>
  <c r="AF32" i="7" s="1"/>
  <c r="H31" i="4"/>
  <c r="AE31" i="3" s="1"/>
  <c r="M28" i="4"/>
  <c r="AE28" i="6" s="1"/>
  <c r="M18" i="4"/>
  <c r="AE18" i="6" s="1"/>
  <c r="M12" i="4"/>
  <c r="N12" i="4" s="1"/>
  <c r="O12" i="4" s="1"/>
  <c r="K18" i="8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AE27" i="6" s="1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1" i="4"/>
  <c r="M63" i="4"/>
  <c r="AE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W23" i="4" s="1"/>
  <c r="O29" i="8" s="1"/>
  <c r="AE23" i="7"/>
  <c r="AE52" i="7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68" i="7"/>
  <c r="M38" i="4"/>
  <c r="AE38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6" i="4"/>
  <c r="N56" i="4" s="1"/>
  <c r="AF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AE76" i="6" s="1"/>
  <c r="M33" i="4"/>
  <c r="AE33" i="6" s="1"/>
  <c r="H27" i="4"/>
  <c r="I27" i="4" s="1"/>
  <c r="H76" i="4"/>
  <c r="I76" i="4" s="1"/>
  <c r="AF76" i="3" s="1"/>
  <c r="D65" i="7"/>
  <c r="D65" i="3"/>
  <c r="N63" i="4"/>
  <c r="O63" i="4" s="1"/>
  <c r="AG63" i="6" s="1"/>
  <c r="AE21" i="7"/>
  <c r="T21" i="4"/>
  <c r="U21" i="4" s="1"/>
  <c r="W21" i="4" s="1"/>
  <c r="O27" i="8" s="1"/>
  <c r="N61" i="4"/>
  <c r="O61" i="4" s="1"/>
  <c r="K87" i="8" s="1"/>
  <c r="AE61" i="6"/>
  <c r="AE68" i="6"/>
  <c r="AE39" i="7"/>
  <c r="T39" i="4"/>
  <c r="AF39" i="7" s="1"/>
  <c r="M92" i="8"/>
  <c r="W66" i="4"/>
  <c r="O92" i="8" s="1"/>
  <c r="N69" i="4"/>
  <c r="O69" i="4" s="1"/>
  <c r="K95" i="8" s="1"/>
  <c r="T16" i="4"/>
  <c r="AF16" i="7" s="1"/>
  <c r="AE16" i="7"/>
  <c r="AE40" i="6"/>
  <c r="AE71" i="6"/>
  <c r="T36" i="4"/>
  <c r="AF36" i="7" s="1"/>
  <c r="T26" i="4"/>
  <c r="U26" i="4" s="1"/>
  <c r="AG26" i="7" s="1"/>
  <c r="AE26" i="7"/>
  <c r="AE64" i="6"/>
  <c r="AE57" i="6"/>
  <c r="N65" i="4"/>
  <c r="O65" i="4" s="1"/>
  <c r="K91" i="8" s="1"/>
  <c r="T18" i="4"/>
  <c r="AF18" i="7" s="1"/>
  <c r="AE1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62" i="7"/>
  <c r="AG33" i="7"/>
  <c r="U17" i="4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H26" i="4"/>
  <c r="AE26" i="3" s="1"/>
  <c r="H64" i="4"/>
  <c r="I64" i="4" s="1"/>
  <c r="AF64" i="3" s="1"/>
  <c r="U56" i="4"/>
  <c r="U77" i="4"/>
  <c r="V77" i="4" s="1"/>
  <c r="H10" i="4"/>
  <c r="I10" i="4" s="1"/>
  <c r="AF10" i="3" s="1"/>
  <c r="O88" i="8"/>
  <c r="U40" i="4"/>
  <c r="H51" i="4"/>
  <c r="AE51" i="3" s="1"/>
  <c r="AF53" i="7"/>
  <c r="AG65" i="7"/>
  <c r="U38" i="4"/>
  <c r="V38" i="4" s="1"/>
  <c r="U78" i="4"/>
  <c r="AF33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30" i="4"/>
  <c r="AE30" i="3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H13" i="4"/>
  <c r="I13" i="4" s="1"/>
  <c r="M81" i="8"/>
  <c r="AF24" i="7"/>
  <c r="AF61" i="6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U69" i="4"/>
  <c r="U70" i="4"/>
  <c r="O16" i="8"/>
  <c r="AG61" i="6"/>
  <c r="U80" i="4"/>
  <c r="M39" i="8"/>
  <c r="AF66" i="7"/>
  <c r="M91" i="8"/>
  <c r="AG66" i="7"/>
  <c r="AF10" i="7" l="1"/>
  <c r="M16" i="8"/>
  <c r="U9" i="4"/>
  <c r="W9" i="4" s="1"/>
  <c r="O15" i="8" s="1"/>
  <c r="AE50" i="7"/>
  <c r="AF50" i="7"/>
  <c r="M76" i="8"/>
  <c r="AG10" i="7"/>
  <c r="AF34" i="7"/>
  <c r="T12" i="4"/>
  <c r="AE28" i="7"/>
  <c r="AE9" i="7"/>
  <c r="T51" i="4"/>
  <c r="AF51" i="7" s="1"/>
  <c r="AE38" i="7"/>
  <c r="M40" i="8"/>
  <c r="AG34" i="7"/>
  <c r="AE25" i="7"/>
  <c r="AG24" i="7"/>
  <c r="T19" i="4"/>
  <c r="U19" i="4" s="1"/>
  <c r="V19" i="4" s="1"/>
  <c r="M25" i="8" s="1"/>
  <c r="T54" i="4"/>
  <c r="AE54" i="7"/>
  <c r="U31" i="4"/>
  <c r="AF31" i="7"/>
  <c r="T30" i="4"/>
  <c r="AE30" i="7"/>
  <c r="AE15" i="7"/>
  <c r="T15" i="4"/>
  <c r="M30" i="8"/>
  <c r="AG62" i="7"/>
  <c r="U64" i="4"/>
  <c r="V64" i="4" s="1"/>
  <c r="AE27" i="7"/>
  <c r="T27" i="4"/>
  <c r="AE24" i="7"/>
  <c r="T35" i="4"/>
  <c r="AF35" i="7" s="1"/>
  <c r="V61" i="4"/>
  <c r="W61" i="4" s="1"/>
  <c r="O87" i="8" s="1"/>
  <c r="M88" i="8"/>
  <c r="AF61" i="7"/>
  <c r="AF29" i="6"/>
  <c r="N14" i="4"/>
  <c r="AF14" i="6" s="1"/>
  <c r="N16" i="4"/>
  <c r="O16" i="4" s="1"/>
  <c r="N24" i="4"/>
  <c r="AF24" i="6" s="1"/>
  <c r="N21" i="4"/>
  <c r="O21" i="4" s="1"/>
  <c r="AG21" i="6" s="1"/>
  <c r="AE16" i="6"/>
  <c r="AE27" i="3"/>
  <c r="N32" i="4"/>
  <c r="AF32" i="6" s="1"/>
  <c r="N36" i="4"/>
  <c r="AF36" i="6" s="1"/>
  <c r="N15" i="4"/>
  <c r="O15" i="4" s="1"/>
  <c r="AG15" i="6" s="1"/>
  <c r="N25" i="4"/>
  <c r="O25" i="4" s="1"/>
  <c r="AG25" i="6" s="1"/>
  <c r="N26" i="4"/>
  <c r="O26" i="4" s="1"/>
  <c r="AG26" i="6" s="1"/>
  <c r="N20" i="4"/>
  <c r="AF20" i="6" s="1"/>
  <c r="AE39" i="6"/>
  <c r="M105" i="8"/>
  <c r="AE56" i="6"/>
  <c r="AE66" i="6"/>
  <c r="N80" i="4"/>
  <c r="O80" i="4" s="1"/>
  <c r="K106" i="8" s="1"/>
  <c r="N76" i="4"/>
  <c r="AF76" i="6" s="1"/>
  <c r="AE55" i="6"/>
  <c r="AE36" i="6"/>
  <c r="AE15" i="6"/>
  <c r="AG29" i="6"/>
  <c r="AE23" i="6"/>
  <c r="AE29" i="6"/>
  <c r="AE37" i="6"/>
  <c r="N52" i="4"/>
  <c r="O52" i="4" s="1"/>
  <c r="K78" i="8" s="1"/>
  <c r="N13" i="4"/>
  <c r="O13" i="4" s="1"/>
  <c r="K19" i="8" s="1"/>
  <c r="O76" i="4"/>
  <c r="AG76" i="6" s="1"/>
  <c r="AE79" i="6"/>
  <c r="N58" i="4"/>
  <c r="O58" i="4" s="1"/>
  <c r="K84" i="8" s="1"/>
  <c r="N31" i="4"/>
  <c r="O31" i="4" s="1"/>
  <c r="AG31" i="6" s="1"/>
  <c r="AE20" i="6"/>
  <c r="N38" i="4"/>
  <c r="O38" i="4" s="1"/>
  <c r="AG38" i="6" s="1"/>
  <c r="U39" i="4"/>
  <c r="AG39" i="7" s="1"/>
  <c r="AE12" i="6"/>
  <c r="W37" i="4"/>
  <c r="O43" i="8" s="1"/>
  <c r="N18" i="4"/>
  <c r="AF18" i="6" s="1"/>
  <c r="N10" i="4"/>
  <c r="O10" i="4" s="1"/>
  <c r="K16" i="8" s="1"/>
  <c r="AE21" i="6"/>
  <c r="AF69" i="6"/>
  <c r="AE77" i="6"/>
  <c r="AG69" i="6"/>
  <c r="AE24" i="6"/>
  <c r="M89" i="8"/>
  <c r="AE60" i="6"/>
  <c r="AE11" i="6"/>
  <c r="N27" i="4"/>
  <c r="AF27" i="6" s="1"/>
  <c r="AE25" i="6"/>
  <c r="N17" i="4"/>
  <c r="AF17" i="6" s="1"/>
  <c r="V20" i="4"/>
  <c r="W20" i="4" s="1"/>
  <c r="O26" i="8" s="1"/>
  <c r="AF20" i="7"/>
  <c r="AG59" i="7"/>
  <c r="AF59" i="7"/>
  <c r="AG37" i="6"/>
  <c r="K81" i="8"/>
  <c r="U57" i="4"/>
  <c r="AG57" i="7" s="1"/>
  <c r="AF55" i="6"/>
  <c r="AF37" i="6"/>
  <c r="I31" i="4"/>
  <c r="I37" i="8" s="1"/>
  <c r="AG63" i="7"/>
  <c r="AF63" i="7"/>
  <c r="U67" i="4"/>
  <c r="V67" i="4" s="1"/>
  <c r="W67" i="4" s="1"/>
  <c r="O93" i="8" s="1"/>
  <c r="AG28" i="7"/>
  <c r="M34" i="8"/>
  <c r="AF23" i="7"/>
  <c r="M29" i="8"/>
  <c r="AG23" i="7"/>
  <c r="AF52" i="3"/>
  <c r="AF13" i="7"/>
  <c r="M19" i="8"/>
  <c r="AG13" i="7"/>
  <c r="AG60" i="7"/>
  <c r="W29" i="4"/>
  <c r="O35" i="8" s="1"/>
  <c r="AF29" i="7"/>
  <c r="AG79" i="7"/>
  <c r="U32" i="4"/>
  <c r="AG32" i="7" s="1"/>
  <c r="V26" i="4"/>
  <c r="W26" i="4" s="1"/>
  <c r="O32" i="8" s="1"/>
  <c r="U22" i="4"/>
  <c r="V22" i="4" s="1"/>
  <c r="W22" i="4" s="1"/>
  <c r="U52" i="4"/>
  <c r="AG52" i="7" s="1"/>
  <c r="AF60" i="7"/>
  <c r="O56" i="4"/>
  <c r="K82" i="8" s="1"/>
  <c r="K89" i="8"/>
  <c r="AF37" i="7"/>
  <c r="AF26" i="7"/>
  <c r="O39" i="4"/>
  <c r="AF79" i="7"/>
  <c r="U14" i="4"/>
  <c r="W14" i="4" s="1"/>
  <c r="I90" i="8"/>
  <c r="AG25" i="7"/>
  <c r="AF25" i="7"/>
  <c r="AF11" i="3"/>
  <c r="AE11" i="3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AF16" i="6"/>
  <c r="N67" i="4"/>
  <c r="AE67" i="6"/>
  <c r="AF73" i="7"/>
  <c r="AF60" i="6"/>
  <c r="AF58" i="6"/>
  <c r="AE9" i="6"/>
  <c r="N9" i="4"/>
  <c r="AG72" i="6"/>
  <c r="M99" i="8"/>
  <c r="AE76" i="3"/>
  <c r="AG12" i="6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M27" i="8"/>
  <c r="AF71" i="6"/>
  <c r="AE52" i="3"/>
  <c r="AG73" i="7"/>
  <c r="AF72" i="6"/>
  <c r="U16" i="4"/>
  <c r="W16" i="4" s="1"/>
  <c r="AF80" i="6"/>
  <c r="AF21" i="7"/>
  <c r="AF12" i="6"/>
  <c r="AF65" i="6"/>
  <c r="AF28" i="7"/>
  <c r="AE32" i="6"/>
  <c r="N53" i="4"/>
  <c r="AE53" i="6"/>
  <c r="AE34" i="6"/>
  <c r="N34" i="4"/>
  <c r="M85" i="8"/>
  <c r="W59" i="4"/>
  <c r="O85" i="8" s="1"/>
  <c r="AF66" i="6"/>
  <c r="AG11" i="6"/>
  <c r="W58" i="4"/>
  <c r="O84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O77" i="4"/>
  <c r="AF77" i="6"/>
  <c r="I99" i="8"/>
  <c r="AE54" i="6"/>
  <c r="N54" i="4"/>
  <c r="AE70" i="6"/>
  <c r="N70" i="4"/>
  <c r="K92" i="8"/>
  <c r="O18" i="4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V70" i="4"/>
  <c r="W70" i="4" s="1"/>
  <c r="AG70" i="7"/>
  <c r="M17" i="8"/>
  <c r="V69" i="4"/>
  <c r="W69" i="4" s="1"/>
  <c r="AG69" i="7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AF56" i="3"/>
  <c r="I82" i="8"/>
  <c r="AF79" i="3"/>
  <c r="I105" i="8"/>
  <c r="M15" i="8"/>
  <c r="I33" i="8"/>
  <c r="AF27" i="3"/>
  <c r="AF15" i="3"/>
  <c r="I21" i="8"/>
  <c r="I38" i="8"/>
  <c r="AF32" i="3"/>
  <c r="AG9" i="7" l="1"/>
  <c r="U35" i="4"/>
  <c r="V35" i="4" s="1"/>
  <c r="W35" i="4" s="1"/>
  <c r="O41" i="8" s="1"/>
  <c r="W19" i="4"/>
  <c r="O25" i="8" s="1"/>
  <c r="AF19" i="7"/>
  <c r="AF12" i="7"/>
  <c r="U12" i="4"/>
  <c r="U51" i="4"/>
  <c r="AG51" i="7" s="1"/>
  <c r="AG19" i="7"/>
  <c r="M87" i="8"/>
  <c r="U54" i="4"/>
  <c r="AF54" i="7"/>
  <c r="AF27" i="7"/>
  <c r="U27" i="4"/>
  <c r="U30" i="4"/>
  <c r="AF30" i="7"/>
  <c r="U15" i="4"/>
  <c r="AF15" i="7"/>
  <c r="V31" i="4"/>
  <c r="AG31" i="7"/>
  <c r="K27" i="8"/>
  <c r="AF21" i="6"/>
  <c r="O32" i="4"/>
  <c r="K38" i="8" s="1"/>
  <c r="K32" i="8"/>
  <c r="AF26" i="6"/>
  <c r="O24" i="4"/>
  <c r="K30" i="8" s="1"/>
  <c r="K21" i="8"/>
  <c r="AF15" i="6"/>
  <c r="I91" i="8"/>
  <c r="AG58" i="6"/>
  <c r="AG14" i="7"/>
  <c r="AF25" i="6"/>
  <c r="O36" i="4"/>
  <c r="AG36" i="6" s="1"/>
  <c r="O20" i="4"/>
  <c r="AG20" i="6" s="1"/>
  <c r="K31" i="8"/>
  <c r="AG13" i="6"/>
  <c r="K44" i="8"/>
  <c r="O17" i="4"/>
  <c r="AG17" i="6" s="1"/>
  <c r="AF38" i="6"/>
  <c r="M41" i="8"/>
  <c r="K37" i="8"/>
  <c r="AF52" i="6"/>
  <c r="V52" i="4"/>
  <c r="W52" i="4" s="1"/>
  <c r="O78" i="8" s="1"/>
  <c r="AG52" i="6"/>
  <c r="AF13" i="6"/>
  <c r="M43" i="8"/>
  <c r="K102" i="8"/>
  <c r="W39" i="4"/>
  <c r="O45" i="8" s="1"/>
  <c r="AF31" i="6"/>
  <c r="AG10" i="6"/>
  <c r="AF10" i="6"/>
  <c r="AG67" i="7"/>
  <c r="O27" i="4"/>
  <c r="K33" i="8" s="1"/>
  <c r="M26" i="8"/>
  <c r="V32" i="4"/>
  <c r="W32" i="4" s="1"/>
  <c r="O38" i="8" s="1"/>
  <c r="V57" i="4"/>
  <c r="W57" i="4" s="1"/>
  <c r="O83" i="8" s="1"/>
  <c r="AF31" i="3"/>
  <c r="O50" i="4"/>
  <c r="AG50" i="6" s="1"/>
  <c r="K105" i="8"/>
  <c r="K20" i="8"/>
  <c r="AG16" i="7"/>
  <c r="M35" i="8"/>
  <c r="K42" i="8"/>
  <c r="M32" i="8"/>
  <c r="AF19" i="3"/>
  <c r="K29" i="8"/>
  <c r="AG40" i="6"/>
  <c r="AF30" i="6"/>
  <c r="AG22" i="7"/>
  <c r="W18" i="4"/>
  <c r="O24" i="8" s="1"/>
  <c r="I42" i="8"/>
  <c r="K94" i="8"/>
  <c r="K45" i="8"/>
  <c r="AG39" i="6"/>
  <c r="AF62" i="3"/>
  <c r="AG56" i="6"/>
  <c r="AG73" i="6"/>
  <c r="AF38" i="3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O95" i="8"/>
  <c r="M95" i="8"/>
  <c r="M22" i="8"/>
  <c r="O22" i="8"/>
  <c r="M96" i="8"/>
  <c r="O96" i="8"/>
  <c r="M20" i="8"/>
  <c r="O20" i="8"/>
  <c r="O106" i="8"/>
  <c r="M106" i="8"/>
  <c r="V51" i="4" l="1"/>
  <c r="W51" i="4" s="1"/>
  <c r="O77" i="8" s="1"/>
  <c r="AG35" i="7"/>
  <c r="V12" i="4"/>
  <c r="AG12" i="7"/>
  <c r="AG54" i="7"/>
  <c r="V54" i="4"/>
  <c r="M83" i="8"/>
  <c r="W31" i="4"/>
  <c r="O37" i="8" s="1"/>
  <c r="M37" i="8"/>
  <c r="AG30" i="7"/>
  <c r="V30" i="4"/>
  <c r="AG27" i="7"/>
  <c r="V27" i="4"/>
  <c r="V15" i="4"/>
  <c r="AG15" i="7"/>
  <c r="AG32" i="6"/>
  <c r="AG24" i="6"/>
  <c r="K26" i="8"/>
  <c r="M45" i="8"/>
  <c r="K23" i="8"/>
  <c r="M78" i="8"/>
  <c r="AG27" i="6"/>
  <c r="M38" i="8"/>
  <c r="K76" i="8"/>
  <c r="M24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77" i="8" l="1"/>
  <c r="W12" i="4"/>
  <c r="O18" i="8" s="1"/>
  <c r="M18" i="8"/>
  <c r="W54" i="4"/>
  <c r="O80" i="8" s="1"/>
  <c r="M80" i="8"/>
  <c r="W30" i="4"/>
  <c r="O36" i="8" s="1"/>
  <c r="M36" i="8"/>
  <c r="W15" i="4"/>
  <c r="O21" i="8" s="1"/>
  <c r="M21" i="8"/>
  <c r="W27" i="4"/>
  <c r="O33" i="8" s="1"/>
  <c r="M33" i="8"/>
</calcChain>
</file>

<file path=xl/sharedStrings.xml><?xml version="1.0" encoding="utf-8"?>
<sst xmlns="http://schemas.openxmlformats.org/spreadsheetml/2006/main" count="816" uniqueCount="267">
  <si>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</si>
  <si>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</si>
  <si>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</si>
  <si>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</si>
  <si>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</si>
  <si>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</si>
  <si>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</si>
  <si>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</si>
  <si>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</si>
  <si>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</si>
  <si>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</si>
  <si>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</si>
  <si>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</si>
  <si>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</si>
  <si>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</si>
  <si>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</si>
  <si>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</si>
  <si>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</si>
  <si>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</si>
  <si>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</si>
  <si>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</si>
  <si>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</si>
  <si>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</si>
  <si>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</si>
  <si>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</si>
  <si>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</si>
  <si>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</si>
  <si>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</si>
  <si>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</si>
  <si>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</si>
  <si>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</si>
  <si>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</si>
  <si>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</si>
  <si>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</si>
  <si>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</si>
  <si>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</si>
  <si>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</si>
  <si>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</si>
  <si>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</si>
  <si>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</si>
  <si>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</si>
  <si>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</si>
  <si>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</si>
  <si>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</si>
  <si>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</si>
  <si>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</si>
  <si>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</si>
  <si>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</si>
  <si>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</si>
  <si>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</si>
  <si>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</si>
  <si>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</si>
  <si>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</si>
  <si>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</si>
  <si>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</si>
  <si>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</si>
  <si>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</si>
  <si>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</si>
  <si>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</si>
  <si>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</si>
  <si>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</si>
  <si>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</si>
  <si>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</si>
  <si>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</si>
  <si>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</si>
  <si>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</si>
  <si>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</si>
  <si>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</si>
  <si>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</si>
  <si>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</si>
  <si>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</si>
  <si>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</si>
  <si>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</si>
  <si>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</si>
  <si>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</si>
  <si>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</si>
  <si>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</si>
  <si>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</si>
  <si>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</si>
  <si>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</si>
  <si>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</si>
  <si>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</si>
  <si>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</si>
  <si>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</si>
  <si>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</si>
  <si>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</si>
  <si>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</si>
  <si>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</si>
  <si>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</si>
  <si>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</si>
  <si>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</si>
  <si>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</si>
  <si>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</si>
  <si>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</si>
  <si>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</si>
  <si>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</si>
  <si>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</si>
  <si>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</si>
  <si>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</si>
  <si>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</si>
  <si>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</si>
  <si>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</si>
  <si>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</si>
  <si>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</si>
  <si>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</si>
  <si>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</si>
  <si>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</si>
  <si>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</si>
  <si>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</si>
  <si>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</si>
  <si>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</si>
  <si>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</si>
  <si>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</si>
  <si>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</si>
  <si>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</si>
  <si>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</si>
  <si>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</si>
  <si>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</si>
  <si>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</si>
  <si>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</si>
  <si>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</si>
  <si>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</si>
  <si>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</si>
  <si>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</si>
  <si>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</si>
  <si>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</si>
  <si>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</si>
  <si>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</si>
  <si>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</si>
  <si>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</si>
  <si>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</si>
  <si>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</si>
  <si>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</si>
  <si>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</si>
  <si>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</si>
  <si>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</si>
  <si>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</si>
  <si>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</si>
  <si>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</si>
  <si>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</si>
  <si>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</si>
  <si>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</si>
  <si>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</si>
  <si>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</si>
  <si>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</si>
  <si>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</si>
  <si>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</si>
  <si>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</si>
  <si>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</si>
  <si>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</si>
  <si>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</si>
  <si>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</si>
  <si>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</si>
  <si>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</si>
  <si>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</si>
  <si>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</si>
  <si>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</si>
  <si>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</si>
  <si>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</si>
  <si>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</si>
  <si>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</si>
  <si>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</si>
  <si>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</si>
  <si>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</si>
  <si>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</si>
  <si>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</si>
  <si>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</si>
  <si>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</si>
  <si>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</si>
  <si>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</si>
  <si>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</si>
  <si>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</si>
  <si>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</si>
  <si>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</si>
  <si>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</si>
  <si>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</si>
  <si>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</si>
  <si>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</si>
  <si>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</si>
  <si>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</si>
  <si>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</si>
  <si>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</si>
  <si>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</si>
  <si>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</si>
  <si>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</si>
  <si>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</si>
  <si>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</si>
  <si>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</si>
  <si>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</si>
  <si>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</si>
  <si>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</si>
  <si>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</si>
  <si>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</si>
  <si>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</si>
  <si>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</si>
  <si>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</si>
  <si>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</si>
  <si>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</si>
  <si>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</si>
  <si>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</si>
  <si>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</si>
  <si>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</si>
  <si>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</si>
  <si>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</si>
  <si>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</si>
  <si>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</si>
  <si>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</si>
  <si>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</si>
  <si>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</si>
  <si>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</si>
  <si>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</si>
  <si>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</si>
  <si>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</si>
  <si>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</si>
  <si>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</si>
  <si>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</si>
  <si>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</si>
  <si>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</si>
  <si>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</si>
  <si>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</si>
  <si>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</si>
  <si>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</si>
  <si>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</si>
  <si>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</si>
  <si>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</si>
  <si>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</si>
  <si>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</si>
  <si>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</si>
  <si>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</si>
  <si>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</si>
  <si>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</si>
  <si>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</si>
  <si>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</si>
  <si>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</si>
  <si>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</si>
  <si>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</si>
  <si>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</si>
  <si>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</si>
  <si>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</si>
  <si>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</si>
  <si>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</si>
  <si>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</si>
  <si>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</si>
  <si>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</si>
  <si>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</si>
  <si>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</si>
  <si>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</si>
  <si>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</si>
  <si>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</si>
  <si>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</si>
  <si>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</si>
  <si>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</si>
  <si>
    <t>MLAB01</t>
  </si>
  <si>
    <t>MLAB02</t>
  </si>
  <si>
    <t>MLAB03</t>
  </si>
  <si>
    <t>MLAB04</t>
  </si>
  <si>
    <t>SW 021517</t>
  </si>
  <si>
    <t>SW 030317</t>
  </si>
  <si>
    <t>SW 030117</t>
  </si>
  <si>
    <t>SW 022117</t>
  </si>
  <si>
    <t>SW 022417</t>
  </si>
  <si>
    <t>FLAB01</t>
  </si>
  <si>
    <t>FLAB02</t>
  </si>
  <si>
    <t>FLAB03</t>
  </si>
  <si>
    <t>FLAB04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</si>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</sst>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D20" sqref="D20:E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239</v>
      </c>
      <c r="E12" s="194"/>
      <c r="F12" s="1"/>
      <c r="G12" s="189" t="s">
        <v>240</v>
      </c>
      <c r="H12" s="192"/>
      <c r="I12" s="2"/>
      <c r="J12" s="189" t="s">
        <v>241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242</v>
      </c>
      <c r="E14" s="192"/>
      <c r="F14" s="4"/>
      <c r="G14" s="189" t="s">
        <v>243</v>
      </c>
      <c r="H14" s="19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245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32" workbookViewId="0">
      <selection activeCell="B2" sqref="B2:B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4" zoomScaleNormal="100" workbookViewId="0">
      <selection activeCell="V54" sqref="V54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3  ICS2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INTRODUCTION TO COMPUTER PROGRAMMING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WF 4:15PM-5:30PM  TTHSAT 6:45PM-8:00PM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23.466666666666669</v>
      </c>
      <c r="F9" s="83">
        <f>IF(PRELIM!AB9="","",$F$8*PRELIM!AB9)</f>
        <v>26.124999999999996</v>
      </c>
      <c r="G9" s="83">
        <f>IF(PRELIM!AD9="","",$G$8*PRELIM!AD9)</f>
        <v>13.940000000000001</v>
      </c>
      <c r="H9" s="84">
        <f t="shared" ref="H9:H40" si="0">IF(SUM(E9:G9)=0,"",SUM(E9:G9))</f>
        <v>63.531666666666666</v>
      </c>
      <c r="I9" s="85">
        <f>IF(H9="","",VLOOKUP(H9,'INITIAL INPUT'!$P$4:$R$34,3))</f>
        <v>82</v>
      </c>
      <c r="J9" s="83">
        <f>IF(MIDTERM!P9="","",$J$8*MIDTERM!P9)</f>
        <v>29.700000000000003</v>
      </c>
      <c r="K9" s="83">
        <f>IF(MIDTERM!AB9="","",$K$8*MIDTERM!AB9)</f>
        <v>33</v>
      </c>
      <c r="L9" s="83">
        <f>IF(MIDTERM!AD9="","",$L$8*MIDTERM!AD9)</f>
        <v>6.8000000000000007</v>
      </c>
      <c r="M9" s="86">
        <f>IF(SUM(J9:L9)=0,"",SUM(J9:L9))</f>
        <v>69.5</v>
      </c>
      <c r="N9" s="87">
        <f>IF(M9="","",('INITIAL INPUT'!$J$25*CRS!H9+'INITIAL INPUT'!$K$25*CRS!M9))</f>
        <v>66.515833333333333</v>
      </c>
      <c r="O9" s="85">
        <f>IF(N9="","",VLOOKUP(N9,'INITIAL INPUT'!$P$4:$R$34,3))</f>
        <v>83</v>
      </c>
      <c r="P9" s="83">
        <f>IF(FINAL!P9="","",CRS!$P$8*FINAL!P9)</f>
        <v>23.1</v>
      </c>
      <c r="Q9" s="83">
        <f>IF(FINAL!AB9="","",CRS!$Q$8*FINAL!AB9)</f>
        <v>33</v>
      </c>
      <c r="R9" s="83">
        <f>IF(FINAL!AD9="","",CRS!$R$8*FINAL!AD9)</f>
        <v>13.600000000000001</v>
      </c>
      <c r="S9" s="86">
        <f t="shared" ref="S9:S15" si="1">IF(R9="","",SUM(P9:R9))</f>
        <v>69.7</v>
      </c>
      <c r="T9" s="87">
        <f>IF(S9="","",'INITIAL INPUT'!$J$26*CRS!H9+'INITIAL INPUT'!$K$26*CRS!M9+'INITIAL INPUT'!$L$26*CRS!S9)</f>
        <v>68.107916666666668</v>
      </c>
      <c r="U9" s="85">
        <f>IF(T9="","",VLOOKUP(T9,'INITIAL INPUT'!$P$4:$R$34,3))</f>
        <v>84</v>
      </c>
      <c r="V9" s="107">
        <v>84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16.133333333333333</v>
      </c>
      <c r="F10" s="83">
        <f>IF(PRELIM!AB10="","",$F$8*PRELIM!AB10)</f>
        <v>21.999999999999996</v>
      </c>
      <c r="G10" s="83">
        <f>IF(PRELIM!AD10="","",$G$8*PRELIM!AD10)</f>
        <v>9.1800000000000015</v>
      </c>
      <c r="H10" s="84">
        <f t="shared" si="0"/>
        <v>47.313333333333325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">
        <v>265</v>
      </c>
      <c r="W10" s="166" t="str">
        <f t="shared" ref="W10:W40" si="3">IF(V10="","",IF(V10="OD","OD",IF(V10="UD","UD",IF(V10="INC","NFE",IF(V10&gt;74,"PASSED","FAILED")))))</f>
        <v>UD</v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5.8666666666666671</v>
      </c>
      <c r="F11" s="83" t="str">
        <f>IF(PRELIM!AB11="","",$F$8*PRELIM!AB11)</f>
        <v/>
      </c>
      <c r="G11" s="83" t="str">
        <f>IF(PRELIM!AD11="","",$G$8*PRELIM!AD11)</f>
        <v/>
      </c>
      <c r="H11" s="84">
        <f t="shared" si="0"/>
        <v>5.8666666666666671</v>
      </c>
      <c r="I11" s="85">
        <f>IF(H11="","",VLOOKUP(H11,'INITIAL INPUT'!$P$4:$R$34,3))</f>
        <v>70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">
        <v>265</v>
      </c>
      <c r="W11" s="166" t="str">
        <f t="shared" si="3"/>
        <v>UD</v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>
        <f>IF(PRELIM!P12="","",$E$8*PRELIM!P12)</f>
        <v>9.5333333333333332</v>
      </c>
      <c r="F12" s="83">
        <f>IF(PRELIM!AB12="","",$F$8*PRELIM!AB12)</f>
        <v>12.375</v>
      </c>
      <c r="G12" s="83">
        <f>IF(PRELIM!AD12="","",$G$8*PRELIM!AD12)</f>
        <v>15.64</v>
      </c>
      <c r="H12" s="84">
        <f t="shared" si="0"/>
        <v>37.548333333333332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>
        <f>IF(MIDTERM!AD12="","",$L$8*MIDTERM!AD12)</f>
        <v>8.742857142857142</v>
      </c>
      <c r="M12" s="86">
        <f t="shared" si="2"/>
        <v>8.742857142857142</v>
      </c>
      <c r="N12" s="87">
        <f>IF(M12="","",('INITIAL INPUT'!$J$25*CRS!H12+'INITIAL INPUT'!$K$25*CRS!M12))</f>
        <v>23.145595238095236</v>
      </c>
      <c r="O12" s="85">
        <f>IF(N12="","",VLOOKUP(N12,'INITIAL INPUT'!$P$4:$R$34,3))</f>
        <v>72</v>
      </c>
      <c r="P12" s="83" t="str">
        <f>IF(FINAL!P12="","",CRS!$P$8*FINAL!P12)</f>
        <v/>
      </c>
      <c r="Q12" s="83">
        <f>IF(FINAL!AB12="","",CRS!$Q$8*FINAL!AB12)</f>
        <v>16.5</v>
      </c>
      <c r="R12" s="83">
        <f>IF(FINAL!AD12="","",CRS!$R$8*FINAL!AD12)</f>
        <v>16.150000000000002</v>
      </c>
      <c r="S12" s="86">
        <f t="shared" si="1"/>
        <v>32.650000000000006</v>
      </c>
      <c r="T12" s="87">
        <f>IF(S12="","",'INITIAL INPUT'!$J$26*CRS!H12+'INITIAL INPUT'!$K$26*CRS!M12+'INITIAL INPUT'!$L$26*CRS!S12)</f>
        <v>27.897797619047623</v>
      </c>
      <c r="U12" s="85">
        <f>IF(T12="","",VLOOKUP(T12,'INITIAL INPUT'!$P$4:$R$34,3))</f>
        <v>72</v>
      </c>
      <c r="V12" s="107">
        <f t="shared" ref="V10:V40" si="4">U12</f>
        <v>72</v>
      </c>
      <c r="W12" s="166" t="str">
        <f t="shared" si="3"/>
        <v>FAILED</v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>
        <f>IF(PRELIM!P13="","",$E$8*PRELIM!P13)</f>
        <v>33</v>
      </c>
      <c r="F13" s="83">
        <f>IF(PRELIM!AB13="","",$F$8*PRELIM!AB13)</f>
        <v>33</v>
      </c>
      <c r="G13" s="83">
        <f>IF(PRELIM!AD13="","",$G$8*PRELIM!AD13)</f>
        <v>25.16</v>
      </c>
      <c r="H13" s="84">
        <f t="shared" si="0"/>
        <v>91.16</v>
      </c>
      <c r="I13" s="85">
        <f>IF(H13="","",VLOOKUP(H13,'INITIAL INPUT'!$P$4:$R$34,3))</f>
        <v>96</v>
      </c>
      <c r="J13" s="83">
        <f>IF(MIDTERM!P13="","",$J$8*MIDTERM!P13)</f>
        <v>33</v>
      </c>
      <c r="K13" s="83">
        <f>IF(MIDTERM!AB13="","",$K$8*MIDTERM!AB13)</f>
        <v>33</v>
      </c>
      <c r="L13" s="83">
        <f>IF(MIDTERM!AD13="","",$L$8*MIDTERM!AD13)</f>
        <v>20.400000000000002</v>
      </c>
      <c r="M13" s="86">
        <f t="shared" si="2"/>
        <v>86.4</v>
      </c>
      <c r="N13" s="87">
        <f>IF(M13="","",('INITIAL INPUT'!$J$25*CRS!H13+'INITIAL INPUT'!$K$25*CRS!M13))</f>
        <v>88.78</v>
      </c>
      <c r="O13" s="85">
        <f>IF(N13="","",VLOOKUP(N13,'INITIAL INPUT'!$P$4:$R$34,3))</f>
        <v>94</v>
      </c>
      <c r="P13" s="83">
        <f>IF(FINAL!P13="","",CRS!$P$8*FINAL!P13)</f>
        <v>33</v>
      </c>
      <c r="Q13" s="83">
        <f>IF(FINAL!AB13="","",CRS!$Q$8*FINAL!AB13)</f>
        <v>33</v>
      </c>
      <c r="R13" s="83">
        <f>IF(FINAL!AD13="","",CRS!$R$8*FINAL!AD13)</f>
        <v>31.875000000000004</v>
      </c>
      <c r="S13" s="86">
        <f t="shared" si="1"/>
        <v>97.875</v>
      </c>
      <c r="T13" s="87">
        <f>IF(S13="","",'INITIAL INPUT'!$J$26*CRS!H13+'INITIAL INPUT'!$K$26*CRS!M13+'INITIAL INPUT'!$L$26*CRS!S13)</f>
        <v>93.327500000000001</v>
      </c>
      <c r="U13" s="85">
        <f>IF(T13="","",VLOOKUP(T13,'INITIAL INPUT'!$P$4:$R$34,3))</f>
        <v>97</v>
      </c>
      <c r="V13" s="107">
        <f t="shared" si="4"/>
        <v>97</v>
      </c>
      <c r="W13" s="166" t="str">
        <f t="shared" si="3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">
        <v>265</v>
      </c>
      <c r="W14" s="166" t="str">
        <f t="shared" si="3"/>
        <v>UD</v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9.1666666666666679</v>
      </c>
      <c r="F15" s="83">
        <f>IF(PRELIM!AB15="","",$F$8*PRELIM!AB15)</f>
        <v>19.25</v>
      </c>
      <c r="G15" s="83">
        <f>IF(PRELIM!AD15="","",$G$8*PRELIM!AD15)</f>
        <v>15.3</v>
      </c>
      <c r="H15" s="84">
        <f t="shared" si="0"/>
        <v>43.716666666666669</v>
      </c>
      <c r="I15" s="85">
        <f>IF(H15="","",VLOOKUP(H15,'INITIAL INPUT'!$P$4:$R$34,3))</f>
        <v>74</v>
      </c>
      <c r="J15" s="83">
        <f>IF(MIDTERM!P15="","",$J$8*MIDTERM!P15)</f>
        <v>23.1</v>
      </c>
      <c r="K15" s="83">
        <f>IF(MIDTERM!AB15="","",$K$8*MIDTERM!AB15)</f>
        <v>33</v>
      </c>
      <c r="L15" s="83">
        <f>IF(MIDTERM!AD15="","",$L$8*MIDTERM!AD15)</f>
        <v>5.8285714285714292</v>
      </c>
      <c r="M15" s="86">
        <f t="shared" si="2"/>
        <v>61.928571428571431</v>
      </c>
      <c r="N15" s="87">
        <f>IF(M15="","",('INITIAL INPUT'!$J$25*CRS!H15+'INITIAL INPUT'!$K$25*CRS!M15))</f>
        <v>52.82261904761905</v>
      </c>
      <c r="O15" s="85">
        <f>IF(N15="","",VLOOKUP(N15,'INITIAL INPUT'!$P$4:$R$34,3))</f>
        <v>76</v>
      </c>
      <c r="P15" s="83">
        <f>IF(FINAL!P15="","",CRS!$P$8*FINAL!P15)</f>
        <v>33</v>
      </c>
      <c r="Q15" s="83">
        <f>IF(FINAL!AB15="","",CRS!$Q$8*FINAL!AB15)</f>
        <v>33</v>
      </c>
      <c r="R15" s="83">
        <f>IF(FINAL!AD15="","",CRS!$R$8*FINAL!AD15)</f>
        <v>11.05</v>
      </c>
      <c r="S15" s="86">
        <f t="shared" si="1"/>
        <v>77.05</v>
      </c>
      <c r="T15" s="87">
        <f>IF(S15="","",'INITIAL INPUT'!$J$26*CRS!H15+'INITIAL INPUT'!$K$26*CRS!M15+'INITIAL INPUT'!$L$26*CRS!S15)</f>
        <v>64.936309523809527</v>
      </c>
      <c r="U15" s="85">
        <f>IF(T15="","",VLOOKUP(T15,'INITIAL INPUT'!$P$4:$R$34,3))</f>
        <v>82</v>
      </c>
      <c r="V15" s="107">
        <f t="shared" si="4"/>
        <v>82</v>
      </c>
      <c r="W15" s="166" t="str">
        <f t="shared" si="3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">
        <v>265</v>
      </c>
      <c r="W16" s="166" t="str">
        <f t="shared" si="3"/>
        <v>UD</v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14.666666666666666</v>
      </c>
      <c r="F17" s="83">
        <f>IF(PRELIM!AB17="","",$F$8*PRELIM!AB17)</f>
        <v>21.312500000000004</v>
      </c>
      <c r="G17" s="83">
        <f>IF(PRELIM!AD17="","",$G$8*PRELIM!AD17)</f>
        <v>22.1</v>
      </c>
      <c r="H17" s="84">
        <f t="shared" si="0"/>
        <v>58.079166666666673</v>
      </c>
      <c r="I17" s="85">
        <f>IF(H17="","",VLOOKUP(H17,'INITIAL INPUT'!$P$4:$R$34,3))</f>
        <v>79</v>
      </c>
      <c r="J17" s="83">
        <f>IF(MIDTERM!P17="","",$J$8*MIDTERM!P17)</f>
        <v>3.3000000000000003</v>
      </c>
      <c r="K17" s="83">
        <f>IF(MIDTERM!AB17="","",$K$8*MIDTERM!AB17)</f>
        <v>33</v>
      </c>
      <c r="L17" s="83">
        <f>IF(MIDTERM!AD17="","",$L$8*MIDTERM!AD17)</f>
        <v>9.7142857142857135</v>
      </c>
      <c r="M17" s="86">
        <f t="shared" si="2"/>
        <v>46.014285714285712</v>
      </c>
      <c r="N17" s="87">
        <f>IF(M17="","",('INITIAL INPUT'!$J$25*CRS!H17+'INITIAL INPUT'!$K$25*CRS!M17))</f>
        <v>52.046726190476193</v>
      </c>
      <c r="O17" s="85">
        <f>IF(N17="","",VLOOKUP(N17,'INITIAL INPUT'!$P$4:$R$34,3))</f>
        <v>76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">
        <v>266</v>
      </c>
      <c r="W17" s="166" t="str">
        <f t="shared" si="3"/>
        <v>NFE</v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>
        <f>IF(PRELIM!P18="","",$E$8*PRELIM!P18)</f>
        <v>15.4</v>
      </c>
      <c r="F18" s="83">
        <f>IF(PRELIM!AB18="","",$F$8*PRELIM!AB18)</f>
        <v>24.75</v>
      </c>
      <c r="G18" s="83">
        <f>IF(PRELIM!AD18="","",$G$8*PRELIM!AD18)</f>
        <v>10.200000000000001</v>
      </c>
      <c r="H18" s="84">
        <f t="shared" si="0"/>
        <v>50.35</v>
      </c>
      <c r="I18" s="85">
        <f>IF(H18="","",VLOOKUP(H18,'INITIAL INPUT'!$P$4:$R$34,3))</f>
        <v>75</v>
      </c>
      <c r="J18" s="83">
        <f>IF(MIDTERM!P18="","",$J$8*MIDTERM!P18)</f>
        <v>9.9</v>
      </c>
      <c r="K18" s="83" t="str">
        <f>IF(MIDTERM!AB18="","",$K$8*MIDTERM!AB18)</f>
        <v/>
      </c>
      <c r="L18" s="83" t="str">
        <f>IF(MIDTERM!AD18="","",$L$8*MIDTERM!AD18)</f>
        <v/>
      </c>
      <c r="M18" s="86">
        <f t="shared" si="2"/>
        <v>9.9</v>
      </c>
      <c r="N18" s="87">
        <f>IF(M18="","",('INITIAL INPUT'!$J$25*CRS!H18+'INITIAL INPUT'!$K$25*CRS!M18))</f>
        <v>30.125</v>
      </c>
      <c r="O18" s="85">
        <f>IF(N18="","",VLOOKUP(N18,'INITIAL INPUT'!$P$4:$R$34,3))</f>
        <v>72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">
        <v>265</v>
      </c>
      <c r="W18" s="166" t="str">
        <f t="shared" si="3"/>
        <v>UD</v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3.6666666666666665</v>
      </c>
      <c r="F19" s="83" t="str">
        <f>IF(PRELIM!AB19="","",$F$8*PRELIM!AB19)</f>
        <v/>
      </c>
      <c r="G19" s="83">
        <f>IF(PRELIM!AD19="","",$G$8*PRELIM!AD19)</f>
        <v>10.88</v>
      </c>
      <c r="H19" s="84">
        <f t="shared" si="0"/>
        <v>14.546666666666667</v>
      </c>
      <c r="I19" s="85">
        <f>IF(H19="","",VLOOKUP(H19,'INITIAL INPUT'!$P$4:$R$34,3))</f>
        <v>71</v>
      </c>
      <c r="J19" s="83">
        <f>IF(MIDTERM!P19="","",$J$8*MIDTERM!P19)</f>
        <v>19.8</v>
      </c>
      <c r="K19" s="83">
        <f>IF(MIDTERM!AB19="","",$K$8*MIDTERM!AB19)</f>
        <v>33</v>
      </c>
      <c r="L19" s="83">
        <f>IF(MIDTERM!AD19="","",$L$8*MIDTERM!AD19)</f>
        <v>12.62857142857143</v>
      </c>
      <c r="M19" s="86">
        <f t="shared" si="2"/>
        <v>65.428571428571431</v>
      </c>
      <c r="N19" s="87">
        <f>IF(M19="","",('INITIAL INPUT'!$J$25*CRS!H19+'INITIAL INPUT'!$K$25*CRS!M19))</f>
        <v>39.987619047619049</v>
      </c>
      <c r="O19" s="85">
        <f>IF(N19="","",VLOOKUP(N19,'INITIAL INPUT'!$P$4:$R$34,3))</f>
        <v>73</v>
      </c>
      <c r="P19" s="83">
        <f>IF(FINAL!P19="","",CRS!$P$8*FINAL!P19)</f>
        <v>33</v>
      </c>
      <c r="Q19" s="83">
        <f>IF(FINAL!AB19="","",CRS!$Q$8*FINAL!AB19)</f>
        <v>33</v>
      </c>
      <c r="R19" s="83">
        <f>IF(FINAL!AD19="","",CRS!$R$8*FINAL!AD19)</f>
        <v>16.575000000000003</v>
      </c>
      <c r="S19" s="86">
        <f t="shared" si="5"/>
        <v>82.575000000000003</v>
      </c>
      <c r="T19" s="87">
        <f>IF(S19="","",'INITIAL INPUT'!$J$26*CRS!H19+'INITIAL INPUT'!$K$26*CRS!M19+'INITIAL INPUT'!$L$26*CRS!S19)</f>
        <v>61.281309523809526</v>
      </c>
      <c r="U19" s="85">
        <f>IF(T19="","",VLOOKUP(T19,'INITIAL INPUT'!$P$4:$R$34,3))</f>
        <v>81</v>
      </c>
      <c r="V19" s="107">
        <f t="shared" si="4"/>
        <v>81</v>
      </c>
      <c r="W19" s="166" t="str">
        <f t="shared" si="3"/>
        <v>PASSED</v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28.233333333333334</v>
      </c>
      <c r="F20" s="83">
        <f>IF(PRELIM!AB20="","",$F$8*PRELIM!AB20)</f>
        <v>33</v>
      </c>
      <c r="G20" s="83">
        <f>IF(PRELIM!AD20="","",$G$8*PRELIM!AD20)</f>
        <v>21.42</v>
      </c>
      <c r="H20" s="84">
        <f t="shared" si="0"/>
        <v>82.653333333333336</v>
      </c>
      <c r="I20" s="85">
        <f>IF(H20="","",VLOOKUP(H20,'INITIAL INPUT'!$P$4:$R$34,3))</f>
        <v>91</v>
      </c>
      <c r="J20" s="83">
        <f>IF(MIDTERM!P20="","",$J$8*MIDTERM!P20)</f>
        <v>13.200000000000001</v>
      </c>
      <c r="K20" s="83">
        <f>IF(MIDTERM!AB20="","",$K$8*MIDTERM!AB20)</f>
        <v>33</v>
      </c>
      <c r="L20" s="83">
        <f>IF(MIDTERM!AD20="","",$L$8*MIDTERM!AD20)</f>
        <v>8.742857142857142</v>
      </c>
      <c r="M20" s="86">
        <f t="shared" si="2"/>
        <v>54.942857142857143</v>
      </c>
      <c r="N20" s="87">
        <f>IF(M20="","",('INITIAL INPUT'!$J$25*CRS!H20+'INITIAL INPUT'!$K$25*CRS!M20))</f>
        <v>68.798095238095243</v>
      </c>
      <c r="O20" s="85">
        <f>IF(N20="","",VLOOKUP(N20,'INITIAL INPUT'!$P$4:$R$34,3))</f>
        <v>84</v>
      </c>
      <c r="P20" s="83">
        <f>IF(FINAL!P20="","",CRS!$P$8*FINAL!P20)</f>
        <v>33</v>
      </c>
      <c r="Q20" s="83">
        <f>IF(FINAL!AB20="","",CRS!$Q$8*FINAL!AB20)</f>
        <v>33</v>
      </c>
      <c r="R20" s="83">
        <f>IF(FINAL!AD20="","",CRS!$R$8*FINAL!AD20)</f>
        <v>20.825000000000003</v>
      </c>
      <c r="S20" s="86">
        <f t="shared" si="5"/>
        <v>86.825000000000003</v>
      </c>
      <c r="T20" s="87">
        <f>IF(S20="","",'INITIAL INPUT'!$J$26*CRS!H20+'INITIAL INPUT'!$K$26*CRS!M20+'INITIAL INPUT'!$L$26*CRS!S20)</f>
        <v>77.811547619047616</v>
      </c>
      <c r="U20" s="85">
        <f>IF(T20="","",VLOOKUP(T20,'INITIAL INPUT'!$P$4:$R$34,3))</f>
        <v>89</v>
      </c>
      <c r="V20" s="107">
        <f t="shared" si="4"/>
        <v>89</v>
      </c>
      <c r="W20" s="166" t="str">
        <f t="shared" si="3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">
        <v>265</v>
      </c>
      <c r="W21" s="166" t="str">
        <f t="shared" si="3"/>
        <v>UD</v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29.333333333333332</v>
      </c>
      <c r="F22" s="83">
        <f>IF(PRELIM!AB22="","",$F$8*PRELIM!AB22)</f>
        <v>33</v>
      </c>
      <c r="G22" s="83">
        <f>IF(PRELIM!AD22="","",$G$8*PRELIM!AD22)</f>
        <v>18.02</v>
      </c>
      <c r="H22" s="84">
        <f t="shared" si="0"/>
        <v>80.353333333333325</v>
      </c>
      <c r="I22" s="85">
        <f>IF(H22="","",VLOOKUP(H22,'INITIAL INPUT'!$P$4:$R$34,3))</f>
        <v>90</v>
      </c>
      <c r="J22" s="83">
        <f>IF(MIDTERM!P22="","",$J$8*MIDTERM!P22)</f>
        <v>26.400000000000002</v>
      </c>
      <c r="K22" s="83">
        <f>IF(MIDTERM!AB22="","",$K$8*MIDTERM!AB22)</f>
        <v>33</v>
      </c>
      <c r="L22" s="83">
        <f>IF(MIDTERM!AD22="","",$L$8*MIDTERM!AD22)</f>
        <v>12.62857142857143</v>
      </c>
      <c r="M22" s="86">
        <f t="shared" si="2"/>
        <v>72.028571428571439</v>
      </c>
      <c r="N22" s="87">
        <f>IF(M22="","",('INITIAL INPUT'!$J$25*CRS!H22+'INITIAL INPUT'!$K$25*CRS!M22))</f>
        <v>76.190952380952382</v>
      </c>
      <c r="O22" s="85">
        <f>IF(N22="","",VLOOKUP(N22,'INITIAL INPUT'!$P$4:$R$34,3))</f>
        <v>88</v>
      </c>
      <c r="P22" s="83">
        <f>IF(FINAL!P22="","",CRS!$P$8*FINAL!P22)</f>
        <v>33</v>
      </c>
      <c r="Q22" s="83">
        <f>IF(FINAL!AB22="","",CRS!$Q$8*FINAL!AB22)</f>
        <v>33</v>
      </c>
      <c r="R22" s="83">
        <f>IF(FINAL!AD22="","",CRS!$R$8*FINAL!AD22)</f>
        <v>20.825000000000003</v>
      </c>
      <c r="S22" s="86">
        <f t="shared" si="5"/>
        <v>86.825000000000003</v>
      </c>
      <c r="T22" s="87">
        <f>IF(S22="","",'INITIAL INPUT'!$J$26*CRS!H22+'INITIAL INPUT'!$K$26*CRS!M22+'INITIAL INPUT'!$L$26*CRS!S22)</f>
        <v>81.507976190476199</v>
      </c>
      <c r="U22" s="85">
        <f>IF(T22="","",VLOOKUP(T22,'INITIAL INPUT'!$P$4:$R$34,3))</f>
        <v>91</v>
      </c>
      <c r="V22" s="107">
        <f t="shared" si="4"/>
        <v>91</v>
      </c>
      <c r="W22" s="166" t="str">
        <f t="shared" si="3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3.3000000000000003</v>
      </c>
      <c r="F23" s="83">
        <f>IF(PRELIM!AB23="","",$F$8*PRELIM!AB23)</f>
        <v>30.9375</v>
      </c>
      <c r="G23" s="83">
        <f>IF(PRELIM!AD23="","",$G$8*PRELIM!AD23)</f>
        <v>10.200000000000001</v>
      </c>
      <c r="H23" s="84">
        <f t="shared" si="0"/>
        <v>44.4375</v>
      </c>
      <c r="I23" s="85">
        <f>IF(H23="","",VLOOKUP(H23,'INITIAL INPUT'!$P$4:$R$34,3))</f>
        <v>74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">
        <v>265</v>
      </c>
      <c r="W23" s="166" t="str">
        <f t="shared" si="3"/>
        <v>UD</v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28.233333333333334</v>
      </c>
      <c r="F24" s="83">
        <f>IF(PRELIM!AB24="","",$F$8*PRELIM!AB24)</f>
        <v>32.3125</v>
      </c>
      <c r="G24" s="83">
        <f>IF(PRELIM!AD24="","",$G$8*PRELIM!AD24)</f>
        <v>12.920000000000002</v>
      </c>
      <c r="H24" s="84">
        <f t="shared" si="0"/>
        <v>73.465833333333336</v>
      </c>
      <c r="I24" s="85">
        <f>IF(H24="","",VLOOKUP(H24,'INITIAL INPUT'!$P$4:$R$34,3))</f>
        <v>87</v>
      </c>
      <c r="J24" s="83">
        <f>IF(MIDTERM!P24="","",$J$8*MIDTERM!P24)</f>
        <v>23.1</v>
      </c>
      <c r="K24" s="83">
        <f>IF(MIDTERM!AB24="","",$K$8*MIDTERM!AB24)</f>
        <v>33</v>
      </c>
      <c r="L24" s="83">
        <f>IF(MIDTERM!AD24="","",$L$8*MIDTERM!AD24)</f>
        <v>6.8000000000000007</v>
      </c>
      <c r="M24" s="86">
        <f t="shared" si="2"/>
        <v>62.900000000000006</v>
      </c>
      <c r="N24" s="87">
        <f>IF(M24="","",('INITIAL INPUT'!$J$25*CRS!H24+'INITIAL INPUT'!$K$25*CRS!M24))</f>
        <v>68.182916666666671</v>
      </c>
      <c r="O24" s="85">
        <f>IF(N24="","",VLOOKUP(N24,'INITIAL INPUT'!$P$4:$R$34,3))</f>
        <v>84</v>
      </c>
      <c r="P24" s="83">
        <f>IF(FINAL!P24="","",CRS!$P$8*FINAL!P24)</f>
        <v>33</v>
      </c>
      <c r="Q24" s="83">
        <f>IF(FINAL!AB24="","",CRS!$Q$8*FINAL!AB24)</f>
        <v>33</v>
      </c>
      <c r="R24" s="83">
        <f>IF(FINAL!AD24="","",CRS!$R$8*FINAL!AD24)</f>
        <v>9.3500000000000014</v>
      </c>
      <c r="S24" s="86">
        <f t="shared" si="5"/>
        <v>75.349999999999994</v>
      </c>
      <c r="T24" s="87">
        <f>IF(S24="","",'INITIAL INPUT'!$J$26*CRS!H24+'INITIAL INPUT'!$K$26*CRS!M24+'INITIAL INPUT'!$L$26*CRS!S24)</f>
        <v>71.766458333333333</v>
      </c>
      <c r="U24" s="85">
        <f>IF(T24="","",VLOOKUP(T24,'INITIAL INPUT'!$P$4:$R$34,3))</f>
        <v>86</v>
      </c>
      <c r="V24" s="107">
        <f t="shared" si="4"/>
        <v>86</v>
      </c>
      <c r="W24" s="166" t="str">
        <f t="shared" si="3"/>
        <v>PASSED</v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>
        <f>IF(PRELIM!P25="","",$E$8*PRELIM!P25)</f>
        <v>10.999999999999998</v>
      </c>
      <c r="F25" s="83">
        <f>IF(PRELIM!AB25="","",$F$8*PRELIM!AB25)</f>
        <v>32.3125</v>
      </c>
      <c r="G25" s="83">
        <f>IF(PRELIM!AD25="","",$G$8*PRELIM!AD25)</f>
        <v>21.42</v>
      </c>
      <c r="H25" s="84">
        <f t="shared" si="0"/>
        <v>64.732500000000002</v>
      </c>
      <c r="I25" s="85">
        <f>IF(H25="","",VLOOKUP(H25,'INITIAL INPUT'!$P$4:$R$34,3))</f>
        <v>82</v>
      </c>
      <c r="J25" s="83">
        <f>IF(MIDTERM!P25="","",$J$8*MIDTERM!P25)</f>
        <v>23.1</v>
      </c>
      <c r="K25" s="83">
        <f>IF(MIDTERM!AB25="","",$K$8*MIDTERM!AB25)</f>
        <v>33</v>
      </c>
      <c r="L25" s="83">
        <f>IF(MIDTERM!AD25="","",$L$8*MIDTERM!AD25)</f>
        <v>11.657142857142858</v>
      </c>
      <c r="M25" s="86">
        <f t="shared" si="2"/>
        <v>67.757142857142867</v>
      </c>
      <c r="N25" s="87">
        <f>IF(M25="","",('INITIAL INPUT'!$J$25*CRS!H25+'INITIAL INPUT'!$K$25*CRS!M25))</f>
        <v>66.244821428571441</v>
      </c>
      <c r="O25" s="85">
        <f>IF(N25="","",VLOOKUP(N25,'INITIAL INPUT'!$P$4:$R$34,3))</f>
        <v>83</v>
      </c>
      <c r="P25" s="83">
        <f>IF(FINAL!P25="","",CRS!$P$8*FINAL!P25)</f>
        <v>33</v>
      </c>
      <c r="Q25" s="83">
        <f>IF(FINAL!AB25="","",CRS!$Q$8*FINAL!AB25)</f>
        <v>33</v>
      </c>
      <c r="R25" s="83">
        <f>IF(FINAL!AD25="","",CRS!$R$8*FINAL!AD25)</f>
        <v>21.25</v>
      </c>
      <c r="S25" s="86">
        <f t="shared" si="5"/>
        <v>87.25</v>
      </c>
      <c r="T25" s="87">
        <f>IF(S25="","",'INITIAL INPUT'!$J$26*CRS!H25+'INITIAL INPUT'!$K$26*CRS!M25+'INITIAL INPUT'!$L$26*CRS!S25)</f>
        <v>76.747410714285721</v>
      </c>
      <c r="U25" s="85">
        <f>IF(T25="","",VLOOKUP(T25,'INITIAL INPUT'!$P$4:$R$34,3))</f>
        <v>88</v>
      </c>
      <c r="V25" s="107">
        <f t="shared" si="4"/>
        <v>88</v>
      </c>
      <c r="W25" s="166" t="str">
        <f t="shared" si="3"/>
        <v>PASSED</v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26.766666666666669</v>
      </c>
      <c r="F26" s="83">
        <f>IF(PRELIM!AB26="","",$F$8*PRELIM!AB26)</f>
        <v>32.3125</v>
      </c>
      <c r="G26" s="83">
        <f>IF(PRELIM!AD26="","",$G$8*PRELIM!AD26)</f>
        <v>17</v>
      </c>
      <c r="H26" s="84">
        <f t="shared" si="0"/>
        <v>76.079166666666666</v>
      </c>
      <c r="I26" s="85">
        <f>IF(H26="","",VLOOKUP(H26,'INITIAL INPUT'!$P$4:$R$34,3))</f>
        <v>88</v>
      </c>
      <c r="J26" s="83">
        <f>IF(MIDTERM!P26="","",$J$8*MIDTERM!P26)</f>
        <v>4.95</v>
      </c>
      <c r="K26" s="83">
        <f>IF(MIDTERM!AB26="","",$K$8*MIDTERM!AB26)</f>
        <v>33</v>
      </c>
      <c r="L26" s="83">
        <f>IF(MIDTERM!AD26="","",$L$8*MIDTERM!AD26)</f>
        <v>6.8000000000000007</v>
      </c>
      <c r="M26" s="86">
        <f t="shared" si="2"/>
        <v>44.75</v>
      </c>
      <c r="N26" s="87">
        <f>IF(M26="","",('INITIAL INPUT'!$J$25*CRS!H26+'INITIAL INPUT'!$K$25*CRS!M26))</f>
        <v>60.414583333333333</v>
      </c>
      <c r="O26" s="85">
        <f>IF(N26="","",VLOOKUP(N26,'INITIAL INPUT'!$P$4:$R$34,3))</f>
        <v>80</v>
      </c>
      <c r="P26" s="83">
        <f>IF(FINAL!P26="","",CRS!$P$8*FINAL!P26)</f>
        <v>33</v>
      </c>
      <c r="Q26" s="83">
        <f>IF(FINAL!AB26="","",CRS!$Q$8*FINAL!AB26)</f>
        <v>33</v>
      </c>
      <c r="R26" s="83">
        <f>IF(FINAL!AD26="","",CRS!$R$8*FINAL!AD26)</f>
        <v>11.475000000000001</v>
      </c>
      <c r="S26" s="86">
        <f t="shared" si="5"/>
        <v>77.474999999999994</v>
      </c>
      <c r="T26" s="87">
        <f>IF(S26="","",'INITIAL INPUT'!$J$26*CRS!H26+'INITIAL INPUT'!$K$26*CRS!M26+'INITIAL INPUT'!$L$26*CRS!S26)</f>
        <v>68.94479166666666</v>
      </c>
      <c r="U26" s="85">
        <f>IF(T26="","",VLOOKUP(T26,'INITIAL INPUT'!$P$4:$R$34,3))</f>
        <v>84</v>
      </c>
      <c r="V26" s="107">
        <f t="shared" si="4"/>
        <v>84</v>
      </c>
      <c r="W26" s="166" t="str">
        <f t="shared" si="3"/>
        <v>PASSED</v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10.999999999999998</v>
      </c>
      <c r="F27" s="83">
        <f>IF(PRELIM!AB27="","",$F$8*PRELIM!AB27)</f>
        <v>32.3125</v>
      </c>
      <c r="G27" s="83">
        <f>IF(PRELIM!AD27="","",$G$8*PRELIM!AD27)</f>
        <v>10.540000000000001</v>
      </c>
      <c r="H27" s="84">
        <f t="shared" si="0"/>
        <v>53.852499999999999</v>
      </c>
      <c r="I27" s="85">
        <f>IF(H27="","",VLOOKUP(H27,'INITIAL INPUT'!$P$4:$R$34,3))</f>
        <v>77</v>
      </c>
      <c r="J27" s="83">
        <f>IF(MIDTERM!P27="","",$J$8*MIDTERM!P27)</f>
        <v>9.9</v>
      </c>
      <c r="K27" s="83" t="str">
        <f>IF(MIDTERM!AB27="","",$K$8*MIDTERM!AB27)</f>
        <v/>
      </c>
      <c r="L27" s="83" t="str">
        <f>IF(MIDTERM!AD27="","",$L$8*MIDTERM!AD27)</f>
        <v/>
      </c>
      <c r="M27" s="86">
        <f t="shared" si="2"/>
        <v>9.9</v>
      </c>
      <c r="N27" s="87">
        <f>IF(M27="","",('INITIAL INPUT'!$J$25*CRS!H27+'INITIAL INPUT'!$K$25*CRS!M27))</f>
        <v>31.876249999999999</v>
      </c>
      <c r="O27" s="85">
        <f>IF(N27="","",VLOOKUP(N27,'INITIAL INPUT'!$P$4:$R$34,3))</f>
        <v>73</v>
      </c>
      <c r="P27" s="83">
        <f>IF(FINAL!P27="","",CRS!$P$8*FINAL!P27)</f>
        <v>33</v>
      </c>
      <c r="Q27" s="83">
        <f>IF(FINAL!AB27="","",CRS!$Q$8*FINAL!AB27)</f>
        <v>33</v>
      </c>
      <c r="R27" s="83">
        <f>IF(FINAL!AD27="","",CRS!$R$8*FINAL!AD27)</f>
        <v>14.875000000000002</v>
      </c>
      <c r="S27" s="86">
        <f t="shared" si="5"/>
        <v>80.875</v>
      </c>
      <c r="T27" s="87">
        <f>IF(S27="","",'INITIAL INPUT'!$J$26*CRS!H27+'INITIAL INPUT'!$K$26*CRS!M27+'INITIAL INPUT'!$L$26*CRS!S27)</f>
        <v>56.375624999999999</v>
      </c>
      <c r="U27" s="85">
        <f>IF(T27="","",VLOOKUP(T27,'INITIAL INPUT'!$P$4:$R$34,3))</f>
        <v>78</v>
      </c>
      <c r="V27" s="107">
        <f t="shared" si="4"/>
        <v>78</v>
      </c>
      <c r="W27" s="166" t="str">
        <f t="shared" si="3"/>
        <v>PASSED</v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>
        <f>IF(PRELIM!AB28="","",$F$8*PRELIM!AB28)</f>
        <v>16.5</v>
      </c>
      <c r="G28" s="83">
        <f>IF(PRELIM!AD28="","",$G$8*PRELIM!AD28)</f>
        <v>6.4600000000000009</v>
      </c>
      <c r="H28" s="84">
        <f t="shared" si="0"/>
        <v>22.96</v>
      </c>
      <c r="I28" s="85">
        <f>IF(H28="","",VLOOKUP(H28,'INITIAL INPUT'!$P$4:$R$34,3))</f>
        <v>72</v>
      </c>
      <c r="J28" s="83">
        <f>IF(MIDTERM!P28="","",$J$8*MIDTERM!P28)</f>
        <v>9.9</v>
      </c>
      <c r="K28" s="83">
        <f>IF(MIDTERM!AB28="","",$K$8*MIDTERM!AB28)</f>
        <v>33</v>
      </c>
      <c r="L28" s="83">
        <f>IF(MIDTERM!AD28="","",$L$8*MIDTERM!AD28)</f>
        <v>10.685714285714287</v>
      </c>
      <c r="M28" s="86">
        <f t="shared" si="2"/>
        <v>53.585714285714289</v>
      </c>
      <c r="N28" s="87">
        <f>IF(M28="","",('INITIAL INPUT'!$J$25*CRS!H28+'INITIAL INPUT'!$K$25*CRS!M28))</f>
        <v>38.272857142857148</v>
      </c>
      <c r="O28" s="85">
        <f>IF(N28="","",VLOOKUP(N28,'INITIAL INPUT'!$P$4:$R$34,3))</f>
        <v>73</v>
      </c>
      <c r="P28" s="83">
        <f>IF(FINAL!P28="","",CRS!$P$8*FINAL!P28)</f>
        <v>23.1</v>
      </c>
      <c r="Q28" s="83">
        <f>IF(FINAL!AB28="","",CRS!$Q$8*FINAL!AB28)</f>
        <v>33</v>
      </c>
      <c r="R28" s="83">
        <f>IF(FINAL!AD28="","",CRS!$R$8*FINAL!AD28)</f>
        <v>6.8000000000000007</v>
      </c>
      <c r="S28" s="86">
        <f t="shared" si="5"/>
        <v>62.900000000000006</v>
      </c>
      <c r="T28" s="87">
        <f>IF(S28="","",'INITIAL INPUT'!$J$26*CRS!H28+'INITIAL INPUT'!$K$26*CRS!M28+'INITIAL INPUT'!$L$26*CRS!S28)</f>
        <v>50.586428571428577</v>
      </c>
      <c r="U28" s="85">
        <f>IF(T28="","",VLOOKUP(T28,'INITIAL INPUT'!$P$4:$R$34,3))</f>
        <v>75</v>
      </c>
      <c r="V28" s="107">
        <f t="shared" si="4"/>
        <v>75</v>
      </c>
      <c r="W28" s="166" t="str">
        <f t="shared" si="3"/>
        <v>PASSED</v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>
        <f>IF(PRELIM!P29="","",$E$8*PRELIM!P29)</f>
        <v>10.266666666666667</v>
      </c>
      <c r="F29" s="83" t="str">
        <f>IF(PRELIM!AB29="","",$F$8*PRELIM!AB29)</f>
        <v/>
      </c>
      <c r="G29" s="83" t="str">
        <f>IF(PRELIM!AD29="","",$G$8*PRELIM!AD29)</f>
        <v/>
      </c>
      <c r="H29" s="84">
        <f t="shared" si="0"/>
        <v>10.266666666666667</v>
      </c>
      <c r="I29" s="85">
        <f>IF(H29="","",VLOOKUP(H29,'INITIAL INPUT'!$P$4:$R$34,3))</f>
        <v>71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">
        <v>265</v>
      </c>
      <c r="W29" s="166" t="str">
        <f t="shared" si="3"/>
        <v>UD</v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>
        <f>IF(PRELIM!P30="","",$E$8*PRELIM!P30)</f>
        <v>22.366666666666671</v>
      </c>
      <c r="F30" s="83">
        <f>IF(PRELIM!AB30="","",$F$8*PRELIM!AB30)</f>
        <v>33</v>
      </c>
      <c r="G30" s="83">
        <f>IF(PRELIM!AD30="","",$G$8*PRELIM!AD30)</f>
        <v>19.72</v>
      </c>
      <c r="H30" s="84">
        <f t="shared" si="0"/>
        <v>75.086666666666673</v>
      </c>
      <c r="I30" s="85">
        <f>IF(H30="","",VLOOKUP(H30,'INITIAL INPUT'!$P$4:$R$34,3))</f>
        <v>88</v>
      </c>
      <c r="J30" s="83">
        <f>IF(MIDTERM!P30="","",$J$8*MIDTERM!P30)</f>
        <v>9.9</v>
      </c>
      <c r="K30" s="83">
        <f>IF(MIDTERM!AB30="","",$K$8*MIDTERM!AB30)</f>
        <v>33</v>
      </c>
      <c r="L30" s="83">
        <f>IF(MIDTERM!AD30="","",$L$8*MIDTERM!AD30)</f>
        <v>7.7714285714285722</v>
      </c>
      <c r="M30" s="86">
        <f t="shared" si="2"/>
        <v>50.671428571428571</v>
      </c>
      <c r="N30" s="87">
        <f>IF(M30="","",('INITIAL INPUT'!$J$25*CRS!H30+'INITIAL INPUT'!$K$25*CRS!M30))</f>
        <v>62.879047619047626</v>
      </c>
      <c r="O30" s="85">
        <f>IF(N30="","",VLOOKUP(N30,'INITIAL INPUT'!$P$4:$R$34,3))</f>
        <v>81</v>
      </c>
      <c r="P30" s="83">
        <f>IF(FINAL!P30="","",CRS!$P$8*FINAL!P30)</f>
        <v>33</v>
      </c>
      <c r="Q30" s="83">
        <f>IF(FINAL!AB30="","",CRS!$Q$8*FINAL!AB30)</f>
        <v>33</v>
      </c>
      <c r="R30" s="83">
        <f>IF(FINAL!AD30="","",CRS!$R$8*FINAL!AD30)</f>
        <v>18.700000000000003</v>
      </c>
      <c r="S30" s="86">
        <f t="shared" si="5"/>
        <v>84.7</v>
      </c>
      <c r="T30" s="87">
        <f>IF(S30="","",'INITIAL INPUT'!$J$26*CRS!H30+'INITIAL INPUT'!$K$26*CRS!M30+'INITIAL INPUT'!$L$26*CRS!S30)</f>
        <v>73.789523809523814</v>
      </c>
      <c r="U30" s="85">
        <f>IF(T30="","",VLOOKUP(T30,'INITIAL INPUT'!$P$4:$R$34,3))</f>
        <v>87</v>
      </c>
      <c r="V30" s="107">
        <f t="shared" si="4"/>
        <v>87</v>
      </c>
      <c r="W30" s="166" t="str">
        <f t="shared" si="3"/>
        <v>PASSED</v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19.38</v>
      </c>
      <c r="H31" s="84">
        <f t="shared" si="0"/>
        <v>79.88</v>
      </c>
      <c r="I31" s="85">
        <f>IF(H31="","",VLOOKUP(H31,'INITIAL INPUT'!$P$4:$R$34,3))</f>
        <v>90</v>
      </c>
      <c r="J31" s="83">
        <f>IF(MIDTERM!P31="","",$J$8*MIDTERM!P31)</f>
        <v>16.5</v>
      </c>
      <c r="K31" s="83">
        <f>IF(MIDTERM!AB31="","",$K$8*MIDTERM!AB31)</f>
        <v>33</v>
      </c>
      <c r="L31" s="83">
        <f>IF(MIDTERM!AD31="","",$L$8*MIDTERM!AD31)</f>
        <v>10.685714285714287</v>
      </c>
      <c r="M31" s="86">
        <f t="shared" si="2"/>
        <v>60.185714285714283</v>
      </c>
      <c r="N31" s="87">
        <f>IF(M31="","",('INITIAL INPUT'!$J$25*CRS!H31+'INITIAL INPUT'!$K$25*CRS!M31))</f>
        <v>70.032857142857139</v>
      </c>
      <c r="O31" s="85">
        <f>IF(N31="","",VLOOKUP(N31,'INITIAL INPUT'!$P$4:$R$34,3))</f>
        <v>85</v>
      </c>
      <c r="P31" s="83">
        <f>IF(FINAL!P31="","",CRS!$P$8*FINAL!P31)</f>
        <v>33</v>
      </c>
      <c r="Q31" s="83">
        <f>IF(FINAL!AB31="","",CRS!$Q$8*FINAL!AB31)</f>
        <v>33</v>
      </c>
      <c r="R31" s="83">
        <f>IF(FINAL!AD31="","",CRS!$R$8*FINAL!AD31)</f>
        <v>17.424999999999997</v>
      </c>
      <c r="S31" s="86">
        <f t="shared" si="5"/>
        <v>83.424999999999997</v>
      </c>
      <c r="T31" s="87">
        <f>IF(S31="","",'INITIAL INPUT'!$J$26*CRS!H31+'INITIAL INPUT'!$K$26*CRS!M31+'INITIAL INPUT'!$L$26*CRS!S31)</f>
        <v>76.728928571428568</v>
      </c>
      <c r="U31" s="85">
        <f>IF(T31="","",VLOOKUP(T31,'INITIAL INPUT'!$P$4:$R$34,3))</f>
        <v>88</v>
      </c>
      <c r="V31" s="107">
        <f t="shared" si="4"/>
        <v>88</v>
      </c>
      <c r="W31" s="166" t="str">
        <f t="shared" si="3"/>
        <v>PASSED</v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7.333333333333333</v>
      </c>
      <c r="F32" s="83">
        <f>IF(PRELIM!AB32="","",$F$8*PRELIM!AB32)</f>
        <v>30.25</v>
      </c>
      <c r="G32" s="83">
        <f>IF(PRELIM!AD32="","",$G$8*PRELIM!AD32)</f>
        <v>18.02</v>
      </c>
      <c r="H32" s="84">
        <f t="shared" si="0"/>
        <v>55.603333333333339</v>
      </c>
      <c r="I32" s="85">
        <f>IF(H32="","",VLOOKUP(H32,'INITIAL INPUT'!$P$4:$R$34,3))</f>
        <v>78</v>
      </c>
      <c r="J32" s="83">
        <f>IF(MIDTERM!P32="","",$J$8*MIDTERM!P32)</f>
        <v>11.55</v>
      </c>
      <c r="K32" s="83">
        <f>IF(MIDTERM!AB32="","",$K$8*MIDTERM!AB32)</f>
        <v>33</v>
      </c>
      <c r="L32" s="83">
        <f>IF(MIDTERM!AD32="","",$L$8*MIDTERM!AD32)</f>
        <v>5.8285714285714292</v>
      </c>
      <c r="M32" s="86">
        <f t="shared" si="2"/>
        <v>50.378571428571426</v>
      </c>
      <c r="N32" s="87">
        <f>IF(M32="","",('INITIAL INPUT'!$J$25*CRS!H32+'INITIAL INPUT'!$K$25*CRS!M32))</f>
        <v>52.990952380952379</v>
      </c>
      <c r="O32" s="85">
        <f>IF(N32="","",VLOOKUP(N32,'INITIAL INPUT'!$P$4:$R$34,3))</f>
        <v>76</v>
      </c>
      <c r="P32" s="83">
        <f>IF(FINAL!P32="","",CRS!$P$8*FINAL!P32)</f>
        <v>33</v>
      </c>
      <c r="Q32" s="83">
        <f>IF(FINAL!AB32="","",CRS!$Q$8*FINAL!AB32)</f>
        <v>33</v>
      </c>
      <c r="R32" s="83">
        <f>IF(FINAL!AD32="","",CRS!$R$8*FINAL!AD32)</f>
        <v>8.5</v>
      </c>
      <c r="S32" s="86">
        <f t="shared" si="5"/>
        <v>74.5</v>
      </c>
      <c r="T32" s="87">
        <f>IF(S32="","",'INITIAL INPUT'!$J$26*CRS!H32+'INITIAL INPUT'!$K$26*CRS!M32+'INITIAL INPUT'!$L$26*CRS!S32)</f>
        <v>63.74547619047619</v>
      </c>
      <c r="U32" s="85">
        <f>IF(T32="","",VLOOKUP(T32,'INITIAL INPUT'!$P$4:$R$34,3))</f>
        <v>82</v>
      </c>
      <c r="V32" s="107">
        <f t="shared" si="4"/>
        <v>82</v>
      </c>
      <c r="W32" s="166" t="str">
        <f t="shared" si="3"/>
        <v>PASSED</v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10.266666666666667</v>
      </c>
      <c r="F33" s="83">
        <f>IF(PRELIM!AB33="","",$F$8*PRELIM!AB33)</f>
        <v>16.5</v>
      </c>
      <c r="G33" s="83">
        <f>IF(PRELIM!AD33="","",$G$8*PRELIM!AD33)</f>
        <v>12.24</v>
      </c>
      <c r="H33" s="84">
        <f t="shared" si="0"/>
        <v>39.006666666666668</v>
      </c>
      <c r="I33" s="85">
        <f>IF(H33="","",VLOOKUP(H33,'INITIAL INPUT'!$P$4:$R$34,3))</f>
        <v>73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">
        <v>265</v>
      </c>
      <c r="W33" s="166" t="str">
        <f t="shared" si="3"/>
        <v>UD</v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17.233333333333338</v>
      </c>
      <c r="F34" s="83">
        <f>IF(PRELIM!AB34="","",$F$8*PRELIM!AB34)</f>
        <v>33</v>
      </c>
      <c r="G34" s="83">
        <f>IF(PRELIM!AD34="","",$G$8*PRELIM!AD34)</f>
        <v>17</v>
      </c>
      <c r="H34" s="84">
        <f t="shared" si="0"/>
        <v>67.233333333333334</v>
      </c>
      <c r="I34" s="85">
        <f>IF(H34="","",VLOOKUP(H34,'INITIAL INPUT'!$P$4:$R$34,3))</f>
        <v>84</v>
      </c>
      <c r="J34" s="83">
        <f>IF(MIDTERM!P34="","",$J$8*MIDTERM!P34)</f>
        <v>19.8</v>
      </c>
      <c r="K34" s="83">
        <f>IF(MIDTERM!AB34="","",$K$8*MIDTERM!AB34)</f>
        <v>33</v>
      </c>
      <c r="L34" s="83">
        <f>IF(MIDTERM!AD34="","",$L$8*MIDTERM!AD34)</f>
        <v>9.7142857142857135</v>
      </c>
      <c r="M34" s="86">
        <f t="shared" si="2"/>
        <v>62.514285714285712</v>
      </c>
      <c r="N34" s="87">
        <f>IF(M34="","",('INITIAL INPUT'!$J$25*CRS!H34+'INITIAL INPUT'!$K$25*CRS!M34))</f>
        <v>64.873809523809527</v>
      </c>
      <c r="O34" s="85">
        <f>IF(N34="","",VLOOKUP(N34,'INITIAL INPUT'!$P$4:$R$34,3))</f>
        <v>82</v>
      </c>
      <c r="P34" s="83">
        <f>IF(FINAL!P34="","",CRS!$P$8*FINAL!P34)</f>
        <v>33</v>
      </c>
      <c r="Q34" s="83">
        <f>IF(FINAL!AB34="","",CRS!$Q$8*FINAL!AB34)</f>
        <v>33</v>
      </c>
      <c r="R34" s="83">
        <f>IF(FINAL!AD34="","",CRS!$R$8*FINAL!AD34)</f>
        <v>10.625</v>
      </c>
      <c r="S34" s="86">
        <f t="shared" si="5"/>
        <v>76.625</v>
      </c>
      <c r="T34" s="87">
        <f>IF(S34="","",'INITIAL INPUT'!$J$26*CRS!H34+'INITIAL INPUT'!$K$26*CRS!M34+'INITIAL INPUT'!$L$26*CRS!S34)</f>
        <v>70.749404761904771</v>
      </c>
      <c r="U34" s="85">
        <f>IF(T34="","",VLOOKUP(T34,'INITIAL INPUT'!$P$4:$R$34,3))</f>
        <v>85</v>
      </c>
      <c r="V34" s="107">
        <f t="shared" si="4"/>
        <v>85</v>
      </c>
      <c r="W34" s="166" t="str">
        <f t="shared" si="3"/>
        <v>PASSED</v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>
        <f>IF(PRELIM!P35="","",$E$8*PRELIM!P35)</f>
        <v>27.500000000000004</v>
      </c>
      <c r="F35" s="83">
        <f>IF(PRELIM!AB35="","",$F$8*PRELIM!AB35)</f>
        <v>30.9375</v>
      </c>
      <c r="G35" s="83">
        <f>IF(PRELIM!AD35="","",$G$8*PRELIM!AD35)</f>
        <v>15.3</v>
      </c>
      <c r="H35" s="84">
        <f t="shared" si="0"/>
        <v>73.737499999999997</v>
      </c>
      <c r="I35" s="85">
        <f>IF(H35="","",VLOOKUP(H35,'INITIAL INPUT'!$P$4:$R$34,3))</f>
        <v>87</v>
      </c>
      <c r="J35" s="83">
        <f>IF(MIDTERM!P35="","",$J$8*MIDTERM!P35)</f>
        <v>9.9</v>
      </c>
      <c r="K35" s="83">
        <f>IF(MIDTERM!AB35="","",$K$8*MIDTERM!AB35)</f>
        <v>33</v>
      </c>
      <c r="L35" s="83">
        <f>IF(MIDTERM!AD35="","",$L$8*MIDTERM!AD35)</f>
        <v>8.742857142857142</v>
      </c>
      <c r="M35" s="86">
        <f t="shared" si="2"/>
        <v>51.642857142857139</v>
      </c>
      <c r="N35" s="87">
        <f>IF(M35="","",('INITIAL INPUT'!$J$25*CRS!H35+'INITIAL INPUT'!$K$25*CRS!M35))</f>
        <v>62.690178571428568</v>
      </c>
      <c r="O35" s="85">
        <f>IF(N35="","",VLOOKUP(N35,'INITIAL INPUT'!$P$4:$R$34,3))</f>
        <v>81</v>
      </c>
      <c r="P35" s="83">
        <f>IF(FINAL!P35="","",CRS!$P$8*FINAL!P35)</f>
        <v>33</v>
      </c>
      <c r="Q35" s="83">
        <f>IF(FINAL!AB35="","",CRS!$Q$8*FINAL!AB35)</f>
        <v>33</v>
      </c>
      <c r="R35" s="83">
        <f>IF(FINAL!AD35="","",CRS!$R$8*FINAL!AD35)</f>
        <v>9.7750000000000004</v>
      </c>
      <c r="S35" s="86">
        <f t="shared" si="5"/>
        <v>75.775000000000006</v>
      </c>
      <c r="T35" s="87">
        <f>IF(S35="","",'INITIAL INPUT'!$J$26*CRS!H35+'INITIAL INPUT'!$K$26*CRS!M35+'INITIAL INPUT'!$L$26*CRS!S35)</f>
        <v>69.232589285714283</v>
      </c>
      <c r="U35" s="85">
        <f>IF(T35="","",VLOOKUP(T35,'INITIAL INPUT'!$P$4:$R$34,3))</f>
        <v>85</v>
      </c>
      <c r="V35" s="107">
        <f t="shared" si="4"/>
        <v>85</v>
      </c>
      <c r="W35" s="166" t="str">
        <f t="shared" si="3"/>
        <v>PASSED</v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24.2</v>
      </c>
      <c r="F36" s="83">
        <f>IF(PRELIM!AB36="","",$F$8*PRELIM!AB36)</f>
        <v>33</v>
      </c>
      <c r="G36" s="83">
        <f>IF(PRELIM!AD36="","",$G$8*PRELIM!AD36)</f>
        <v>17</v>
      </c>
      <c r="H36" s="84">
        <f t="shared" si="0"/>
        <v>74.2</v>
      </c>
      <c r="I36" s="85">
        <f>IF(H36="","",VLOOKUP(H36,'INITIAL INPUT'!$P$4:$R$34,3))</f>
        <v>87</v>
      </c>
      <c r="J36" s="83">
        <f>IF(MIDTERM!P36="","",$J$8*MIDTERM!P36)</f>
        <v>3.3000000000000003</v>
      </c>
      <c r="K36" s="83">
        <f>IF(MIDTERM!AB36="","",$K$8*MIDTERM!AB36)</f>
        <v>33</v>
      </c>
      <c r="L36" s="83">
        <f>IF(MIDTERM!AD36="","",$L$8*MIDTERM!AD36)</f>
        <v>10.685714285714287</v>
      </c>
      <c r="M36" s="86">
        <f t="shared" si="2"/>
        <v>46.98571428571428</v>
      </c>
      <c r="N36" s="87">
        <f>IF(M36="","",('INITIAL INPUT'!$J$25*CRS!H36+'INITIAL INPUT'!$K$25*CRS!M36))</f>
        <v>60.592857142857142</v>
      </c>
      <c r="O36" s="85">
        <f>IF(N36="","",VLOOKUP(N36,'INITIAL INPUT'!$P$4:$R$34,3))</f>
        <v>80</v>
      </c>
      <c r="P36" s="83">
        <f>IF(FINAL!P36="","",CRS!$P$8*FINAL!P36)</f>
        <v>33</v>
      </c>
      <c r="Q36" s="83">
        <f>IF(FINAL!AB36="","",CRS!$Q$8*FINAL!AB36)</f>
        <v>33</v>
      </c>
      <c r="R36" s="83">
        <f>IF(FINAL!AD36="","",CRS!$R$8*FINAL!AD36)</f>
        <v>7.2250000000000005</v>
      </c>
      <c r="S36" s="86">
        <f t="shared" si="5"/>
        <v>73.224999999999994</v>
      </c>
      <c r="T36" s="87">
        <f>IF(S36="","",'INITIAL INPUT'!$J$26*CRS!H36+'INITIAL INPUT'!$K$26*CRS!M36+'INITIAL INPUT'!$L$26*CRS!S36)</f>
        <v>66.908928571428561</v>
      </c>
      <c r="U36" s="85">
        <f>IF(T36="","",VLOOKUP(T36,'INITIAL INPUT'!$P$4:$R$34,3))</f>
        <v>83</v>
      </c>
      <c r="V36" s="107">
        <f t="shared" si="4"/>
        <v>83</v>
      </c>
      <c r="W36" s="166" t="str">
        <f t="shared" si="3"/>
        <v>PASSED</v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">
        <v>265</v>
      </c>
      <c r="W37" s="166" t="str">
        <f t="shared" si="3"/>
        <v>UD</v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>
        <f>IF(PRELIM!P38="","",$E$8*PRELIM!P38)</f>
        <v>27.133333333333333</v>
      </c>
      <c r="F38" s="83">
        <f>IF(PRELIM!AB38="","",$F$8*PRELIM!AB38)</f>
        <v>33</v>
      </c>
      <c r="G38" s="83">
        <f>IF(PRELIM!AD38="","",$G$8*PRELIM!AD38)</f>
        <v>16.66</v>
      </c>
      <c r="H38" s="84">
        <f t="shared" si="0"/>
        <v>76.793333333333337</v>
      </c>
      <c r="I38" s="85">
        <f>IF(H38="","",VLOOKUP(H38,'INITIAL INPUT'!$P$4:$R$34,3))</f>
        <v>88</v>
      </c>
      <c r="J38" s="83">
        <f>IF(MIDTERM!P38="","",$J$8*MIDTERM!P38)</f>
        <v>24.75</v>
      </c>
      <c r="K38" s="83">
        <f>IF(MIDTERM!AB38="","",$K$8*MIDTERM!AB38)</f>
        <v>33</v>
      </c>
      <c r="L38" s="83">
        <f>IF(MIDTERM!AD38="","",$L$8*MIDTERM!AD38)</f>
        <v>10.685714285714287</v>
      </c>
      <c r="M38" s="86">
        <f t="shared" si="2"/>
        <v>68.435714285714283</v>
      </c>
      <c r="N38" s="87">
        <f>IF(M38="","",('INITIAL INPUT'!$J$25*CRS!H38+'INITIAL INPUT'!$K$25*CRS!M38))</f>
        <v>72.614523809523803</v>
      </c>
      <c r="O38" s="85">
        <f>IF(N38="","",VLOOKUP(N38,'INITIAL INPUT'!$P$4:$R$34,3))</f>
        <v>86</v>
      </c>
      <c r="P38" s="83">
        <f>IF(FINAL!P38="","",CRS!$P$8*FINAL!P38)</f>
        <v>33</v>
      </c>
      <c r="Q38" s="83">
        <f>IF(FINAL!AB38="","",CRS!$Q$8*FINAL!AB38)</f>
        <v>33</v>
      </c>
      <c r="R38" s="83">
        <f>IF(FINAL!AD38="","",CRS!$R$8*FINAL!AD38)</f>
        <v>14.450000000000001</v>
      </c>
      <c r="S38" s="86">
        <f t="shared" si="5"/>
        <v>80.45</v>
      </c>
      <c r="T38" s="87">
        <f>IF(S38="","",'INITIAL INPUT'!$J$26*CRS!H38+'INITIAL INPUT'!$K$26*CRS!M38+'INITIAL INPUT'!$L$26*CRS!S38)</f>
        <v>76.532261904761896</v>
      </c>
      <c r="U38" s="85">
        <f>IF(T38="","",VLOOKUP(T38,'INITIAL INPUT'!$P$4:$R$34,3))</f>
        <v>88</v>
      </c>
      <c r="V38" s="107">
        <f t="shared" si="4"/>
        <v>88</v>
      </c>
      <c r="W38" s="166" t="str">
        <f t="shared" si="3"/>
        <v>PASSED</v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">
        <v>265</v>
      </c>
      <c r="W39" s="166" t="str">
        <f t="shared" si="3"/>
        <v>UD</v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>
        <f>IF(PRELIM!AD40="","",$G$8*PRELIM!AD40)</f>
        <v>9.86</v>
      </c>
      <c r="H40" s="84">
        <f t="shared" si="0"/>
        <v>19.484999999999999</v>
      </c>
      <c r="I40" s="85">
        <f>IF(H40="","",VLOOKUP(H40,'INITIAL INPUT'!$P$4:$R$34,3))</f>
        <v>72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">
        <v>265</v>
      </c>
      <c r="W40" s="166" t="str">
        <f t="shared" si="3"/>
        <v>UD</v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3  ICS2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INTRODUCTION TO COMPUTER PROGRAMMING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WF 4:15PM-5:30PM  TTHSAT 6:45PM-8:00PM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10.999999999999998</v>
      </c>
      <c r="F50" s="83">
        <f>IF(PRELIM!AB50="","",$F$8*PRELIM!AB50)</f>
        <v>16.5</v>
      </c>
      <c r="G50" s="83">
        <f>IF(PRELIM!AD50="","",$G$8*PRELIM!AD50)</f>
        <v>1.7000000000000002</v>
      </c>
      <c r="H50" s="84">
        <f t="shared" ref="H50:H80" si="6">IF(SUM(E50:G50)=0,"",SUM(E50:G50))</f>
        <v>29.2</v>
      </c>
      <c r="I50" s="85">
        <f>IF(H50="","",VLOOKUP(H50,'INITIAL INPUT'!$P$4:$R$34,3))</f>
        <v>72</v>
      </c>
      <c r="J50" s="83">
        <f>IF(MIDTERM!P50="","",$J$8*MIDTERM!P50)</f>
        <v>14.850000000000001</v>
      </c>
      <c r="K50" s="83">
        <f>IF(MIDTERM!AB50="","",$K$8*MIDTERM!AB50)</f>
        <v>33</v>
      </c>
      <c r="L50" s="83">
        <f>IF(MIDTERM!AD50="","",$L$8*MIDTERM!AD50)</f>
        <v>10.685714285714287</v>
      </c>
      <c r="M50" s="86">
        <f t="shared" ref="M50:M80" si="7">IF(SUM(J50:L50)=0,"",SUM(J50:L50))</f>
        <v>58.535714285714292</v>
      </c>
      <c r="N50" s="87">
        <f>IF(M50="","",('INITIAL INPUT'!$J$25*CRS!H50+'INITIAL INPUT'!$K$25*CRS!M50))</f>
        <v>43.867857142857147</v>
      </c>
      <c r="O50" s="85">
        <f>IF(N50="","",VLOOKUP(N50,'INITIAL INPUT'!$P$4:$R$34,3))</f>
        <v>74</v>
      </c>
      <c r="P50" s="83">
        <f>IF(FINAL!P50="","",CRS!$P$8*FINAL!P50)</f>
        <v>23.1</v>
      </c>
      <c r="Q50" s="83">
        <f>IF(FINAL!AB50="","",CRS!$Q$8*FINAL!AB50)</f>
        <v>24.75</v>
      </c>
      <c r="R50" s="83">
        <f>IF(FINAL!AD50="","",CRS!$R$8*FINAL!AD50)</f>
        <v>11.05</v>
      </c>
      <c r="S50" s="86">
        <f t="shared" ref="S50:S80" si="8">IF(R50="","",SUM(P50:R50))</f>
        <v>58.900000000000006</v>
      </c>
      <c r="T50" s="87">
        <f>IF(S50="","",'INITIAL INPUT'!$J$26*CRS!H50+'INITIAL INPUT'!$K$26*CRS!M50+'INITIAL INPUT'!$L$26*CRS!S50)</f>
        <v>51.383928571428577</v>
      </c>
      <c r="U50" s="85">
        <f>IF(T50="","",VLOOKUP(T50,'INITIAL INPUT'!$P$4:$R$34,3))</f>
        <v>75</v>
      </c>
      <c r="V50" s="107">
        <f>U50</f>
        <v>75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>
        <f>IF(PRELIM!P51="","",$E$8*PRELIM!P51)</f>
        <v>13.933333333333334</v>
      </c>
      <c r="F51" s="83">
        <f>IF(PRELIM!AB51="","",$F$8*PRELIM!AB51)</f>
        <v>27.500000000000004</v>
      </c>
      <c r="G51" s="83">
        <f>IF(PRELIM!AD51="","",$G$8*PRELIM!AD51)</f>
        <v>11.22</v>
      </c>
      <c r="H51" s="84">
        <f t="shared" si="6"/>
        <v>52.653333333333336</v>
      </c>
      <c r="I51" s="85">
        <f>IF(H51="","",VLOOKUP(H51,'INITIAL INPUT'!$P$4:$R$34,3))</f>
        <v>76</v>
      </c>
      <c r="J51" s="83">
        <f>IF(MIDTERM!P51="","",$J$8*MIDTERM!P51)</f>
        <v>10.89</v>
      </c>
      <c r="K51" s="83">
        <f>IF(MIDTERM!AB51="","",$K$8*MIDTERM!AB51)</f>
        <v>33</v>
      </c>
      <c r="L51" s="83">
        <f>IF(MIDTERM!AD51="","",$L$8*MIDTERM!AD51)</f>
        <v>10.685714285714287</v>
      </c>
      <c r="M51" s="86">
        <f t="shared" si="7"/>
        <v>54.575714285714284</v>
      </c>
      <c r="N51" s="87">
        <f>IF(M51="","",('INITIAL INPUT'!$J$25*CRS!H51+'INITIAL INPUT'!$K$25*CRS!M51))</f>
        <v>53.61452380952381</v>
      </c>
      <c r="O51" s="85">
        <f>IF(N51="","",VLOOKUP(N51,'INITIAL INPUT'!$P$4:$R$34,3))</f>
        <v>77</v>
      </c>
      <c r="P51" s="83">
        <f>IF(FINAL!P51="","",CRS!$P$8*FINAL!P51)</f>
        <v>23.1</v>
      </c>
      <c r="Q51" s="83">
        <f>IF(FINAL!AB51="","",CRS!$Q$8*FINAL!AB51)</f>
        <v>16.5</v>
      </c>
      <c r="R51" s="83">
        <f>IF(FINAL!AD51="","",CRS!$R$8*FINAL!AD51)</f>
        <v>12.325000000000001</v>
      </c>
      <c r="S51" s="86">
        <f t="shared" si="8"/>
        <v>51.925000000000004</v>
      </c>
      <c r="T51" s="87">
        <f>IF(S51="","",'INITIAL INPUT'!$J$26*CRS!H51+'INITIAL INPUT'!$K$26*CRS!M51+'INITIAL INPUT'!$L$26*CRS!S51)</f>
        <v>52.769761904761907</v>
      </c>
      <c r="U51" s="85">
        <f>IF(T51="","",VLOOKUP(T51,'INITIAL INPUT'!$P$4:$R$34,3))</f>
        <v>76</v>
      </c>
      <c r="V51" s="107">
        <f t="shared" ref="V51:V80" si="9">U51</f>
        <v>76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>
        <f>IF(PRELIM!P52="","",$E$8*PRELIM!P52)</f>
        <v>32.266666666666666</v>
      </c>
      <c r="F52" s="83">
        <f>IF(PRELIM!AB52="","",$F$8*PRELIM!AB52)</f>
        <v>33</v>
      </c>
      <c r="G52" s="83">
        <f>IF(PRELIM!AD52="","",$G$8*PRELIM!AD52)</f>
        <v>27.200000000000003</v>
      </c>
      <c r="H52" s="84">
        <f t="shared" si="6"/>
        <v>92.466666666666669</v>
      </c>
      <c r="I52" s="85">
        <f>IF(H52="","",VLOOKUP(H52,'INITIAL INPUT'!$P$4:$R$34,3))</f>
        <v>96</v>
      </c>
      <c r="J52" s="83">
        <f>IF(MIDTERM!P52="","",$J$8*MIDTERM!P52)</f>
        <v>33</v>
      </c>
      <c r="K52" s="83">
        <f>IF(MIDTERM!AB52="","",$K$8*MIDTERM!AB52)</f>
        <v>33</v>
      </c>
      <c r="L52" s="83">
        <f>IF(MIDTERM!AD52="","",$L$8*MIDTERM!AD52)</f>
        <v>17.485714285714284</v>
      </c>
      <c r="M52" s="86">
        <f t="shared" si="7"/>
        <v>83.48571428571428</v>
      </c>
      <c r="N52" s="87">
        <f>IF(M52="","",('INITIAL INPUT'!$J$25*CRS!H52+'INITIAL INPUT'!$K$25*CRS!M52))</f>
        <v>87.976190476190482</v>
      </c>
      <c r="O52" s="85">
        <f>IF(N52="","",VLOOKUP(N52,'INITIAL INPUT'!$P$4:$R$34,3))</f>
        <v>94</v>
      </c>
      <c r="P52" s="83">
        <f>IF(FINAL!P52="","",CRS!$P$8*FINAL!P52)</f>
        <v>33</v>
      </c>
      <c r="Q52" s="83">
        <f>IF(FINAL!AB52="","",CRS!$Q$8*FINAL!AB52)</f>
        <v>33</v>
      </c>
      <c r="R52" s="83">
        <f>IF(FINAL!AD52="","",CRS!$R$8*FINAL!AD52)</f>
        <v>24.225000000000001</v>
      </c>
      <c r="S52" s="86">
        <f t="shared" si="8"/>
        <v>90.224999999999994</v>
      </c>
      <c r="T52" s="87">
        <f>IF(S52="","",'INITIAL INPUT'!$J$26*CRS!H52+'INITIAL INPUT'!$K$26*CRS!M52+'INITIAL INPUT'!$L$26*CRS!S52)</f>
        <v>89.100595238095238</v>
      </c>
      <c r="U52" s="85">
        <f>IF(T52="","",VLOOKUP(T52,'INITIAL INPUT'!$P$4:$R$34,3))</f>
        <v>95</v>
      </c>
      <c r="V52" s="107">
        <f t="shared" si="9"/>
        <v>95</v>
      </c>
      <c r="W52" s="166" t="str">
        <f t="shared" si="10"/>
        <v>PASSED</v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9.5333333333333332</v>
      </c>
      <c r="F53" s="83">
        <f>IF(PRELIM!AB53="","",$F$8*PRELIM!AB53)</f>
        <v>32.3125</v>
      </c>
      <c r="G53" s="83">
        <f>IF(PRELIM!AD53="","",$G$8*PRELIM!AD53)</f>
        <v>11.22</v>
      </c>
      <c r="H53" s="84">
        <f t="shared" si="6"/>
        <v>53.06583333333333</v>
      </c>
      <c r="I53" s="85">
        <f>IF(H53="","",VLOOKUP(H53,'INITIAL INPUT'!$P$4:$R$34,3))</f>
        <v>77</v>
      </c>
      <c r="J53" s="83">
        <f>IF(MIDTERM!P53="","",$J$8*MIDTERM!P53)</f>
        <v>13.200000000000001</v>
      </c>
      <c r="K53" s="83" t="str">
        <f>IF(MIDTERM!AB53="","",$K$8*MIDTERM!AB53)</f>
        <v/>
      </c>
      <c r="L53" s="83" t="str">
        <f>IF(MIDTERM!AD53="","",$L$8*MIDTERM!AD53)</f>
        <v/>
      </c>
      <c r="M53" s="86">
        <f t="shared" si="7"/>
        <v>13.200000000000001</v>
      </c>
      <c r="N53" s="87">
        <f>IF(M53="","",('INITIAL INPUT'!$J$25*CRS!H53+'INITIAL INPUT'!$K$25*CRS!M53))</f>
        <v>33.132916666666667</v>
      </c>
      <c r="O53" s="85">
        <f>IF(N53="","",VLOOKUP(N53,'INITIAL INPUT'!$P$4:$R$34,3))</f>
        <v>73</v>
      </c>
      <c r="P53" s="83" t="str">
        <f>IF(FINAL!P53="","",CRS!$P$8*FINAL!P53)</f>
        <v/>
      </c>
      <c r="Q53" s="83">
        <f>IF(FINAL!AB53="","",CRS!$Q$8*FINAL!AB53)</f>
        <v>16.5</v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">
        <v>266</v>
      </c>
      <c r="W53" s="166" t="str">
        <f t="shared" si="10"/>
        <v>NFE</v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10.999999999999998</v>
      </c>
      <c r="F54" s="83">
        <f>IF(PRELIM!AB54="","",$F$8*PRELIM!AB54)</f>
        <v>30.25</v>
      </c>
      <c r="G54" s="83">
        <f>IF(PRELIM!AD54="","",$G$8*PRELIM!AD54)</f>
        <v>7.82</v>
      </c>
      <c r="H54" s="84">
        <f t="shared" si="6"/>
        <v>49.07</v>
      </c>
      <c r="I54" s="85">
        <f>IF(H54="","",VLOOKUP(H54,'INITIAL INPUT'!$P$4:$R$34,3))</f>
        <v>74</v>
      </c>
      <c r="J54" s="83">
        <f>IF(MIDTERM!P54="","",$J$8*MIDTERM!P54)</f>
        <v>18.150000000000002</v>
      </c>
      <c r="K54" s="83">
        <f>IF(MIDTERM!AB54="","",$K$8*MIDTERM!AB54)</f>
        <v>33</v>
      </c>
      <c r="L54" s="83">
        <f>IF(MIDTERM!AD54="","",$L$8*MIDTERM!AD54)</f>
        <v>7.7714285714285722</v>
      </c>
      <c r="M54" s="86">
        <f t="shared" si="7"/>
        <v>58.921428571428578</v>
      </c>
      <c r="N54" s="87">
        <f>IF(M54="","",('INITIAL INPUT'!$J$25*CRS!H54+'INITIAL INPUT'!$K$25*CRS!M54))</f>
        <v>53.995714285714286</v>
      </c>
      <c r="O54" s="85">
        <f>IF(N54="","",VLOOKUP(N54,'INITIAL INPUT'!$P$4:$R$34,3))</f>
        <v>77</v>
      </c>
      <c r="P54" s="83">
        <f>IF(FINAL!P54="","",CRS!$P$8*FINAL!P54)</f>
        <v>33</v>
      </c>
      <c r="Q54" s="83">
        <f>IF(FINAL!AB54="","",CRS!$Q$8*FINAL!AB54)</f>
        <v>33</v>
      </c>
      <c r="R54" s="83">
        <f>IF(FINAL!AD54="","",CRS!$R$8*FINAL!AD54)</f>
        <v>11.9</v>
      </c>
      <c r="S54" s="86">
        <f t="shared" si="8"/>
        <v>77.900000000000006</v>
      </c>
      <c r="T54" s="87">
        <f>IF(S54="","",'INITIAL INPUT'!$J$26*CRS!H54+'INITIAL INPUT'!$K$26*CRS!M54+'INITIAL INPUT'!$L$26*CRS!S54)</f>
        <v>65.947857142857146</v>
      </c>
      <c r="U54" s="85">
        <f>IF(T54="","",VLOOKUP(T54,'INITIAL INPUT'!$P$4:$R$34,3))</f>
        <v>83</v>
      </c>
      <c r="V54" s="107">
        <f t="shared" si="9"/>
        <v>83</v>
      </c>
      <c r="W54" s="166" t="str">
        <f t="shared" si="10"/>
        <v>PASSED</v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>
        <f>IF(PRELIM!P55="","",$E$8*PRELIM!P55)</f>
        <v>23.466666666666669</v>
      </c>
      <c r="F55" s="83">
        <f>IF(PRELIM!AB55="","",$F$8*PRELIM!AB55)</f>
        <v>30.25</v>
      </c>
      <c r="G55" s="83">
        <f>IF(PRELIM!AD55="","",$G$8*PRELIM!AD55)</f>
        <v>8.84</v>
      </c>
      <c r="H55" s="84">
        <f t="shared" si="6"/>
        <v>62.556666666666672</v>
      </c>
      <c r="I55" s="85">
        <f>IF(H55="","",VLOOKUP(H55,'INITIAL INPUT'!$P$4:$R$34,3))</f>
        <v>81</v>
      </c>
      <c r="J55" s="83">
        <f>IF(MIDTERM!P55="","",$J$8*MIDTERM!P55)</f>
        <v>19.8</v>
      </c>
      <c r="K55" s="83">
        <f>IF(MIDTERM!AB55="","",$K$8*MIDTERM!AB55)</f>
        <v>33</v>
      </c>
      <c r="L55" s="83">
        <f>IF(MIDTERM!AD55="","",$L$8*MIDTERM!AD55)</f>
        <v>5.8285714285714292</v>
      </c>
      <c r="M55" s="86">
        <f t="shared" si="7"/>
        <v>58.628571428571426</v>
      </c>
      <c r="N55" s="87">
        <f>IF(M55="","",('INITIAL INPUT'!$J$25*CRS!H55+'INITIAL INPUT'!$K$25*CRS!M55))</f>
        <v>60.592619047619053</v>
      </c>
      <c r="O55" s="85">
        <f>IF(N55="","",VLOOKUP(N55,'INITIAL INPUT'!$P$4:$R$34,3))</f>
        <v>80</v>
      </c>
      <c r="P55" s="83">
        <f>IF(FINAL!P55="","",CRS!$P$8*FINAL!P55)</f>
        <v>33</v>
      </c>
      <c r="Q55" s="83">
        <f>IF(FINAL!AB55="","",CRS!$Q$8*FINAL!AB55)</f>
        <v>33</v>
      </c>
      <c r="R55" s="83">
        <f>IF(FINAL!AD55="","",CRS!$R$8*FINAL!AD55)</f>
        <v>7.2250000000000005</v>
      </c>
      <c r="S55" s="86">
        <f t="shared" si="8"/>
        <v>73.224999999999994</v>
      </c>
      <c r="T55" s="87">
        <f>IF(S55="","",'INITIAL INPUT'!$J$26*CRS!H55+'INITIAL INPUT'!$K$26*CRS!M55+'INITIAL INPUT'!$L$26*CRS!S55)</f>
        <v>66.908809523809524</v>
      </c>
      <c r="U55" s="85">
        <f>IF(T55="","",VLOOKUP(T55,'INITIAL INPUT'!$P$4:$R$34,3))</f>
        <v>83</v>
      </c>
      <c r="V55" s="107">
        <f t="shared" si="9"/>
        <v>83</v>
      </c>
      <c r="W55" s="166" t="str">
        <f t="shared" si="10"/>
        <v>PASSED</v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35" zoomScaleNormal="100" zoomScalePageLayoutView="104" workbookViewId="0">
      <selection activeCell="AC50" sqref="AC50:AC5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3  ICS2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>
        <v>30</v>
      </c>
      <c r="F5" s="108">
        <v>20</v>
      </c>
      <c r="G5" s="108">
        <v>20</v>
      </c>
      <c r="H5" s="108">
        <v>10</v>
      </c>
      <c r="I5" s="108">
        <v>10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90</v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 t="s">
        <v>251</v>
      </c>
      <c r="W6" s="305"/>
      <c r="X6" s="305"/>
      <c r="Y6" s="305"/>
      <c r="Z6" s="305"/>
      <c r="AA6" s="342">
        <f>IF(SUM(Q5:Z5)=0,"",SUM(Q5:Z5))</f>
        <v>240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20</v>
      </c>
      <c r="G9" s="109">
        <v>14</v>
      </c>
      <c r="H9" s="109">
        <v>10</v>
      </c>
      <c r="I9" s="109">
        <v>0</v>
      </c>
      <c r="J9" s="109"/>
      <c r="K9" s="109"/>
      <c r="L9" s="109"/>
      <c r="M9" s="109"/>
      <c r="N9" s="109"/>
      <c r="O9" s="60">
        <f>IF(SUM(E9:N9)=0,"",SUM(E9:N9))</f>
        <v>64</v>
      </c>
      <c r="P9" s="67">
        <f>IF(O9="","",O9/$O$6*100)</f>
        <v>71.111111111111114</v>
      </c>
      <c r="Q9" s="109">
        <v>40</v>
      </c>
      <c r="R9" s="109">
        <v>30</v>
      </c>
      <c r="S9" s="109">
        <v>30</v>
      </c>
      <c r="T9" s="109">
        <v>30</v>
      </c>
      <c r="U9" s="109">
        <v>30</v>
      </c>
      <c r="V9" s="109">
        <v>30</v>
      </c>
      <c r="W9" s="109"/>
      <c r="X9" s="109"/>
      <c r="Y9" s="109"/>
      <c r="Z9" s="109"/>
      <c r="AA9" s="60">
        <f>IF(SUM(Q9:Z9)=0,"",SUM(Q9:Z9))</f>
        <v>190</v>
      </c>
      <c r="AB9" s="67">
        <f>IF(AA9="","",AA9/$AA$6*100)</f>
        <v>79.166666666666657</v>
      </c>
      <c r="AC9" s="111">
        <v>41</v>
      </c>
      <c r="AD9" s="67">
        <f>IF(AC9="","",AC9/$AC$5*100)</f>
        <v>41</v>
      </c>
      <c r="AE9" s="66">
        <f>CRS!H9</f>
        <v>63.531666666666666</v>
      </c>
      <c r="AF9" s="64">
        <f>CRS!I9</f>
        <v>82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>
        <v>20</v>
      </c>
      <c r="G10" s="109">
        <v>4</v>
      </c>
      <c r="H10" s="109">
        <v>10</v>
      </c>
      <c r="I10" s="109">
        <v>10</v>
      </c>
      <c r="J10" s="109"/>
      <c r="K10" s="109"/>
      <c r="L10" s="109"/>
      <c r="M10" s="109"/>
      <c r="N10" s="109"/>
      <c r="O10" s="60">
        <f t="shared" ref="O10:O40" si="0">IF(SUM(E10:N10)=0,"",SUM(E10:N10))</f>
        <v>44</v>
      </c>
      <c r="P10" s="67">
        <f t="shared" ref="P10:P40" si="1">IF(O10="","",O10/$O$6*100)</f>
        <v>48.888888888888886</v>
      </c>
      <c r="Q10" s="109">
        <v>20</v>
      </c>
      <c r="R10" s="109">
        <v>20</v>
      </c>
      <c r="S10" s="109">
        <v>30</v>
      </c>
      <c r="T10" s="109">
        <v>30</v>
      </c>
      <c r="U10" s="109">
        <v>30</v>
      </c>
      <c r="V10" s="109">
        <v>30</v>
      </c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66.666666666666657</v>
      </c>
      <c r="AC10" s="111">
        <v>27</v>
      </c>
      <c r="AD10" s="67">
        <f t="shared" ref="AD10:AD40" si="4">IF(AC10="","",AC10/$AC$5*100)</f>
        <v>27</v>
      </c>
      <c r="AE10" s="66">
        <f>CRS!H10</f>
        <v>47.313333333333325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/>
      <c r="G11" s="109">
        <v>6</v>
      </c>
      <c r="H11" s="109"/>
      <c r="I11" s="109"/>
      <c r="J11" s="109"/>
      <c r="K11" s="109"/>
      <c r="L11" s="109"/>
      <c r="M11" s="109"/>
      <c r="N11" s="109"/>
      <c r="O11" s="60">
        <f t="shared" si="0"/>
        <v>16</v>
      </c>
      <c r="P11" s="67">
        <f t="shared" si="1"/>
        <v>17.777777777777779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>
        <f>CRS!H11</f>
        <v>5.8666666666666671</v>
      </c>
      <c r="AF11" s="64">
        <f>CRS!I11</f>
        <v>70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>
        <v>16</v>
      </c>
      <c r="H12" s="109">
        <v>0</v>
      </c>
      <c r="I12" s="109">
        <v>10</v>
      </c>
      <c r="J12" s="109"/>
      <c r="K12" s="109"/>
      <c r="L12" s="109"/>
      <c r="M12" s="109"/>
      <c r="N12" s="109"/>
      <c r="O12" s="60">
        <f t="shared" si="0"/>
        <v>26</v>
      </c>
      <c r="P12" s="67">
        <f t="shared" si="1"/>
        <v>28.888888888888886</v>
      </c>
      <c r="Q12" s="109">
        <v>40</v>
      </c>
      <c r="R12" s="109">
        <v>10</v>
      </c>
      <c r="S12" s="109">
        <v>10</v>
      </c>
      <c r="T12" s="109">
        <v>10</v>
      </c>
      <c r="U12" s="109">
        <v>10</v>
      </c>
      <c r="V12" s="109">
        <v>10</v>
      </c>
      <c r="W12" s="109"/>
      <c r="X12" s="109"/>
      <c r="Y12" s="109"/>
      <c r="Z12" s="109"/>
      <c r="AA12" s="60">
        <f t="shared" si="2"/>
        <v>90</v>
      </c>
      <c r="AB12" s="67">
        <f t="shared" si="3"/>
        <v>37.5</v>
      </c>
      <c r="AC12" s="111">
        <v>46</v>
      </c>
      <c r="AD12" s="67">
        <f t="shared" si="4"/>
        <v>46</v>
      </c>
      <c r="AE12" s="66">
        <f>CRS!H12</f>
        <v>37.548333333333332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30</v>
      </c>
      <c r="F13" s="109">
        <v>20</v>
      </c>
      <c r="G13" s="109">
        <v>20</v>
      </c>
      <c r="H13" s="109">
        <v>10</v>
      </c>
      <c r="I13" s="109">
        <v>10</v>
      </c>
      <c r="J13" s="109"/>
      <c r="K13" s="109"/>
      <c r="L13" s="109"/>
      <c r="M13" s="109"/>
      <c r="N13" s="109"/>
      <c r="O13" s="60">
        <f t="shared" si="0"/>
        <v>90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>
        <v>40</v>
      </c>
      <c r="V13" s="109">
        <v>40</v>
      </c>
      <c r="W13" s="109"/>
      <c r="X13" s="109"/>
      <c r="Y13" s="109"/>
      <c r="Z13" s="109"/>
      <c r="AA13" s="60">
        <f t="shared" si="2"/>
        <v>240</v>
      </c>
      <c r="AB13" s="67">
        <f t="shared" si="3"/>
        <v>100</v>
      </c>
      <c r="AC13" s="111">
        <v>74</v>
      </c>
      <c r="AD13" s="67">
        <f t="shared" si="4"/>
        <v>74</v>
      </c>
      <c r="AE13" s="66">
        <f>CRS!H13</f>
        <v>91.16</v>
      </c>
      <c r="AF13" s="64">
        <f>CRS!I13</f>
        <v>96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10</v>
      </c>
      <c r="F15" s="109"/>
      <c r="G15" s="109">
        <v>5</v>
      </c>
      <c r="H15" s="109">
        <v>0</v>
      </c>
      <c r="I15" s="109">
        <v>10</v>
      </c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27.777777777777779</v>
      </c>
      <c r="Q15" s="109">
        <v>40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140</v>
      </c>
      <c r="AB15" s="67">
        <f t="shared" si="3"/>
        <v>58.333333333333336</v>
      </c>
      <c r="AC15" s="111">
        <v>45</v>
      </c>
      <c r="AD15" s="67">
        <f t="shared" si="4"/>
        <v>45</v>
      </c>
      <c r="AE15" s="66">
        <f>CRS!H15</f>
        <v>43.716666666666669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/>
      <c r="G17" s="109">
        <v>20</v>
      </c>
      <c r="H17" s="109">
        <v>0</v>
      </c>
      <c r="I17" s="109">
        <v>10</v>
      </c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44.444444444444443</v>
      </c>
      <c r="Q17" s="109">
        <v>35</v>
      </c>
      <c r="R17" s="109">
        <v>40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155</v>
      </c>
      <c r="AB17" s="67">
        <f t="shared" si="3"/>
        <v>64.583333333333343</v>
      </c>
      <c r="AC17" s="111">
        <v>65</v>
      </c>
      <c r="AD17" s="67">
        <f t="shared" si="4"/>
        <v>65</v>
      </c>
      <c r="AE17" s="66">
        <f>CRS!H17</f>
        <v>58.079166666666673</v>
      </c>
      <c r="AF17" s="64">
        <f>CRS!I17</f>
        <v>79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>
        <v>30</v>
      </c>
      <c r="F18" s="109"/>
      <c r="G18" s="109">
        <v>12</v>
      </c>
      <c r="H18" s="109">
        <v>0</v>
      </c>
      <c r="I18" s="109">
        <v>0</v>
      </c>
      <c r="J18" s="109"/>
      <c r="K18" s="109"/>
      <c r="L18" s="109"/>
      <c r="M18" s="109"/>
      <c r="N18" s="109"/>
      <c r="O18" s="60">
        <f t="shared" si="0"/>
        <v>42</v>
      </c>
      <c r="P18" s="67">
        <f t="shared" si="1"/>
        <v>46.666666666666664</v>
      </c>
      <c r="Q18" s="109">
        <v>35</v>
      </c>
      <c r="R18" s="109">
        <v>35</v>
      </c>
      <c r="S18" s="109">
        <v>30</v>
      </c>
      <c r="T18" s="109">
        <v>30</v>
      </c>
      <c r="U18" s="109">
        <v>30</v>
      </c>
      <c r="V18" s="109">
        <v>20</v>
      </c>
      <c r="W18" s="109"/>
      <c r="X18" s="109"/>
      <c r="Y18" s="109"/>
      <c r="Z18" s="109"/>
      <c r="AA18" s="60">
        <f t="shared" si="2"/>
        <v>180</v>
      </c>
      <c r="AB18" s="67">
        <f t="shared" si="3"/>
        <v>75</v>
      </c>
      <c r="AC18" s="111">
        <v>30</v>
      </c>
      <c r="AD18" s="67">
        <f t="shared" si="4"/>
        <v>30</v>
      </c>
      <c r="AE18" s="66">
        <f>CRS!H18</f>
        <v>50.35</v>
      </c>
      <c r="AF18" s="64">
        <f>CRS!I18</f>
        <v>75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>
        <v>0</v>
      </c>
      <c r="H19" s="109">
        <v>10</v>
      </c>
      <c r="I19" s="109">
        <v>0</v>
      </c>
      <c r="J19" s="109"/>
      <c r="K19" s="109"/>
      <c r="L19" s="109"/>
      <c r="M19" s="109"/>
      <c r="N19" s="109"/>
      <c r="O19" s="60">
        <f t="shared" si="0"/>
        <v>10</v>
      </c>
      <c r="P19" s="67">
        <f t="shared" si="1"/>
        <v>11.111111111111111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32</v>
      </c>
      <c r="AD19" s="67">
        <f t="shared" si="4"/>
        <v>32</v>
      </c>
      <c r="AE19" s="66">
        <f>CRS!H19</f>
        <v>14.546666666666667</v>
      </c>
      <c r="AF19" s="64">
        <f>CRS!I19</f>
        <v>71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20</v>
      </c>
      <c r="G20" s="109">
        <v>17</v>
      </c>
      <c r="H20" s="109">
        <v>10</v>
      </c>
      <c r="I20" s="109">
        <v>10</v>
      </c>
      <c r="J20" s="109"/>
      <c r="K20" s="109"/>
      <c r="L20" s="109"/>
      <c r="M20" s="109"/>
      <c r="N20" s="109"/>
      <c r="O20" s="60">
        <f t="shared" si="0"/>
        <v>77</v>
      </c>
      <c r="P20" s="67">
        <f t="shared" si="1"/>
        <v>85.555555555555557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>
        <v>40</v>
      </c>
      <c r="W20" s="109"/>
      <c r="X20" s="109"/>
      <c r="Y20" s="109"/>
      <c r="Z20" s="109"/>
      <c r="AA20" s="60">
        <f t="shared" si="2"/>
        <v>240</v>
      </c>
      <c r="AB20" s="67">
        <f t="shared" si="3"/>
        <v>100</v>
      </c>
      <c r="AC20" s="111">
        <v>63</v>
      </c>
      <c r="AD20" s="67">
        <f t="shared" si="4"/>
        <v>63</v>
      </c>
      <c r="AE20" s="66">
        <f>CRS!H20</f>
        <v>82.653333333333336</v>
      </c>
      <c r="AF20" s="64">
        <f>CRS!I20</f>
        <v>91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>
        <v>20</v>
      </c>
      <c r="G22" s="109">
        <v>20</v>
      </c>
      <c r="H22" s="109">
        <v>10</v>
      </c>
      <c r="I22" s="109">
        <v>10</v>
      </c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88.888888888888886</v>
      </c>
      <c r="Q22" s="109">
        <v>40</v>
      </c>
      <c r="R22" s="109">
        <v>40</v>
      </c>
      <c r="S22" s="109">
        <v>40</v>
      </c>
      <c r="T22" s="109">
        <v>40</v>
      </c>
      <c r="U22" s="109">
        <v>40</v>
      </c>
      <c r="V22" s="109">
        <v>40</v>
      </c>
      <c r="W22" s="109"/>
      <c r="X22" s="109"/>
      <c r="Y22" s="109"/>
      <c r="Z22" s="109"/>
      <c r="AA22" s="60">
        <f t="shared" si="2"/>
        <v>240</v>
      </c>
      <c r="AB22" s="67">
        <f t="shared" si="3"/>
        <v>100</v>
      </c>
      <c r="AC22" s="111">
        <v>53</v>
      </c>
      <c r="AD22" s="67">
        <f t="shared" si="4"/>
        <v>53</v>
      </c>
      <c r="AE22" s="66">
        <f>CRS!H22</f>
        <v>80.353333333333325</v>
      </c>
      <c r="AF22" s="64">
        <f>CRS!I22</f>
        <v>90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>
        <v>9</v>
      </c>
      <c r="H23" s="109">
        <v>0</v>
      </c>
      <c r="I23" s="109">
        <v>0</v>
      </c>
      <c r="J23" s="109"/>
      <c r="K23" s="109"/>
      <c r="L23" s="109"/>
      <c r="M23" s="109"/>
      <c r="N23" s="109"/>
      <c r="O23" s="60">
        <f t="shared" si="0"/>
        <v>9</v>
      </c>
      <c r="P23" s="67">
        <f t="shared" si="1"/>
        <v>10</v>
      </c>
      <c r="Q23" s="109">
        <v>30</v>
      </c>
      <c r="R23" s="109">
        <v>35</v>
      </c>
      <c r="S23" s="109">
        <v>40</v>
      </c>
      <c r="T23" s="109">
        <v>40</v>
      </c>
      <c r="U23" s="109">
        <v>40</v>
      </c>
      <c r="V23" s="109">
        <v>40</v>
      </c>
      <c r="W23" s="109"/>
      <c r="X23" s="109"/>
      <c r="Y23" s="109"/>
      <c r="Z23" s="109"/>
      <c r="AA23" s="60">
        <f t="shared" si="2"/>
        <v>225</v>
      </c>
      <c r="AB23" s="67">
        <f t="shared" si="3"/>
        <v>93.75</v>
      </c>
      <c r="AC23" s="111">
        <v>30</v>
      </c>
      <c r="AD23" s="67">
        <f t="shared" si="4"/>
        <v>30</v>
      </c>
      <c r="AE23" s="66">
        <f>CRS!H23</f>
        <v>44.4375</v>
      </c>
      <c r="AF23" s="64">
        <f>CRS!I23</f>
        <v>74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20</v>
      </c>
      <c r="G24" s="109">
        <v>17</v>
      </c>
      <c r="H24" s="109">
        <v>10</v>
      </c>
      <c r="I24" s="109">
        <v>10</v>
      </c>
      <c r="J24" s="109"/>
      <c r="K24" s="109"/>
      <c r="L24" s="109"/>
      <c r="M24" s="109"/>
      <c r="N24" s="109"/>
      <c r="O24" s="60">
        <f t="shared" si="0"/>
        <v>77</v>
      </c>
      <c r="P24" s="67">
        <f t="shared" si="1"/>
        <v>85.555555555555557</v>
      </c>
      <c r="Q24" s="109">
        <v>35</v>
      </c>
      <c r="R24" s="109">
        <v>40</v>
      </c>
      <c r="S24" s="109">
        <v>40</v>
      </c>
      <c r="T24" s="109">
        <v>40</v>
      </c>
      <c r="U24" s="109">
        <v>40</v>
      </c>
      <c r="V24" s="109">
        <v>40</v>
      </c>
      <c r="W24" s="109"/>
      <c r="X24" s="109"/>
      <c r="Y24" s="109"/>
      <c r="Z24" s="109"/>
      <c r="AA24" s="60">
        <f t="shared" si="2"/>
        <v>235</v>
      </c>
      <c r="AB24" s="67">
        <f t="shared" si="3"/>
        <v>97.916666666666657</v>
      </c>
      <c r="AC24" s="111">
        <v>38</v>
      </c>
      <c r="AD24" s="67">
        <f t="shared" si="4"/>
        <v>38</v>
      </c>
      <c r="AE24" s="66">
        <f>CRS!H24</f>
        <v>73.465833333333336</v>
      </c>
      <c r="AF24" s="64">
        <f>CRS!I24</f>
        <v>87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>
        <v>20</v>
      </c>
      <c r="F25" s="109"/>
      <c r="G25" s="109"/>
      <c r="H25" s="109"/>
      <c r="I25" s="109">
        <v>10</v>
      </c>
      <c r="J25" s="109"/>
      <c r="K25" s="109"/>
      <c r="L25" s="109"/>
      <c r="M25" s="109"/>
      <c r="N25" s="109"/>
      <c r="O25" s="60">
        <f t="shared" si="0"/>
        <v>30</v>
      </c>
      <c r="P25" s="67">
        <f t="shared" si="1"/>
        <v>33.333333333333329</v>
      </c>
      <c r="Q25" s="109">
        <v>35</v>
      </c>
      <c r="R25" s="109">
        <v>40</v>
      </c>
      <c r="S25" s="109">
        <v>40</v>
      </c>
      <c r="T25" s="109">
        <v>40</v>
      </c>
      <c r="U25" s="109">
        <v>40</v>
      </c>
      <c r="V25" s="109">
        <v>40</v>
      </c>
      <c r="W25" s="109"/>
      <c r="X25" s="109"/>
      <c r="Y25" s="109"/>
      <c r="Z25" s="109"/>
      <c r="AA25" s="60">
        <f t="shared" si="2"/>
        <v>235</v>
      </c>
      <c r="AB25" s="67">
        <f t="shared" si="3"/>
        <v>97.916666666666657</v>
      </c>
      <c r="AC25" s="111">
        <v>63</v>
      </c>
      <c r="AD25" s="67">
        <f t="shared" si="4"/>
        <v>63</v>
      </c>
      <c r="AE25" s="66">
        <f>CRS!H25</f>
        <v>64.732500000000002</v>
      </c>
      <c r="AF25" s="64">
        <f>CRS!I25</f>
        <v>82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>
        <v>30</v>
      </c>
      <c r="F26" s="109">
        <v>20</v>
      </c>
      <c r="G26" s="109">
        <v>13</v>
      </c>
      <c r="H26" s="109"/>
      <c r="I26" s="109">
        <v>10</v>
      </c>
      <c r="J26" s="109"/>
      <c r="K26" s="109"/>
      <c r="L26" s="109"/>
      <c r="M26" s="109"/>
      <c r="N26" s="109"/>
      <c r="O26" s="60">
        <f t="shared" si="0"/>
        <v>73</v>
      </c>
      <c r="P26" s="67">
        <f t="shared" si="1"/>
        <v>81.111111111111114</v>
      </c>
      <c r="Q26" s="109">
        <v>40</v>
      </c>
      <c r="R26" s="109">
        <v>35</v>
      </c>
      <c r="S26" s="109">
        <v>40</v>
      </c>
      <c r="T26" s="109">
        <v>40</v>
      </c>
      <c r="U26" s="109">
        <v>40</v>
      </c>
      <c r="V26" s="109">
        <v>40</v>
      </c>
      <c r="W26" s="109"/>
      <c r="X26" s="109"/>
      <c r="Y26" s="109"/>
      <c r="Z26" s="109"/>
      <c r="AA26" s="60">
        <f t="shared" si="2"/>
        <v>235</v>
      </c>
      <c r="AB26" s="67">
        <f t="shared" si="3"/>
        <v>97.916666666666657</v>
      </c>
      <c r="AC26" s="111">
        <v>50</v>
      </c>
      <c r="AD26" s="67">
        <f t="shared" si="4"/>
        <v>50</v>
      </c>
      <c r="AE26" s="66">
        <f>CRS!H26</f>
        <v>76.079166666666666</v>
      </c>
      <c r="AF26" s="64">
        <f>CRS!I26</f>
        <v>88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>
        <v>20</v>
      </c>
      <c r="F27" s="109"/>
      <c r="G27" s="109"/>
      <c r="H27" s="109"/>
      <c r="I27" s="109">
        <v>10</v>
      </c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33.333333333333329</v>
      </c>
      <c r="Q27" s="109">
        <v>35</v>
      </c>
      <c r="R27" s="109">
        <v>40</v>
      </c>
      <c r="S27" s="109">
        <v>40</v>
      </c>
      <c r="T27" s="109">
        <v>40</v>
      </c>
      <c r="U27" s="109">
        <v>40</v>
      </c>
      <c r="V27" s="109">
        <v>40</v>
      </c>
      <c r="W27" s="109"/>
      <c r="X27" s="109"/>
      <c r="Y27" s="109"/>
      <c r="Z27" s="109"/>
      <c r="AA27" s="60">
        <f t="shared" si="2"/>
        <v>235</v>
      </c>
      <c r="AB27" s="67">
        <f t="shared" si="3"/>
        <v>97.916666666666657</v>
      </c>
      <c r="AC27" s="111">
        <v>31</v>
      </c>
      <c r="AD27" s="67">
        <f t="shared" si="4"/>
        <v>31</v>
      </c>
      <c r="AE27" s="66">
        <f>CRS!H27</f>
        <v>53.852499999999999</v>
      </c>
      <c r="AF27" s="64">
        <f>CRS!I27</f>
        <v>77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50</v>
      </c>
      <c r="AC28" s="111">
        <v>19</v>
      </c>
      <c r="AD28" s="67">
        <f t="shared" si="4"/>
        <v>19</v>
      </c>
      <c r="AE28" s="66">
        <f>CRS!H28</f>
        <v>22.96</v>
      </c>
      <c r="AF28" s="64">
        <f>CRS!I28</f>
        <v>72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>
        <v>18</v>
      </c>
      <c r="H29" s="109"/>
      <c r="I29" s="109">
        <v>10</v>
      </c>
      <c r="J29" s="109"/>
      <c r="K29" s="109"/>
      <c r="L29" s="109"/>
      <c r="M29" s="109"/>
      <c r="N29" s="109"/>
      <c r="O29" s="60">
        <f t="shared" si="0"/>
        <v>28</v>
      </c>
      <c r="P29" s="67">
        <f t="shared" si="1"/>
        <v>31.111111111111111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>
        <f>CRS!H29</f>
        <v>10.266666666666667</v>
      </c>
      <c r="AF29" s="64">
        <f>CRS!I29</f>
        <v>71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>
        <v>20</v>
      </c>
      <c r="G30" s="109">
        <v>11</v>
      </c>
      <c r="H30" s="109"/>
      <c r="I30" s="109">
        <v>10</v>
      </c>
      <c r="J30" s="109"/>
      <c r="K30" s="109"/>
      <c r="L30" s="109"/>
      <c r="M30" s="109"/>
      <c r="N30" s="109"/>
      <c r="O30" s="60">
        <f t="shared" si="0"/>
        <v>61</v>
      </c>
      <c r="P30" s="67">
        <f t="shared" si="1"/>
        <v>67.777777777777786</v>
      </c>
      <c r="Q30" s="109">
        <v>40</v>
      </c>
      <c r="R30" s="109">
        <v>40</v>
      </c>
      <c r="S30" s="109">
        <v>40</v>
      </c>
      <c r="T30" s="109">
        <v>40</v>
      </c>
      <c r="U30" s="109">
        <v>40</v>
      </c>
      <c r="V30" s="109">
        <v>40</v>
      </c>
      <c r="W30" s="109"/>
      <c r="X30" s="109"/>
      <c r="Y30" s="109"/>
      <c r="Z30" s="109"/>
      <c r="AA30" s="60">
        <f t="shared" si="2"/>
        <v>240</v>
      </c>
      <c r="AB30" s="67">
        <f t="shared" si="3"/>
        <v>100</v>
      </c>
      <c r="AC30" s="111">
        <v>58</v>
      </c>
      <c r="AD30" s="67">
        <f t="shared" si="4"/>
        <v>57.999999999999993</v>
      </c>
      <c r="AE30" s="66">
        <f>CRS!H30</f>
        <v>75.086666666666673</v>
      </c>
      <c r="AF30" s="64">
        <f>CRS!I30</f>
        <v>88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>
        <v>30</v>
      </c>
      <c r="F31" s="109">
        <v>20</v>
      </c>
      <c r="G31" s="109">
        <v>15</v>
      </c>
      <c r="H31" s="109">
        <v>10</v>
      </c>
      <c r="I31" s="109">
        <v>0</v>
      </c>
      <c r="J31" s="109"/>
      <c r="K31" s="109"/>
      <c r="L31" s="109"/>
      <c r="M31" s="109"/>
      <c r="N31" s="109"/>
      <c r="O31" s="60">
        <f t="shared" si="0"/>
        <v>75</v>
      </c>
      <c r="P31" s="67">
        <f t="shared" si="1"/>
        <v>83.333333333333343</v>
      </c>
      <c r="Q31" s="109">
        <v>40</v>
      </c>
      <c r="R31" s="109">
        <v>40</v>
      </c>
      <c r="S31" s="109">
        <v>40</v>
      </c>
      <c r="T31" s="109">
        <v>40</v>
      </c>
      <c r="U31" s="109">
        <v>40</v>
      </c>
      <c r="V31" s="109">
        <v>40</v>
      </c>
      <c r="W31" s="109"/>
      <c r="X31" s="109"/>
      <c r="Y31" s="109"/>
      <c r="Z31" s="109"/>
      <c r="AA31" s="60">
        <f t="shared" si="2"/>
        <v>240</v>
      </c>
      <c r="AB31" s="67">
        <f t="shared" si="3"/>
        <v>100</v>
      </c>
      <c r="AC31" s="111">
        <v>57</v>
      </c>
      <c r="AD31" s="67">
        <f t="shared" si="4"/>
        <v>56.999999999999993</v>
      </c>
      <c r="AE31" s="66">
        <f>CRS!H31</f>
        <v>79.88</v>
      </c>
      <c r="AF31" s="64">
        <f>CRS!I31</f>
        <v>90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22.222222222222221</v>
      </c>
      <c r="Q32" s="109">
        <v>40</v>
      </c>
      <c r="R32" s="109">
        <v>20</v>
      </c>
      <c r="S32" s="109">
        <v>40</v>
      </c>
      <c r="T32" s="109">
        <v>40</v>
      </c>
      <c r="U32" s="109">
        <v>40</v>
      </c>
      <c r="V32" s="109">
        <v>40</v>
      </c>
      <c r="W32" s="109"/>
      <c r="X32" s="109"/>
      <c r="Y32" s="109"/>
      <c r="Z32" s="109"/>
      <c r="AA32" s="60">
        <f t="shared" si="2"/>
        <v>220</v>
      </c>
      <c r="AB32" s="67">
        <f t="shared" si="3"/>
        <v>91.666666666666657</v>
      </c>
      <c r="AC32" s="111">
        <v>53</v>
      </c>
      <c r="AD32" s="67">
        <f t="shared" si="4"/>
        <v>53</v>
      </c>
      <c r="AE32" s="66">
        <f>CRS!H32</f>
        <v>55.603333333333339</v>
      </c>
      <c r="AF32" s="64">
        <f>CRS!I32</f>
        <v>78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>
        <v>20</v>
      </c>
      <c r="G33" s="109">
        <v>8</v>
      </c>
      <c r="H33" s="109"/>
      <c r="I33" s="109"/>
      <c r="J33" s="109"/>
      <c r="K33" s="109"/>
      <c r="L33" s="109"/>
      <c r="M33" s="109"/>
      <c r="N33" s="109"/>
      <c r="O33" s="60">
        <f t="shared" si="0"/>
        <v>28</v>
      </c>
      <c r="P33" s="67">
        <f t="shared" si="1"/>
        <v>31.111111111111111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50</v>
      </c>
      <c r="AC33" s="111">
        <v>36</v>
      </c>
      <c r="AD33" s="67">
        <f t="shared" si="4"/>
        <v>36</v>
      </c>
      <c r="AE33" s="66">
        <f>CRS!H33</f>
        <v>39.006666666666668</v>
      </c>
      <c r="AF33" s="64">
        <f>CRS!I33</f>
        <v>73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/>
      <c r="G34" s="109">
        <v>17</v>
      </c>
      <c r="H34" s="109"/>
      <c r="I34" s="109">
        <v>10</v>
      </c>
      <c r="J34" s="109"/>
      <c r="K34" s="109"/>
      <c r="L34" s="109"/>
      <c r="M34" s="109"/>
      <c r="N34" s="109"/>
      <c r="O34" s="60">
        <f t="shared" si="0"/>
        <v>47</v>
      </c>
      <c r="P34" s="67">
        <f t="shared" si="1"/>
        <v>52.222222222222229</v>
      </c>
      <c r="Q34" s="109">
        <v>40</v>
      </c>
      <c r="R34" s="109">
        <v>40</v>
      </c>
      <c r="S34" s="109">
        <v>40</v>
      </c>
      <c r="T34" s="109">
        <v>40</v>
      </c>
      <c r="U34" s="109">
        <v>40</v>
      </c>
      <c r="V34" s="109">
        <v>40</v>
      </c>
      <c r="W34" s="109"/>
      <c r="X34" s="109"/>
      <c r="Y34" s="109"/>
      <c r="Z34" s="109"/>
      <c r="AA34" s="60">
        <f t="shared" si="2"/>
        <v>240</v>
      </c>
      <c r="AB34" s="67">
        <f t="shared" si="3"/>
        <v>100</v>
      </c>
      <c r="AC34" s="111">
        <v>50</v>
      </c>
      <c r="AD34" s="67">
        <f t="shared" si="4"/>
        <v>50</v>
      </c>
      <c r="AE34" s="66">
        <f>CRS!H34</f>
        <v>67.233333333333334</v>
      </c>
      <c r="AF34" s="64">
        <f>CRS!I34</f>
        <v>84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20</v>
      </c>
      <c r="G35" s="109">
        <v>15</v>
      </c>
      <c r="H35" s="109">
        <v>10</v>
      </c>
      <c r="I35" s="109">
        <v>10</v>
      </c>
      <c r="J35" s="109"/>
      <c r="K35" s="109"/>
      <c r="L35" s="109"/>
      <c r="M35" s="109"/>
      <c r="N35" s="109"/>
      <c r="O35" s="60">
        <f t="shared" si="0"/>
        <v>75</v>
      </c>
      <c r="P35" s="67">
        <f t="shared" si="1"/>
        <v>83.333333333333343</v>
      </c>
      <c r="Q35" s="109">
        <v>30</v>
      </c>
      <c r="R35" s="109">
        <v>35</v>
      </c>
      <c r="S35" s="109">
        <v>40</v>
      </c>
      <c r="T35" s="109">
        <v>40</v>
      </c>
      <c r="U35" s="109">
        <v>40</v>
      </c>
      <c r="V35" s="109">
        <v>40</v>
      </c>
      <c r="W35" s="109"/>
      <c r="X35" s="109"/>
      <c r="Y35" s="109"/>
      <c r="Z35" s="109"/>
      <c r="AA35" s="60">
        <f t="shared" si="2"/>
        <v>225</v>
      </c>
      <c r="AB35" s="67">
        <f t="shared" si="3"/>
        <v>93.75</v>
      </c>
      <c r="AC35" s="111">
        <v>45</v>
      </c>
      <c r="AD35" s="67">
        <f t="shared" si="4"/>
        <v>45</v>
      </c>
      <c r="AE35" s="66">
        <f>CRS!H35</f>
        <v>73.737499999999997</v>
      </c>
      <c r="AF35" s="64">
        <f>CRS!I35</f>
        <v>87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>
        <v>20</v>
      </c>
      <c r="F36" s="109">
        <v>20</v>
      </c>
      <c r="G36" s="109">
        <v>16</v>
      </c>
      <c r="H36" s="109"/>
      <c r="I36" s="109">
        <v>10</v>
      </c>
      <c r="J36" s="109"/>
      <c r="K36" s="109"/>
      <c r="L36" s="109"/>
      <c r="M36" s="109"/>
      <c r="N36" s="109"/>
      <c r="O36" s="60">
        <f t="shared" si="0"/>
        <v>66</v>
      </c>
      <c r="P36" s="67">
        <f t="shared" si="1"/>
        <v>73.333333333333329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>
        <v>40</v>
      </c>
      <c r="W36" s="109"/>
      <c r="X36" s="109"/>
      <c r="Y36" s="109"/>
      <c r="Z36" s="109"/>
      <c r="AA36" s="60">
        <f t="shared" si="2"/>
        <v>240</v>
      </c>
      <c r="AB36" s="67">
        <f t="shared" si="3"/>
        <v>100</v>
      </c>
      <c r="AC36" s="111">
        <v>50</v>
      </c>
      <c r="AD36" s="67">
        <f t="shared" si="4"/>
        <v>50</v>
      </c>
      <c r="AE36" s="66">
        <f>CRS!H36</f>
        <v>74.2</v>
      </c>
      <c r="AF36" s="64">
        <f>CRS!I36</f>
        <v>87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>
        <v>30</v>
      </c>
      <c r="F38" s="109">
        <v>20</v>
      </c>
      <c r="G38" s="109">
        <v>14</v>
      </c>
      <c r="H38" s="109"/>
      <c r="I38" s="109">
        <v>10</v>
      </c>
      <c r="J38" s="109"/>
      <c r="K38" s="109"/>
      <c r="L38" s="109"/>
      <c r="M38" s="109"/>
      <c r="N38" s="109"/>
      <c r="O38" s="60">
        <f t="shared" si="0"/>
        <v>74</v>
      </c>
      <c r="P38" s="67">
        <f t="shared" si="1"/>
        <v>82.222222222222214</v>
      </c>
      <c r="Q38" s="109">
        <v>40</v>
      </c>
      <c r="R38" s="109">
        <v>40</v>
      </c>
      <c r="S38" s="109">
        <v>40</v>
      </c>
      <c r="T38" s="109">
        <v>40</v>
      </c>
      <c r="U38" s="109">
        <v>40</v>
      </c>
      <c r="V38" s="109">
        <v>40</v>
      </c>
      <c r="W38" s="109"/>
      <c r="X38" s="109"/>
      <c r="Y38" s="109"/>
      <c r="Z38" s="109"/>
      <c r="AA38" s="60">
        <f t="shared" si="2"/>
        <v>240</v>
      </c>
      <c r="AB38" s="67">
        <f t="shared" si="3"/>
        <v>100</v>
      </c>
      <c r="AC38" s="111">
        <v>49</v>
      </c>
      <c r="AD38" s="67">
        <f t="shared" si="4"/>
        <v>49</v>
      </c>
      <c r="AE38" s="66">
        <f>CRS!H38</f>
        <v>76.793333333333337</v>
      </c>
      <c r="AF38" s="64">
        <f>CRS!I38</f>
        <v>88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>
        <v>0</v>
      </c>
      <c r="G40" s="109">
        <v>0</v>
      </c>
      <c r="H40" s="109">
        <v>0</v>
      </c>
      <c r="I40" s="109">
        <v>0</v>
      </c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>
        <v>29</v>
      </c>
      <c r="AD40" s="67">
        <f t="shared" si="4"/>
        <v>28.999999999999996</v>
      </c>
      <c r="AE40" s="66">
        <f>CRS!H40</f>
        <v>19.484999999999999</v>
      </c>
      <c r="AF40" s="64">
        <f>CRS!I40</f>
        <v>72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3  ICS2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6" si="5">IF(E5="","",E5)</f>
        <v>30</v>
      </c>
      <c r="F46" s="57">
        <f t="shared" si="5"/>
        <v>20</v>
      </c>
      <c r="G46" s="57">
        <f t="shared" si="5"/>
        <v>20</v>
      </c>
      <c r="H46" s="57">
        <f t="shared" si="5"/>
        <v>10</v>
      </c>
      <c r="I46" s="57">
        <f t="shared" si="5"/>
        <v>10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90</v>
      </c>
      <c r="P47" s="311"/>
      <c r="Q47" s="317" t="str">
        <f t="shared" ref="Q47:Z47" si="8">IF(Q6="","",Q6)</f>
        <v>Lab Act 01</v>
      </c>
      <c r="R47" s="317" t="str">
        <f t="shared" si="8"/>
        <v>Lab Act 02</v>
      </c>
      <c r="S47" s="317" t="str">
        <f t="shared" si="8"/>
        <v>Lab Act 03</v>
      </c>
      <c r="T47" s="317" t="str">
        <f t="shared" si="8"/>
        <v>Lab Act 04</v>
      </c>
      <c r="U47" s="317" t="str">
        <f t="shared" si="8"/>
        <v>Lab Act 05</v>
      </c>
      <c r="V47" s="317" t="str">
        <f t="shared" si="8"/>
        <v>Lab Act 06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240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>
        <v>20</v>
      </c>
      <c r="F50" s="109"/>
      <c r="G50" s="109"/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30</v>
      </c>
      <c r="P50" s="67">
        <f t="shared" ref="P50:P80" si="10">IF(O50="","",O50/$O$6*100)</f>
        <v>33.333333333333329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>
        <v>20</v>
      </c>
      <c r="W50" s="109"/>
      <c r="X50" s="109"/>
      <c r="Y50" s="109"/>
      <c r="Z50" s="109"/>
      <c r="AA50" s="60">
        <f t="shared" ref="AA50:AA80" si="11">IF(SUM(Q50:Z50)=0,"",SUM(Q50:Z50))</f>
        <v>120</v>
      </c>
      <c r="AB50" s="67">
        <f t="shared" ref="AB50:AB80" si="12">IF(AA50="","",AA50/$AA$6*100)</f>
        <v>50</v>
      </c>
      <c r="AC50" s="111">
        <v>5</v>
      </c>
      <c r="AD50" s="67">
        <f t="shared" ref="AD50:AD80" si="13">IF(AC50="","",AC50/$AC$5*100)</f>
        <v>5</v>
      </c>
      <c r="AE50" s="66">
        <f>CRS!H50</f>
        <v>29.2</v>
      </c>
      <c r="AF50" s="64">
        <f>CRS!I50</f>
        <v>72</v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10</v>
      </c>
      <c r="F51" s="109"/>
      <c r="G51" s="109">
        <v>8</v>
      </c>
      <c r="H51" s="109">
        <v>10</v>
      </c>
      <c r="I51" s="109">
        <v>10</v>
      </c>
      <c r="J51" s="109"/>
      <c r="K51" s="109"/>
      <c r="L51" s="109"/>
      <c r="M51" s="109"/>
      <c r="N51" s="109"/>
      <c r="O51" s="60">
        <f t="shared" si="9"/>
        <v>38</v>
      </c>
      <c r="P51" s="67">
        <f t="shared" si="10"/>
        <v>42.222222222222221</v>
      </c>
      <c r="Q51" s="109">
        <v>20</v>
      </c>
      <c r="R51" s="109">
        <v>20</v>
      </c>
      <c r="S51" s="109">
        <v>40</v>
      </c>
      <c r="T51" s="109">
        <v>40</v>
      </c>
      <c r="U51" s="109">
        <v>40</v>
      </c>
      <c r="V51" s="109">
        <v>40</v>
      </c>
      <c r="W51" s="109"/>
      <c r="X51" s="109"/>
      <c r="Y51" s="109"/>
      <c r="Z51" s="109"/>
      <c r="AA51" s="60">
        <f t="shared" si="11"/>
        <v>200</v>
      </c>
      <c r="AB51" s="67">
        <f t="shared" si="12"/>
        <v>83.333333333333343</v>
      </c>
      <c r="AC51" s="111">
        <v>33</v>
      </c>
      <c r="AD51" s="67">
        <f t="shared" si="13"/>
        <v>33</v>
      </c>
      <c r="AE51" s="66">
        <f>CRS!H51</f>
        <v>52.653333333333336</v>
      </c>
      <c r="AF51" s="64">
        <f>CRS!I51</f>
        <v>76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30</v>
      </c>
      <c r="F52" s="109">
        <v>20</v>
      </c>
      <c r="G52" s="109">
        <v>18</v>
      </c>
      <c r="H52" s="109">
        <v>10</v>
      </c>
      <c r="I52" s="109">
        <v>10</v>
      </c>
      <c r="J52" s="109"/>
      <c r="K52" s="109"/>
      <c r="L52" s="109"/>
      <c r="M52" s="109"/>
      <c r="N52" s="109"/>
      <c r="O52" s="60">
        <f t="shared" si="9"/>
        <v>88</v>
      </c>
      <c r="P52" s="67">
        <f t="shared" si="10"/>
        <v>97.777777777777771</v>
      </c>
      <c r="Q52" s="109">
        <v>40</v>
      </c>
      <c r="R52" s="109">
        <v>40</v>
      </c>
      <c r="S52" s="109">
        <v>40</v>
      </c>
      <c r="T52" s="109">
        <v>40</v>
      </c>
      <c r="U52" s="109">
        <v>40</v>
      </c>
      <c r="V52" s="109">
        <v>40</v>
      </c>
      <c r="W52" s="109"/>
      <c r="X52" s="109"/>
      <c r="Y52" s="109"/>
      <c r="Z52" s="109"/>
      <c r="AA52" s="60">
        <f t="shared" si="11"/>
        <v>240</v>
      </c>
      <c r="AB52" s="67">
        <f t="shared" si="12"/>
        <v>100</v>
      </c>
      <c r="AC52" s="111">
        <v>80</v>
      </c>
      <c r="AD52" s="67">
        <f t="shared" si="13"/>
        <v>80</v>
      </c>
      <c r="AE52" s="66">
        <f>CRS!H52</f>
        <v>92.466666666666669</v>
      </c>
      <c r="AF52" s="64">
        <f>CRS!I52</f>
        <v>96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>
        <v>6</v>
      </c>
      <c r="H53" s="109">
        <v>10</v>
      </c>
      <c r="I53" s="109">
        <v>10</v>
      </c>
      <c r="J53" s="109"/>
      <c r="K53" s="109"/>
      <c r="L53" s="109"/>
      <c r="M53" s="109"/>
      <c r="N53" s="109"/>
      <c r="O53" s="60">
        <f t="shared" si="9"/>
        <v>26</v>
      </c>
      <c r="P53" s="67">
        <f t="shared" si="10"/>
        <v>28.888888888888886</v>
      </c>
      <c r="Q53" s="109">
        <v>35</v>
      </c>
      <c r="R53" s="109">
        <v>40</v>
      </c>
      <c r="S53" s="109">
        <v>40</v>
      </c>
      <c r="T53" s="109">
        <v>40</v>
      </c>
      <c r="U53" s="109">
        <v>40</v>
      </c>
      <c r="V53" s="109">
        <v>40</v>
      </c>
      <c r="W53" s="109"/>
      <c r="X53" s="109"/>
      <c r="Y53" s="109"/>
      <c r="Z53" s="109"/>
      <c r="AA53" s="60">
        <f t="shared" si="11"/>
        <v>235</v>
      </c>
      <c r="AB53" s="67">
        <f t="shared" si="12"/>
        <v>97.916666666666657</v>
      </c>
      <c r="AC53" s="111">
        <v>33</v>
      </c>
      <c r="AD53" s="67">
        <f t="shared" si="13"/>
        <v>33</v>
      </c>
      <c r="AE53" s="66">
        <f>CRS!H53</f>
        <v>53.06583333333333</v>
      </c>
      <c r="AF53" s="64">
        <f>CRS!I53</f>
        <v>77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10</v>
      </c>
      <c r="F54" s="109"/>
      <c r="G54" s="109"/>
      <c r="H54" s="109">
        <v>10</v>
      </c>
      <c r="I54" s="109">
        <v>10</v>
      </c>
      <c r="J54" s="109"/>
      <c r="K54" s="109"/>
      <c r="L54" s="109"/>
      <c r="M54" s="109"/>
      <c r="N54" s="109"/>
      <c r="O54" s="60">
        <f t="shared" si="9"/>
        <v>30</v>
      </c>
      <c r="P54" s="67">
        <f t="shared" si="10"/>
        <v>33.333333333333329</v>
      </c>
      <c r="Q54" s="109">
        <v>30</v>
      </c>
      <c r="R54" s="109">
        <v>30</v>
      </c>
      <c r="S54" s="109">
        <v>40</v>
      </c>
      <c r="T54" s="109">
        <v>40</v>
      </c>
      <c r="U54" s="109">
        <v>40</v>
      </c>
      <c r="V54" s="109">
        <v>40</v>
      </c>
      <c r="W54" s="109"/>
      <c r="X54" s="109"/>
      <c r="Y54" s="109"/>
      <c r="Z54" s="109"/>
      <c r="AA54" s="60">
        <f t="shared" si="11"/>
        <v>220</v>
      </c>
      <c r="AB54" s="67">
        <f t="shared" si="12"/>
        <v>91.666666666666657</v>
      </c>
      <c r="AC54" s="111">
        <v>23</v>
      </c>
      <c r="AD54" s="67">
        <f t="shared" si="13"/>
        <v>23</v>
      </c>
      <c r="AE54" s="66">
        <f>CRS!H54</f>
        <v>49.07</v>
      </c>
      <c r="AF54" s="64">
        <f>CRS!I54</f>
        <v>74</v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10</v>
      </c>
      <c r="F55" s="109">
        <v>20</v>
      </c>
      <c r="G55" s="109">
        <v>14</v>
      </c>
      <c r="H55" s="109">
        <v>10</v>
      </c>
      <c r="I55" s="109">
        <v>10</v>
      </c>
      <c r="J55" s="109"/>
      <c r="K55" s="109"/>
      <c r="L55" s="109"/>
      <c r="M55" s="109"/>
      <c r="N55" s="109"/>
      <c r="O55" s="60">
        <f t="shared" si="9"/>
        <v>64</v>
      </c>
      <c r="P55" s="67">
        <f t="shared" si="10"/>
        <v>71.111111111111114</v>
      </c>
      <c r="Q55" s="109">
        <v>30</v>
      </c>
      <c r="R55" s="109">
        <v>30</v>
      </c>
      <c r="S55" s="109">
        <v>40</v>
      </c>
      <c r="T55" s="109">
        <v>40</v>
      </c>
      <c r="U55" s="109">
        <v>40</v>
      </c>
      <c r="V55" s="109">
        <v>40</v>
      </c>
      <c r="W55" s="109"/>
      <c r="X55" s="109"/>
      <c r="Y55" s="109"/>
      <c r="Z55" s="109"/>
      <c r="AA55" s="60">
        <f t="shared" si="11"/>
        <v>220</v>
      </c>
      <c r="AB55" s="67">
        <f t="shared" si="12"/>
        <v>91.666666666666657</v>
      </c>
      <c r="AC55" s="111">
        <v>26</v>
      </c>
      <c r="AD55" s="67">
        <f t="shared" si="13"/>
        <v>26</v>
      </c>
      <c r="AE55" s="66">
        <f>CRS!H55</f>
        <v>62.556666666666672</v>
      </c>
      <c r="AF55" s="64">
        <f>CRS!I55</f>
        <v>81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zoomScaleNormal="100" workbookViewId="0">
      <selection activeCell="AC56" sqref="AC5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>
        <v>20</v>
      </c>
      <c r="F5" s="108">
        <v>20</v>
      </c>
      <c r="G5" s="108">
        <v>20</v>
      </c>
      <c r="H5" s="108">
        <v>10</v>
      </c>
      <c r="I5" s="108">
        <v>30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/>
      <c r="V5" s="108"/>
      <c r="W5" s="108"/>
      <c r="X5" s="108"/>
      <c r="Y5" s="108"/>
      <c r="Z5" s="108"/>
      <c r="AA5" s="341"/>
      <c r="AB5" s="312"/>
      <c r="AC5" s="110">
        <v>105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256</v>
      </c>
      <c r="F6" s="305" t="s">
        <v>257</v>
      </c>
      <c r="G6" s="305" t="s">
        <v>258</v>
      </c>
      <c r="H6" s="305" t="s">
        <v>259</v>
      </c>
      <c r="I6" s="305" t="s">
        <v>260</v>
      </c>
      <c r="J6" s="305"/>
      <c r="K6" s="305"/>
      <c r="L6" s="305"/>
      <c r="M6" s="305"/>
      <c r="N6" s="305"/>
      <c r="O6" s="366">
        <f>IF(SUM(E5:N5)=0,"",SUM(E5:N5))</f>
        <v>100</v>
      </c>
      <c r="P6" s="312"/>
      <c r="Q6" s="305" t="s">
        <v>252</v>
      </c>
      <c r="R6" s="305" t="s">
        <v>253</v>
      </c>
      <c r="S6" s="305" t="s">
        <v>254</v>
      </c>
      <c r="T6" s="305" t="s">
        <v>255</v>
      </c>
      <c r="U6" s="305"/>
      <c r="V6" s="305"/>
      <c r="W6" s="305"/>
      <c r="X6" s="305"/>
      <c r="Y6" s="305"/>
      <c r="Z6" s="305"/>
      <c r="AA6" s="342">
        <f>IF(SUM(Q5:Z5)=0,"",SUM(Q5:Z5))</f>
        <v>160</v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10</v>
      </c>
      <c r="G9" s="109">
        <v>20</v>
      </c>
      <c r="H9" s="109">
        <v>10</v>
      </c>
      <c r="I9" s="109">
        <v>30</v>
      </c>
      <c r="J9" s="109"/>
      <c r="K9" s="109"/>
      <c r="L9" s="109"/>
      <c r="M9" s="109"/>
      <c r="N9" s="109"/>
      <c r="O9" s="60">
        <f>IF(SUM(E9:N9)=0,"",SUM(E9:N9))</f>
        <v>90</v>
      </c>
      <c r="P9" s="67">
        <f>IF(O9="","",O9/$O$6*100)</f>
        <v>90</v>
      </c>
      <c r="Q9" s="109">
        <v>40</v>
      </c>
      <c r="R9" s="109">
        <v>40</v>
      </c>
      <c r="S9" s="109">
        <v>40</v>
      </c>
      <c r="T9" s="109">
        <v>40</v>
      </c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100</v>
      </c>
      <c r="AC9" s="111">
        <v>21</v>
      </c>
      <c r="AD9" s="67">
        <f>IF(AC9="","",AC9/$AC$5*100)</f>
        <v>20</v>
      </c>
      <c r="AE9" s="112">
        <f>CRS!M9</f>
        <v>69.5</v>
      </c>
      <c r="AF9" s="66">
        <f>CRS!N9</f>
        <v>66.515833333333333</v>
      </c>
      <c r="AG9" s="64">
        <f>CRS!O9</f>
        <v>83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27</v>
      </c>
      <c r="AD12" s="67">
        <f t="shared" si="4"/>
        <v>25.714285714285712</v>
      </c>
      <c r="AE12" s="112">
        <f>CRS!M12</f>
        <v>8.742857142857142</v>
      </c>
      <c r="AF12" s="66">
        <f>CRS!N12</f>
        <v>23.145595238095236</v>
      </c>
      <c r="AG12" s="64">
        <f>CRS!O12</f>
        <v>72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20</v>
      </c>
      <c r="F13" s="109">
        <v>20</v>
      </c>
      <c r="G13" s="109">
        <v>20</v>
      </c>
      <c r="H13" s="109">
        <v>10</v>
      </c>
      <c r="I13" s="109">
        <v>30</v>
      </c>
      <c r="J13" s="109"/>
      <c r="K13" s="109"/>
      <c r="L13" s="109"/>
      <c r="M13" s="109"/>
      <c r="N13" s="109"/>
      <c r="O13" s="60">
        <f t="shared" si="0"/>
        <v>100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100</v>
      </c>
      <c r="AC13" s="111">
        <v>63</v>
      </c>
      <c r="AD13" s="67">
        <f t="shared" si="4"/>
        <v>60</v>
      </c>
      <c r="AE13" s="112">
        <f>CRS!M13</f>
        <v>86.4</v>
      </c>
      <c r="AF13" s="66">
        <f>CRS!N13</f>
        <v>88.78</v>
      </c>
      <c r="AG13" s="64">
        <f>CRS!O13</f>
        <v>94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20</v>
      </c>
      <c r="F15" s="109">
        <v>10</v>
      </c>
      <c r="G15" s="109"/>
      <c r="H15" s="109">
        <v>10</v>
      </c>
      <c r="I15" s="109">
        <v>30</v>
      </c>
      <c r="J15" s="109"/>
      <c r="K15" s="109"/>
      <c r="L15" s="109"/>
      <c r="M15" s="109"/>
      <c r="N15" s="109"/>
      <c r="O15" s="60">
        <f t="shared" si="0"/>
        <v>70</v>
      </c>
      <c r="P15" s="67">
        <f t="shared" si="1"/>
        <v>70</v>
      </c>
      <c r="Q15" s="109">
        <v>40</v>
      </c>
      <c r="R15" s="109">
        <v>40</v>
      </c>
      <c r="S15" s="109">
        <v>40</v>
      </c>
      <c r="T15" s="109">
        <v>40</v>
      </c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100</v>
      </c>
      <c r="AC15" s="111">
        <v>18</v>
      </c>
      <c r="AD15" s="67">
        <f t="shared" si="4"/>
        <v>17.142857142857142</v>
      </c>
      <c r="AE15" s="112">
        <f>CRS!M15</f>
        <v>61.928571428571431</v>
      </c>
      <c r="AF15" s="66">
        <f>CRS!N15</f>
        <v>52.82261904761905</v>
      </c>
      <c r="AG15" s="64">
        <f>CRS!O15</f>
        <v>76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>
        <v>10</v>
      </c>
      <c r="I17" s="109"/>
      <c r="J17" s="109"/>
      <c r="K17" s="109"/>
      <c r="L17" s="109"/>
      <c r="M17" s="109"/>
      <c r="N17" s="109"/>
      <c r="O17" s="60">
        <f t="shared" si="0"/>
        <v>10</v>
      </c>
      <c r="P17" s="67">
        <f t="shared" si="1"/>
        <v>10</v>
      </c>
      <c r="Q17" s="109">
        <v>40</v>
      </c>
      <c r="R17" s="109">
        <v>40</v>
      </c>
      <c r="S17" s="109">
        <v>40</v>
      </c>
      <c r="T17" s="109">
        <v>40</v>
      </c>
      <c r="U17" s="109"/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100</v>
      </c>
      <c r="AC17" s="111">
        <v>30</v>
      </c>
      <c r="AD17" s="67">
        <f t="shared" si="4"/>
        <v>28.571428571428569</v>
      </c>
      <c r="AE17" s="112">
        <f>CRS!M17</f>
        <v>46.014285714285712</v>
      </c>
      <c r="AF17" s="66">
        <f>CRS!N17</f>
        <v>52.046726190476193</v>
      </c>
      <c r="AG17" s="64">
        <f>CRS!O17</f>
        <v>76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>
        <v>30</v>
      </c>
      <c r="J18" s="109"/>
      <c r="K18" s="109"/>
      <c r="L18" s="109"/>
      <c r="M18" s="109"/>
      <c r="N18" s="109"/>
      <c r="O18" s="60">
        <f t="shared" si="0"/>
        <v>30</v>
      </c>
      <c r="P18" s="67">
        <f t="shared" si="1"/>
        <v>30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>
        <f>CRS!M18</f>
        <v>9.9</v>
      </c>
      <c r="AF18" s="66">
        <f>CRS!N18</f>
        <v>30.125</v>
      </c>
      <c r="AG18" s="64">
        <f>CRS!O18</f>
        <v>72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>
        <v>10</v>
      </c>
      <c r="G19" s="109">
        <v>20</v>
      </c>
      <c r="H19" s="109"/>
      <c r="I19" s="109">
        <v>30</v>
      </c>
      <c r="J19" s="109"/>
      <c r="K19" s="109"/>
      <c r="L19" s="109"/>
      <c r="M19" s="109"/>
      <c r="N19" s="109"/>
      <c r="O19" s="60">
        <f t="shared" si="0"/>
        <v>60</v>
      </c>
      <c r="P19" s="67">
        <f t="shared" si="1"/>
        <v>60</v>
      </c>
      <c r="Q19" s="109">
        <v>40</v>
      </c>
      <c r="R19" s="109">
        <v>40</v>
      </c>
      <c r="S19" s="109">
        <v>40</v>
      </c>
      <c r="T19" s="109">
        <v>40</v>
      </c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100</v>
      </c>
      <c r="AC19" s="111">
        <v>39</v>
      </c>
      <c r="AD19" s="67">
        <f t="shared" si="4"/>
        <v>37.142857142857146</v>
      </c>
      <c r="AE19" s="112">
        <f>CRS!M19</f>
        <v>65.428571428571431</v>
      </c>
      <c r="AF19" s="66">
        <f>CRS!N19</f>
        <v>39.987619047619049</v>
      </c>
      <c r="AG19" s="64">
        <f>CRS!O19</f>
        <v>73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>
        <v>10</v>
      </c>
      <c r="G20" s="109">
        <v>20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40</v>
      </c>
      <c r="P20" s="67">
        <f t="shared" si="1"/>
        <v>40</v>
      </c>
      <c r="Q20" s="109">
        <v>40</v>
      </c>
      <c r="R20" s="109">
        <v>40</v>
      </c>
      <c r="S20" s="109">
        <v>40</v>
      </c>
      <c r="T20" s="109">
        <v>40</v>
      </c>
      <c r="U20" s="109"/>
      <c r="V20" s="109"/>
      <c r="W20" s="109"/>
      <c r="X20" s="109"/>
      <c r="Y20" s="109"/>
      <c r="Z20" s="109"/>
      <c r="AA20" s="60">
        <f t="shared" si="2"/>
        <v>160</v>
      </c>
      <c r="AB20" s="67">
        <f t="shared" si="3"/>
        <v>100</v>
      </c>
      <c r="AC20" s="111">
        <v>27</v>
      </c>
      <c r="AD20" s="67">
        <f t="shared" si="4"/>
        <v>25.714285714285712</v>
      </c>
      <c r="AE20" s="112">
        <f>CRS!M20</f>
        <v>54.942857142857143</v>
      </c>
      <c r="AF20" s="66">
        <f>CRS!N20</f>
        <v>68.798095238095243</v>
      </c>
      <c r="AG20" s="64">
        <f>CRS!O20</f>
        <v>84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>
        <v>20</v>
      </c>
      <c r="H22" s="109">
        <v>10</v>
      </c>
      <c r="I22" s="109">
        <v>30</v>
      </c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80</v>
      </c>
      <c r="Q22" s="109">
        <v>40</v>
      </c>
      <c r="R22" s="109">
        <v>40</v>
      </c>
      <c r="S22" s="109">
        <v>40</v>
      </c>
      <c r="T22" s="109">
        <v>40</v>
      </c>
      <c r="U22" s="109"/>
      <c r="V22" s="109"/>
      <c r="W22" s="109"/>
      <c r="X22" s="109"/>
      <c r="Y22" s="109"/>
      <c r="Z22" s="109"/>
      <c r="AA22" s="60">
        <f t="shared" si="2"/>
        <v>160</v>
      </c>
      <c r="AB22" s="67">
        <f t="shared" si="3"/>
        <v>100</v>
      </c>
      <c r="AC22" s="111">
        <v>39</v>
      </c>
      <c r="AD22" s="67">
        <f t="shared" si="4"/>
        <v>37.142857142857146</v>
      </c>
      <c r="AE22" s="112">
        <f>CRS!M22</f>
        <v>72.028571428571439</v>
      </c>
      <c r="AF22" s="66">
        <f>CRS!N22</f>
        <v>76.190952380952382</v>
      </c>
      <c r="AG22" s="64">
        <f>CRS!O22</f>
        <v>88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10</v>
      </c>
      <c r="G24" s="109"/>
      <c r="H24" s="109">
        <v>10</v>
      </c>
      <c r="I24" s="109">
        <v>30</v>
      </c>
      <c r="J24" s="109"/>
      <c r="K24" s="109"/>
      <c r="L24" s="109"/>
      <c r="M24" s="109"/>
      <c r="N24" s="109"/>
      <c r="O24" s="60">
        <f t="shared" si="0"/>
        <v>70</v>
      </c>
      <c r="P24" s="67">
        <f t="shared" si="1"/>
        <v>70</v>
      </c>
      <c r="Q24" s="109">
        <v>40</v>
      </c>
      <c r="R24" s="109">
        <v>40</v>
      </c>
      <c r="S24" s="109">
        <v>40</v>
      </c>
      <c r="T24" s="109">
        <v>40</v>
      </c>
      <c r="U24" s="109"/>
      <c r="V24" s="109"/>
      <c r="W24" s="109"/>
      <c r="X24" s="109"/>
      <c r="Y24" s="109"/>
      <c r="Z24" s="109"/>
      <c r="AA24" s="60">
        <f t="shared" si="2"/>
        <v>160</v>
      </c>
      <c r="AB24" s="67">
        <f t="shared" si="3"/>
        <v>100</v>
      </c>
      <c r="AC24" s="111">
        <v>21</v>
      </c>
      <c r="AD24" s="67">
        <f t="shared" si="4"/>
        <v>20</v>
      </c>
      <c r="AE24" s="112">
        <f>CRS!M24</f>
        <v>62.900000000000006</v>
      </c>
      <c r="AF24" s="66">
        <f>CRS!N24</f>
        <v>68.182916666666671</v>
      </c>
      <c r="AG24" s="64">
        <f>CRS!O24</f>
        <v>84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>
        <v>10</v>
      </c>
      <c r="G25" s="109">
        <v>20</v>
      </c>
      <c r="H25" s="109">
        <v>10</v>
      </c>
      <c r="I25" s="109">
        <v>30</v>
      </c>
      <c r="J25" s="109"/>
      <c r="K25" s="109"/>
      <c r="L25" s="109"/>
      <c r="M25" s="109"/>
      <c r="N25" s="109"/>
      <c r="O25" s="60">
        <f t="shared" si="0"/>
        <v>70</v>
      </c>
      <c r="P25" s="67">
        <f t="shared" si="1"/>
        <v>70</v>
      </c>
      <c r="Q25" s="109">
        <v>40</v>
      </c>
      <c r="R25" s="109">
        <v>40</v>
      </c>
      <c r="S25" s="109">
        <v>40</v>
      </c>
      <c r="T25" s="109">
        <v>40</v>
      </c>
      <c r="U25" s="109"/>
      <c r="V25" s="109"/>
      <c r="W25" s="109"/>
      <c r="X25" s="109"/>
      <c r="Y25" s="109"/>
      <c r="Z25" s="109"/>
      <c r="AA25" s="60">
        <f t="shared" si="2"/>
        <v>160</v>
      </c>
      <c r="AB25" s="67">
        <f t="shared" si="3"/>
        <v>100</v>
      </c>
      <c r="AC25" s="111">
        <v>36</v>
      </c>
      <c r="AD25" s="67">
        <f t="shared" si="4"/>
        <v>34.285714285714285</v>
      </c>
      <c r="AE25" s="112">
        <f>CRS!M25</f>
        <v>67.757142857142867</v>
      </c>
      <c r="AF25" s="66">
        <f>CRS!N25</f>
        <v>66.244821428571441</v>
      </c>
      <c r="AG25" s="64">
        <f>CRS!O25</f>
        <v>83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>
        <v>10</v>
      </c>
      <c r="G26" s="109"/>
      <c r="H26" s="109">
        <v>5</v>
      </c>
      <c r="I26" s="109"/>
      <c r="J26" s="109"/>
      <c r="K26" s="109"/>
      <c r="L26" s="109"/>
      <c r="M26" s="109"/>
      <c r="N26" s="109"/>
      <c r="O26" s="60">
        <f t="shared" si="0"/>
        <v>15</v>
      </c>
      <c r="P26" s="67">
        <f t="shared" si="1"/>
        <v>15</v>
      </c>
      <c r="Q26" s="109">
        <v>40</v>
      </c>
      <c r="R26" s="109">
        <v>40</v>
      </c>
      <c r="S26" s="109">
        <v>40</v>
      </c>
      <c r="T26" s="109">
        <v>40</v>
      </c>
      <c r="U26" s="109"/>
      <c r="V26" s="109"/>
      <c r="W26" s="109"/>
      <c r="X26" s="109"/>
      <c r="Y26" s="109"/>
      <c r="Z26" s="109"/>
      <c r="AA26" s="60">
        <f t="shared" si="2"/>
        <v>160</v>
      </c>
      <c r="AB26" s="67">
        <f t="shared" si="3"/>
        <v>100</v>
      </c>
      <c r="AC26" s="111">
        <v>21</v>
      </c>
      <c r="AD26" s="67">
        <f t="shared" si="4"/>
        <v>20</v>
      </c>
      <c r="AE26" s="112">
        <f>CRS!M26</f>
        <v>44.75</v>
      </c>
      <c r="AF26" s="66">
        <f>CRS!N26</f>
        <v>60.414583333333333</v>
      </c>
      <c r="AG26" s="64">
        <f>CRS!O26</f>
        <v>80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>
        <v>20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30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>
        <f>CRS!M27</f>
        <v>9.9</v>
      </c>
      <c r="AF27" s="66">
        <f>CRS!N27</f>
        <v>31.876249999999999</v>
      </c>
      <c r="AG27" s="64">
        <f>CRS!O27</f>
        <v>73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>
        <v>20</v>
      </c>
      <c r="F28" s="109">
        <v>10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30</v>
      </c>
      <c r="P28" s="67">
        <f t="shared" si="1"/>
        <v>30</v>
      </c>
      <c r="Q28" s="109">
        <v>40</v>
      </c>
      <c r="R28" s="109">
        <v>40</v>
      </c>
      <c r="S28" s="109">
        <v>40</v>
      </c>
      <c r="T28" s="109">
        <v>40</v>
      </c>
      <c r="U28" s="109"/>
      <c r="V28" s="109"/>
      <c r="W28" s="109"/>
      <c r="X28" s="109"/>
      <c r="Y28" s="109"/>
      <c r="Z28" s="109"/>
      <c r="AA28" s="60">
        <f t="shared" si="2"/>
        <v>160</v>
      </c>
      <c r="AB28" s="67">
        <f t="shared" si="3"/>
        <v>100</v>
      </c>
      <c r="AC28" s="111">
        <v>33</v>
      </c>
      <c r="AD28" s="67">
        <f t="shared" si="4"/>
        <v>31.428571428571427</v>
      </c>
      <c r="AE28" s="112">
        <f>CRS!M28</f>
        <v>53.585714285714289</v>
      </c>
      <c r="AF28" s="66">
        <f>CRS!N28</f>
        <v>38.272857142857148</v>
      </c>
      <c r="AG28" s="64">
        <f>CRS!O28</f>
        <v>73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/>
      <c r="G30" s="109"/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30</v>
      </c>
      <c r="P30" s="67">
        <f t="shared" si="1"/>
        <v>30</v>
      </c>
      <c r="Q30" s="109">
        <v>40</v>
      </c>
      <c r="R30" s="109">
        <v>40</v>
      </c>
      <c r="S30" s="109">
        <v>40</v>
      </c>
      <c r="T30" s="109">
        <v>40</v>
      </c>
      <c r="U30" s="109"/>
      <c r="V30" s="109"/>
      <c r="W30" s="109"/>
      <c r="X30" s="109"/>
      <c r="Y30" s="109"/>
      <c r="Z30" s="109"/>
      <c r="AA30" s="60">
        <f t="shared" si="2"/>
        <v>160</v>
      </c>
      <c r="AB30" s="67">
        <f t="shared" si="3"/>
        <v>100</v>
      </c>
      <c r="AC30" s="111">
        <v>24</v>
      </c>
      <c r="AD30" s="67">
        <f t="shared" si="4"/>
        <v>22.857142857142858</v>
      </c>
      <c r="AE30" s="112">
        <f>CRS!M30</f>
        <v>50.671428571428571</v>
      </c>
      <c r="AF30" s="66">
        <f>CRS!N30</f>
        <v>62.879047619047626</v>
      </c>
      <c r="AG30" s="64">
        <f>CRS!O30</f>
        <v>81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>
        <v>10</v>
      </c>
      <c r="G31" s="109"/>
      <c r="H31" s="109">
        <v>10</v>
      </c>
      <c r="I31" s="109">
        <v>30</v>
      </c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50</v>
      </c>
      <c r="Q31" s="109">
        <v>40</v>
      </c>
      <c r="R31" s="109">
        <v>40</v>
      </c>
      <c r="S31" s="109">
        <v>40</v>
      </c>
      <c r="T31" s="109">
        <v>40</v>
      </c>
      <c r="U31" s="109"/>
      <c r="V31" s="109"/>
      <c r="W31" s="109"/>
      <c r="X31" s="109"/>
      <c r="Y31" s="109"/>
      <c r="Z31" s="109"/>
      <c r="AA31" s="60">
        <f t="shared" si="2"/>
        <v>160</v>
      </c>
      <c r="AB31" s="67">
        <f t="shared" si="3"/>
        <v>100</v>
      </c>
      <c r="AC31" s="111">
        <v>33</v>
      </c>
      <c r="AD31" s="67">
        <f t="shared" si="4"/>
        <v>31.428571428571427</v>
      </c>
      <c r="AE31" s="112">
        <f>CRS!M31</f>
        <v>60.185714285714283</v>
      </c>
      <c r="AF31" s="66">
        <f>CRS!N31</f>
        <v>70.032857142857139</v>
      </c>
      <c r="AG31" s="64">
        <f>CRS!O31</f>
        <v>85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>
        <v>10</v>
      </c>
      <c r="G32" s="109"/>
      <c r="H32" s="109">
        <v>5</v>
      </c>
      <c r="I32" s="109"/>
      <c r="J32" s="109"/>
      <c r="K32" s="109"/>
      <c r="L32" s="109"/>
      <c r="M32" s="109"/>
      <c r="N32" s="109"/>
      <c r="O32" s="60">
        <f t="shared" si="0"/>
        <v>35</v>
      </c>
      <c r="P32" s="67">
        <f t="shared" si="1"/>
        <v>35</v>
      </c>
      <c r="Q32" s="109">
        <v>40</v>
      </c>
      <c r="R32" s="109">
        <v>40</v>
      </c>
      <c r="S32" s="109">
        <v>40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160</v>
      </c>
      <c r="AB32" s="67">
        <f t="shared" si="3"/>
        <v>100</v>
      </c>
      <c r="AC32" s="111">
        <v>18</v>
      </c>
      <c r="AD32" s="67">
        <f t="shared" si="4"/>
        <v>17.142857142857142</v>
      </c>
      <c r="AE32" s="112">
        <f>CRS!M32</f>
        <v>50.378571428571426</v>
      </c>
      <c r="AF32" s="66">
        <f>CRS!N32</f>
        <v>52.990952380952379</v>
      </c>
      <c r="AG32" s="64">
        <f>CRS!O32</f>
        <v>76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/>
      <c r="G34" s="109"/>
      <c r="H34" s="109">
        <v>10</v>
      </c>
      <c r="I34" s="109">
        <v>30</v>
      </c>
      <c r="J34" s="109"/>
      <c r="K34" s="109"/>
      <c r="L34" s="109"/>
      <c r="M34" s="109"/>
      <c r="N34" s="109"/>
      <c r="O34" s="60">
        <f t="shared" si="0"/>
        <v>60</v>
      </c>
      <c r="P34" s="67">
        <f t="shared" si="1"/>
        <v>60</v>
      </c>
      <c r="Q34" s="109">
        <v>40</v>
      </c>
      <c r="R34" s="109">
        <v>40</v>
      </c>
      <c r="S34" s="109">
        <v>40</v>
      </c>
      <c r="T34" s="109">
        <v>40</v>
      </c>
      <c r="U34" s="109"/>
      <c r="V34" s="109"/>
      <c r="W34" s="109"/>
      <c r="X34" s="109"/>
      <c r="Y34" s="109"/>
      <c r="Z34" s="109"/>
      <c r="AA34" s="60">
        <f t="shared" si="2"/>
        <v>160</v>
      </c>
      <c r="AB34" s="67">
        <f t="shared" si="3"/>
        <v>100</v>
      </c>
      <c r="AC34" s="111">
        <v>30</v>
      </c>
      <c r="AD34" s="67">
        <f t="shared" si="4"/>
        <v>28.571428571428569</v>
      </c>
      <c r="AE34" s="112">
        <f>CRS!M34</f>
        <v>62.514285714285712</v>
      </c>
      <c r="AF34" s="66">
        <f>CRS!N34</f>
        <v>64.873809523809527</v>
      </c>
      <c r="AG34" s="64">
        <f>CRS!O34</f>
        <v>82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10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30</v>
      </c>
      <c r="P35" s="67">
        <f t="shared" si="1"/>
        <v>30</v>
      </c>
      <c r="Q35" s="109">
        <v>40</v>
      </c>
      <c r="R35" s="109">
        <v>40</v>
      </c>
      <c r="S35" s="109">
        <v>40</v>
      </c>
      <c r="T35" s="109">
        <v>40</v>
      </c>
      <c r="U35" s="109"/>
      <c r="V35" s="109"/>
      <c r="W35" s="109"/>
      <c r="X35" s="109"/>
      <c r="Y35" s="109"/>
      <c r="Z35" s="109"/>
      <c r="AA35" s="60">
        <f t="shared" si="2"/>
        <v>160</v>
      </c>
      <c r="AB35" s="67">
        <f t="shared" si="3"/>
        <v>100</v>
      </c>
      <c r="AC35" s="111">
        <v>27</v>
      </c>
      <c r="AD35" s="67">
        <f t="shared" si="4"/>
        <v>25.714285714285712</v>
      </c>
      <c r="AE35" s="112">
        <f>CRS!M35</f>
        <v>51.642857142857139</v>
      </c>
      <c r="AF35" s="66">
        <f>CRS!N35</f>
        <v>62.690178571428568</v>
      </c>
      <c r="AG35" s="64">
        <f>CRS!O35</f>
        <v>81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>
        <v>5</v>
      </c>
      <c r="G36" s="109"/>
      <c r="H36" s="109">
        <v>5</v>
      </c>
      <c r="I36" s="109"/>
      <c r="J36" s="109"/>
      <c r="K36" s="109"/>
      <c r="L36" s="109"/>
      <c r="M36" s="109"/>
      <c r="N36" s="109"/>
      <c r="O36" s="60">
        <f t="shared" si="0"/>
        <v>10</v>
      </c>
      <c r="P36" s="67">
        <f t="shared" si="1"/>
        <v>10</v>
      </c>
      <c r="Q36" s="109">
        <v>40</v>
      </c>
      <c r="R36" s="109">
        <v>40</v>
      </c>
      <c r="S36" s="109">
        <v>40</v>
      </c>
      <c r="T36" s="109">
        <v>40</v>
      </c>
      <c r="U36" s="109"/>
      <c r="V36" s="109"/>
      <c r="W36" s="109"/>
      <c r="X36" s="109"/>
      <c r="Y36" s="109"/>
      <c r="Z36" s="109"/>
      <c r="AA36" s="60">
        <f t="shared" si="2"/>
        <v>160</v>
      </c>
      <c r="AB36" s="67">
        <f t="shared" si="3"/>
        <v>100</v>
      </c>
      <c r="AC36" s="111">
        <v>33</v>
      </c>
      <c r="AD36" s="67">
        <f t="shared" si="4"/>
        <v>31.428571428571427</v>
      </c>
      <c r="AE36" s="112">
        <f>CRS!M36</f>
        <v>46.98571428571428</v>
      </c>
      <c r="AF36" s="66">
        <f>CRS!N36</f>
        <v>60.592857142857142</v>
      </c>
      <c r="AG36" s="64">
        <f>CRS!O36</f>
        <v>80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>
        <v>15</v>
      </c>
      <c r="G38" s="109">
        <v>20</v>
      </c>
      <c r="H38" s="109">
        <v>10</v>
      </c>
      <c r="I38" s="109">
        <v>30</v>
      </c>
      <c r="J38" s="109"/>
      <c r="K38" s="109"/>
      <c r="L38" s="109"/>
      <c r="M38" s="109"/>
      <c r="N38" s="109"/>
      <c r="O38" s="60">
        <f t="shared" si="0"/>
        <v>75</v>
      </c>
      <c r="P38" s="67">
        <f t="shared" si="1"/>
        <v>75</v>
      </c>
      <c r="Q38" s="109">
        <v>40</v>
      </c>
      <c r="R38" s="109">
        <v>40</v>
      </c>
      <c r="S38" s="109">
        <v>40</v>
      </c>
      <c r="T38" s="109">
        <v>40</v>
      </c>
      <c r="U38" s="109"/>
      <c r="V38" s="109"/>
      <c r="W38" s="109"/>
      <c r="X38" s="109"/>
      <c r="Y38" s="109"/>
      <c r="Z38" s="109"/>
      <c r="AA38" s="60">
        <f t="shared" si="2"/>
        <v>160</v>
      </c>
      <c r="AB38" s="67">
        <f t="shared" si="3"/>
        <v>100</v>
      </c>
      <c r="AC38" s="111">
        <v>33</v>
      </c>
      <c r="AD38" s="67">
        <f t="shared" si="4"/>
        <v>31.428571428571427</v>
      </c>
      <c r="AE38" s="112">
        <f>CRS!M38</f>
        <v>68.435714285714283</v>
      </c>
      <c r="AF38" s="66">
        <f>CRS!N38</f>
        <v>72.614523809523803</v>
      </c>
      <c r="AG38" s="64">
        <f>CRS!O38</f>
        <v>86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10</v>
      </c>
      <c r="I46" s="57">
        <f t="shared" si="5"/>
        <v>30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105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 021517</v>
      </c>
      <c r="F47" s="317" t="str">
        <f t="shared" si="5"/>
        <v>SW 030317</v>
      </c>
      <c r="G47" s="317" t="str">
        <f t="shared" si="5"/>
        <v>SW 030117</v>
      </c>
      <c r="H47" s="317" t="str">
        <f t="shared" si="5"/>
        <v>SW 022117</v>
      </c>
      <c r="I47" s="317" t="str">
        <f t="shared" si="5"/>
        <v>SW 022417</v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100</v>
      </c>
      <c r="P47" s="311"/>
      <c r="Q47" s="317" t="str">
        <f t="shared" ref="Q47:Z47" si="7">IF(Q6="","",Q6)</f>
        <v>MLAB01</v>
      </c>
      <c r="R47" s="317" t="str">
        <f t="shared" si="7"/>
        <v>MLAB02</v>
      </c>
      <c r="S47" s="317" t="str">
        <f t="shared" si="7"/>
        <v>MLAB03</v>
      </c>
      <c r="T47" s="317" t="str">
        <f t="shared" si="7"/>
        <v>MLAB04</v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160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>
        <v>10</v>
      </c>
      <c r="G50" s="109"/>
      <c r="H50" s="109">
        <v>5</v>
      </c>
      <c r="I50" s="109">
        <v>30</v>
      </c>
      <c r="J50" s="109"/>
      <c r="K50" s="109"/>
      <c r="L50" s="109"/>
      <c r="M50" s="109"/>
      <c r="N50" s="109"/>
      <c r="O50" s="60">
        <f t="shared" ref="O50:O80" si="8">IF(SUM(E50:N50)=0,"",SUM(E50:N50))</f>
        <v>45</v>
      </c>
      <c r="P50" s="67">
        <f t="shared" ref="P50:P80" si="9">IF(O50="","",O50/$O$6*100)</f>
        <v>45</v>
      </c>
      <c r="Q50" s="109">
        <v>40</v>
      </c>
      <c r="R50" s="109">
        <v>40</v>
      </c>
      <c r="S50" s="109">
        <v>40</v>
      </c>
      <c r="T50" s="109">
        <v>40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160</v>
      </c>
      <c r="AB50" s="67">
        <f t="shared" ref="AB50:AB80" si="11">IF(AA50="","",AA50/$AA$6*100)</f>
        <v>100</v>
      </c>
      <c r="AC50" s="111">
        <v>33</v>
      </c>
      <c r="AD50" s="67">
        <f t="shared" ref="AD50:AD80" si="12">IF(AC50="","",AC50/$AC$5*100)</f>
        <v>31.428571428571427</v>
      </c>
      <c r="AE50" s="112">
        <f>CRS!M50</f>
        <v>58.535714285714292</v>
      </c>
      <c r="AF50" s="66">
        <f>CRS!N50</f>
        <v>43.867857142857147</v>
      </c>
      <c r="AG50" s="64">
        <f>CRS!O50</f>
        <v>74</v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20</v>
      </c>
      <c r="F51" s="109">
        <v>10</v>
      </c>
      <c r="G51" s="109"/>
      <c r="H51" s="109"/>
      <c r="I51" s="109">
        <v>3</v>
      </c>
      <c r="J51" s="109"/>
      <c r="K51" s="109"/>
      <c r="L51" s="109"/>
      <c r="M51" s="109"/>
      <c r="N51" s="109"/>
      <c r="O51" s="60">
        <f t="shared" si="8"/>
        <v>33</v>
      </c>
      <c r="P51" s="67">
        <f t="shared" si="9"/>
        <v>33</v>
      </c>
      <c r="Q51" s="109">
        <v>40</v>
      </c>
      <c r="R51" s="109">
        <v>40</v>
      </c>
      <c r="S51" s="109">
        <v>40</v>
      </c>
      <c r="T51" s="109">
        <v>40</v>
      </c>
      <c r="U51" s="109"/>
      <c r="V51" s="109"/>
      <c r="W51" s="109"/>
      <c r="X51" s="109"/>
      <c r="Y51" s="109"/>
      <c r="Z51" s="109"/>
      <c r="AA51" s="60">
        <f t="shared" si="10"/>
        <v>160</v>
      </c>
      <c r="AB51" s="67">
        <f t="shared" si="11"/>
        <v>100</v>
      </c>
      <c r="AC51" s="111">
        <v>33</v>
      </c>
      <c r="AD51" s="67">
        <f t="shared" si="12"/>
        <v>31.428571428571427</v>
      </c>
      <c r="AE51" s="112">
        <f>CRS!M51</f>
        <v>54.575714285714284</v>
      </c>
      <c r="AF51" s="66">
        <f>CRS!N51</f>
        <v>53.61452380952381</v>
      </c>
      <c r="AG51" s="64">
        <f>CRS!O51</f>
        <v>77</v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20</v>
      </c>
      <c r="F52" s="109">
        <v>20</v>
      </c>
      <c r="G52" s="109">
        <v>20</v>
      </c>
      <c r="H52" s="109">
        <v>10</v>
      </c>
      <c r="I52" s="109">
        <v>30</v>
      </c>
      <c r="J52" s="109"/>
      <c r="K52" s="109"/>
      <c r="L52" s="109"/>
      <c r="M52" s="109"/>
      <c r="N52" s="109"/>
      <c r="O52" s="60">
        <f t="shared" si="8"/>
        <v>100</v>
      </c>
      <c r="P52" s="67">
        <f t="shared" si="9"/>
        <v>100</v>
      </c>
      <c r="Q52" s="109">
        <v>40</v>
      </c>
      <c r="R52" s="109">
        <v>40</v>
      </c>
      <c r="S52" s="109">
        <v>40</v>
      </c>
      <c r="T52" s="109">
        <v>40</v>
      </c>
      <c r="U52" s="109"/>
      <c r="V52" s="109"/>
      <c r="W52" s="109"/>
      <c r="X52" s="109"/>
      <c r="Y52" s="109"/>
      <c r="Z52" s="109"/>
      <c r="AA52" s="60">
        <f t="shared" si="10"/>
        <v>160</v>
      </c>
      <c r="AB52" s="67">
        <f t="shared" si="11"/>
        <v>100</v>
      </c>
      <c r="AC52" s="111">
        <v>54</v>
      </c>
      <c r="AD52" s="67">
        <f t="shared" si="12"/>
        <v>51.428571428571423</v>
      </c>
      <c r="AE52" s="112">
        <f>CRS!M52</f>
        <v>83.48571428571428</v>
      </c>
      <c r="AF52" s="66">
        <f>CRS!N52</f>
        <v>87.976190476190482</v>
      </c>
      <c r="AG52" s="64">
        <f>CRS!O52</f>
        <v>94</v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>
        <v>20</v>
      </c>
      <c r="F53" s="109"/>
      <c r="G53" s="109">
        <v>20</v>
      </c>
      <c r="H53" s="109"/>
      <c r="I53" s="109"/>
      <c r="J53" s="109"/>
      <c r="K53" s="109"/>
      <c r="L53" s="109"/>
      <c r="M53" s="109"/>
      <c r="N53" s="109"/>
      <c r="O53" s="60">
        <f t="shared" si="8"/>
        <v>40</v>
      </c>
      <c r="P53" s="67">
        <f t="shared" si="9"/>
        <v>40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>
        <f>CRS!M53</f>
        <v>13.200000000000001</v>
      </c>
      <c r="AF53" s="66">
        <f>CRS!N53</f>
        <v>33.132916666666667</v>
      </c>
      <c r="AG53" s="64">
        <f>CRS!O53</f>
        <v>73</v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20</v>
      </c>
      <c r="F54" s="109">
        <v>10</v>
      </c>
      <c r="G54" s="109">
        <v>20</v>
      </c>
      <c r="H54" s="109">
        <v>5</v>
      </c>
      <c r="I54" s="109"/>
      <c r="J54" s="109"/>
      <c r="K54" s="109"/>
      <c r="L54" s="109"/>
      <c r="M54" s="109"/>
      <c r="N54" s="109"/>
      <c r="O54" s="60">
        <f t="shared" si="8"/>
        <v>55</v>
      </c>
      <c r="P54" s="67">
        <f t="shared" si="9"/>
        <v>55.000000000000007</v>
      </c>
      <c r="Q54" s="109">
        <v>40</v>
      </c>
      <c r="R54" s="109">
        <v>40</v>
      </c>
      <c r="S54" s="109">
        <v>40</v>
      </c>
      <c r="T54" s="109">
        <v>40</v>
      </c>
      <c r="U54" s="109"/>
      <c r="V54" s="109"/>
      <c r="W54" s="109"/>
      <c r="X54" s="109"/>
      <c r="Y54" s="109"/>
      <c r="Z54" s="109"/>
      <c r="AA54" s="60">
        <f t="shared" si="10"/>
        <v>160</v>
      </c>
      <c r="AB54" s="67">
        <f t="shared" si="11"/>
        <v>100</v>
      </c>
      <c r="AC54" s="111">
        <v>24</v>
      </c>
      <c r="AD54" s="67">
        <f t="shared" si="12"/>
        <v>22.857142857142858</v>
      </c>
      <c r="AE54" s="112">
        <f>CRS!M54</f>
        <v>58.921428571428578</v>
      </c>
      <c r="AF54" s="66">
        <f>CRS!N54</f>
        <v>53.995714285714286</v>
      </c>
      <c r="AG54" s="64">
        <f>CRS!O54</f>
        <v>77</v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20</v>
      </c>
      <c r="F55" s="109">
        <v>10</v>
      </c>
      <c r="G55" s="109">
        <v>20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8"/>
        <v>60</v>
      </c>
      <c r="P55" s="67">
        <f t="shared" si="9"/>
        <v>60</v>
      </c>
      <c r="Q55" s="109">
        <v>40</v>
      </c>
      <c r="R55" s="109">
        <v>40</v>
      </c>
      <c r="S55" s="109">
        <v>40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0"/>
        <v>160</v>
      </c>
      <c r="AB55" s="67">
        <f t="shared" si="11"/>
        <v>100</v>
      </c>
      <c r="AC55" s="111">
        <v>18</v>
      </c>
      <c r="AD55" s="67">
        <f t="shared" si="12"/>
        <v>17.142857142857142</v>
      </c>
      <c r="AE55" s="112">
        <f>CRS!M55</f>
        <v>58.628571428571426</v>
      </c>
      <c r="AF55" s="66">
        <f>CRS!N55</f>
        <v>60.592619047619053</v>
      </c>
      <c r="AG55" s="64">
        <f>CRS!O55</f>
        <v>80</v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40" zoomScaleNormal="100" workbookViewId="0">
      <selection activeCell="R54" sqref="R5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>
        <v>20</v>
      </c>
      <c r="F5" s="108">
        <v>10</v>
      </c>
      <c r="G5" s="108">
        <v>10</v>
      </c>
      <c r="H5" s="108">
        <v>10</v>
      </c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/>
      <c r="V5" s="108"/>
      <c r="W5" s="108"/>
      <c r="X5" s="108"/>
      <c r="Y5" s="108"/>
      <c r="Z5" s="108"/>
      <c r="AA5" s="341"/>
      <c r="AB5" s="312"/>
      <c r="AC5" s="110">
        <v>80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50</v>
      </c>
      <c r="P6" s="312"/>
      <c r="Q6" s="305" t="s">
        <v>261</v>
      </c>
      <c r="R6" s="305" t="s">
        <v>262</v>
      </c>
      <c r="S6" s="305" t="s">
        <v>263</v>
      </c>
      <c r="T6" s="305" t="s">
        <v>264</v>
      </c>
      <c r="U6" s="305"/>
      <c r="V6" s="305"/>
      <c r="W6" s="305"/>
      <c r="X6" s="305"/>
      <c r="Y6" s="305"/>
      <c r="Z6" s="305"/>
      <c r="AA6" s="342">
        <f>IF(SUM(Q5:Z5)=0,"",SUM(Q5:Z5))</f>
        <v>160</v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5</v>
      </c>
      <c r="G9" s="109">
        <v>5</v>
      </c>
      <c r="H9" s="109">
        <v>5</v>
      </c>
      <c r="I9" s="109"/>
      <c r="J9" s="109"/>
      <c r="K9" s="109"/>
      <c r="L9" s="109"/>
      <c r="M9" s="109"/>
      <c r="N9" s="109"/>
      <c r="O9" s="60">
        <f>IF(SUM(E9:N9)=0,"",SUM(E9:N9))</f>
        <v>35</v>
      </c>
      <c r="P9" s="67">
        <f>IF(O9="","",O9/$O$6*100)</f>
        <v>70</v>
      </c>
      <c r="Q9" s="109">
        <v>40</v>
      </c>
      <c r="R9" s="109">
        <v>40</v>
      </c>
      <c r="S9" s="109">
        <v>40</v>
      </c>
      <c r="T9" s="109">
        <v>40</v>
      </c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100</v>
      </c>
      <c r="AC9" s="111">
        <v>32</v>
      </c>
      <c r="AD9" s="67">
        <f>IF(AC9="","",AC9/$AC$5*100)</f>
        <v>40</v>
      </c>
      <c r="AE9" s="112">
        <f>CRS!S9</f>
        <v>69.7</v>
      </c>
      <c r="AF9" s="66">
        <f>CRS!T9</f>
        <v>68.107916666666668</v>
      </c>
      <c r="AG9" s="64">
        <f>CRS!U9</f>
        <v>84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20</v>
      </c>
      <c r="R12" s="109">
        <v>20</v>
      </c>
      <c r="S12" s="109">
        <v>20</v>
      </c>
      <c r="T12" s="109">
        <v>20</v>
      </c>
      <c r="U12" s="109"/>
      <c r="V12" s="109"/>
      <c r="W12" s="109"/>
      <c r="X12" s="109"/>
      <c r="Y12" s="109"/>
      <c r="Z12" s="109"/>
      <c r="AA12" s="60">
        <f t="shared" si="2"/>
        <v>80</v>
      </c>
      <c r="AB12" s="67">
        <f t="shared" si="3"/>
        <v>50</v>
      </c>
      <c r="AC12" s="111">
        <v>38</v>
      </c>
      <c r="AD12" s="67">
        <f t="shared" si="4"/>
        <v>47.5</v>
      </c>
      <c r="AE12" s="112">
        <f>CRS!S12</f>
        <v>32.650000000000006</v>
      </c>
      <c r="AF12" s="66">
        <f>CRS!T12</f>
        <v>27.897797619047623</v>
      </c>
      <c r="AG12" s="64">
        <f>CRS!U12</f>
        <v>72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20</v>
      </c>
      <c r="F13" s="109">
        <v>10</v>
      </c>
      <c r="G13" s="109">
        <v>10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50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100</v>
      </c>
      <c r="AC13" s="111">
        <v>75</v>
      </c>
      <c r="AD13" s="67">
        <f t="shared" si="4"/>
        <v>93.75</v>
      </c>
      <c r="AE13" s="112">
        <f>CRS!S13</f>
        <v>97.875</v>
      </c>
      <c r="AF13" s="66">
        <f>CRS!T13</f>
        <v>93.327500000000001</v>
      </c>
      <c r="AG13" s="64">
        <f>CRS!U13</f>
        <v>97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20</v>
      </c>
      <c r="F15" s="109">
        <v>10</v>
      </c>
      <c r="G15" s="109">
        <v>10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100</v>
      </c>
      <c r="Q15" s="109">
        <v>40</v>
      </c>
      <c r="R15" s="109">
        <v>40</v>
      </c>
      <c r="S15" s="109">
        <v>40</v>
      </c>
      <c r="T15" s="109">
        <v>40</v>
      </c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100</v>
      </c>
      <c r="AC15" s="111">
        <v>26</v>
      </c>
      <c r="AD15" s="67">
        <f t="shared" si="4"/>
        <v>32.5</v>
      </c>
      <c r="AE15" s="112">
        <f>CRS!S15</f>
        <v>77.05</v>
      </c>
      <c r="AF15" s="66">
        <f>CRS!T15</f>
        <v>64.936309523809527</v>
      </c>
      <c r="AG15" s="64">
        <f>CRS!U15</f>
        <v>82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>
        <v>20</v>
      </c>
      <c r="F19" s="109">
        <v>10</v>
      </c>
      <c r="G19" s="109">
        <v>10</v>
      </c>
      <c r="H19" s="109">
        <v>10</v>
      </c>
      <c r="I19" s="109"/>
      <c r="J19" s="109"/>
      <c r="K19" s="109"/>
      <c r="L19" s="109"/>
      <c r="M19" s="109"/>
      <c r="N19" s="109"/>
      <c r="O19" s="60">
        <f t="shared" si="0"/>
        <v>50</v>
      </c>
      <c r="P19" s="67">
        <f t="shared" si="1"/>
        <v>100</v>
      </c>
      <c r="Q19" s="109">
        <v>40</v>
      </c>
      <c r="R19" s="109">
        <v>40</v>
      </c>
      <c r="S19" s="109">
        <v>40</v>
      </c>
      <c r="T19" s="109">
        <v>40</v>
      </c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100</v>
      </c>
      <c r="AC19" s="111">
        <v>39</v>
      </c>
      <c r="AD19" s="67">
        <f t="shared" si="4"/>
        <v>48.75</v>
      </c>
      <c r="AE19" s="112">
        <f>CRS!S19</f>
        <v>82.575000000000003</v>
      </c>
      <c r="AF19" s="66">
        <f>CRS!T19</f>
        <v>61.281309523809526</v>
      </c>
      <c r="AG19" s="64">
        <f>CRS!U19</f>
        <v>81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10</v>
      </c>
      <c r="G20" s="109">
        <v>10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50</v>
      </c>
      <c r="P20" s="67">
        <f t="shared" si="1"/>
        <v>100</v>
      </c>
      <c r="Q20" s="109">
        <v>40</v>
      </c>
      <c r="R20" s="109">
        <v>40</v>
      </c>
      <c r="S20" s="109">
        <v>40</v>
      </c>
      <c r="T20" s="109">
        <v>40</v>
      </c>
      <c r="U20" s="109"/>
      <c r="V20" s="109"/>
      <c r="W20" s="109"/>
      <c r="X20" s="109"/>
      <c r="Y20" s="109"/>
      <c r="Z20" s="109"/>
      <c r="AA20" s="60">
        <f t="shared" si="2"/>
        <v>160</v>
      </c>
      <c r="AB20" s="67">
        <f t="shared" si="3"/>
        <v>100</v>
      </c>
      <c r="AC20" s="111">
        <v>49</v>
      </c>
      <c r="AD20" s="67">
        <f t="shared" si="4"/>
        <v>61.250000000000007</v>
      </c>
      <c r="AE20" s="112">
        <f>CRS!S20</f>
        <v>86.825000000000003</v>
      </c>
      <c r="AF20" s="66">
        <f>CRS!T20</f>
        <v>77.811547619047616</v>
      </c>
      <c r="AG20" s="64">
        <f>CRS!U20</f>
        <v>89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>
        <v>10</v>
      </c>
      <c r="G22" s="109">
        <v>10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50</v>
      </c>
      <c r="P22" s="67">
        <f t="shared" si="1"/>
        <v>100</v>
      </c>
      <c r="Q22" s="109">
        <v>40</v>
      </c>
      <c r="R22" s="109">
        <v>40</v>
      </c>
      <c r="S22" s="109">
        <v>40</v>
      </c>
      <c r="T22" s="109">
        <v>40</v>
      </c>
      <c r="U22" s="109"/>
      <c r="V22" s="109"/>
      <c r="W22" s="109"/>
      <c r="X22" s="109"/>
      <c r="Y22" s="109"/>
      <c r="Z22" s="109"/>
      <c r="AA22" s="60">
        <f t="shared" si="2"/>
        <v>160</v>
      </c>
      <c r="AB22" s="67">
        <f t="shared" si="3"/>
        <v>100</v>
      </c>
      <c r="AC22" s="111">
        <v>49</v>
      </c>
      <c r="AD22" s="67">
        <f t="shared" si="4"/>
        <v>61.250000000000007</v>
      </c>
      <c r="AE22" s="112">
        <f>CRS!S22</f>
        <v>86.825000000000003</v>
      </c>
      <c r="AF22" s="66">
        <f>CRS!T22</f>
        <v>81.507976190476199</v>
      </c>
      <c r="AG22" s="64">
        <f>CRS!U22</f>
        <v>91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10</v>
      </c>
      <c r="G24" s="109">
        <v>10</v>
      </c>
      <c r="H24" s="109">
        <v>10</v>
      </c>
      <c r="I24" s="109"/>
      <c r="J24" s="109"/>
      <c r="K24" s="109"/>
      <c r="L24" s="109"/>
      <c r="M24" s="109"/>
      <c r="N24" s="109"/>
      <c r="O24" s="60">
        <f t="shared" si="0"/>
        <v>50</v>
      </c>
      <c r="P24" s="67">
        <f t="shared" si="1"/>
        <v>100</v>
      </c>
      <c r="Q24" s="109">
        <v>40</v>
      </c>
      <c r="R24" s="109">
        <v>40</v>
      </c>
      <c r="S24" s="109">
        <v>40</v>
      </c>
      <c r="T24" s="109">
        <v>40</v>
      </c>
      <c r="U24" s="109"/>
      <c r="V24" s="109"/>
      <c r="W24" s="109"/>
      <c r="X24" s="109"/>
      <c r="Y24" s="109"/>
      <c r="Z24" s="109"/>
      <c r="AA24" s="60">
        <f t="shared" si="2"/>
        <v>160</v>
      </c>
      <c r="AB24" s="67">
        <f t="shared" si="3"/>
        <v>100</v>
      </c>
      <c r="AC24" s="111">
        <v>22</v>
      </c>
      <c r="AD24" s="67">
        <f t="shared" si="4"/>
        <v>27.500000000000004</v>
      </c>
      <c r="AE24" s="112">
        <f>CRS!S24</f>
        <v>75.349999999999994</v>
      </c>
      <c r="AF24" s="66">
        <f>CRS!T24</f>
        <v>71.766458333333333</v>
      </c>
      <c r="AG24" s="64">
        <f>CRS!U24</f>
        <v>86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>
        <v>20</v>
      </c>
      <c r="F25" s="109">
        <v>10</v>
      </c>
      <c r="G25" s="109">
        <v>10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50</v>
      </c>
      <c r="P25" s="67">
        <f t="shared" si="1"/>
        <v>100</v>
      </c>
      <c r="Q25" s="109">
        <v>40</v>
      </c>
      <c r="R25" s="109">
        <v>40</v>
      </c>
      <c r="S25" s="109">
        <v>40</v>
      </c>
      <c r="T25" s="109">
        <v>40</v>
      </c>
      <c r="U25" s="109"/>
      <c r="V25" s="109"/>
      <c r="W25" s="109"/>
      <c r="X25" s="109"/>
      <c r="Y25" s="109"/>
      <c r="Z25" s="109"/>
      <c r="AA25" s="60">
        <f t="shared" si="2"/>
        <v>160</v>
      </c>
      <c r="AB25" s="67">
        <f t="shared" si="3"/>
        <v>100</v>
      </c>
      <c r="AC25" s="111">
        <v>50</v>
      </c>
      <c r="AD25" s="67">
        <f t="shared" si="4"/>
        <v>62.5</v>
      </c>
      <c r="AE25" s="112">
        <f>CRS!S25</f>
        <v>87.25</v>
      </c>
      <c r="AF25" s="66">
        <f>CRS!T25</f>
        <v>76.747410714285721</v>
      </c>
      <c r="AG25" s="64">
        <f>CRS!U25</f>
        <v>88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>
        <v>20</v>
      </c>
      <c r="F26" s="109">
        <v>10</v>
      </c>
      <c r="G26" s="109">
        <v>10</v>
      </c>
      <c r="H26" s="109">
        <v>10</v>
      </c>
      <c r="I26" s="109"/>
      <c r="J26" s="109"/>
      <c r="K26" s="109"/>
      <c r="L26" s="109"/>
      <c r="M26" s="109"/>
      <c r="N26" s="109"/>
      <c r="O26" s="60">
        <f t="shared" si="0"/>
        <v>50</v>
      </c>
      <c r="P26" s="67">
        <f t="shared" si="1"/>
        <v>100</v>
      </c>
      <c r="Q26" s="109">
        <v>40</v>
      </c>
      <c r="R26" s="109">
        <v>40</v>
      </c>
      <c r="S26" s="109">
        <v>40</v>
      </c>
      <c r="T26" s="109">
        <v>40</v>
      </c>
      <c r="U26" s="109"/>
      <c r="V26" s="109"/>
      <c r="W26" s="109"/>
      <c r="X26" s="109"/>
      <c r="Y26" s="109"/>
      <c r="Z26" s="109"/>
      <c r="AA26" s="60">
        <f t="shared" si="2"/>
        <v>160</v>
      </c>
      <c r="AB26" s="67">
        <f t="shared" si="3"/>
        <v>100</v>
      </c>
      <c r="AC26" s="111">
        <v>27</v>
      </c>
      <c r="AD26" s="67">
        <f t="shared" si="4"/>
        <v>33.75</v>
      </c>
      <c r="AE26" s="112">
        <f>CRS!S26</f>
        <v>77.474999999999994</v>
      </c>
      <c r="AF26" s="66">
        <f>CRS!T26</f>
        <v>68.94479166666666</v>
      </c>
      <c r="AG26" s="64">
        <f>CRS!U26</f>
        <v>84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>
        <v>20</v>
      </c>
      <c r="F27" s="109">
        <v>10</v>
      </c>
      <c r="G27" s="109">
        <v>10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50</v>
      </c>
      <c r="P27" s="67">
        <f t="shared" si="1"/>
        <v>100</v>
      </c>
      <c r="Q27" s="109">
        <v>40</v>
      </c>
      <c r="R27" s="109">
        <v>40</v>
      </c>
      <c r="S27" s="109">
        <v>40</v>
      </c>
      <c r="T27" s="109">
        <v>40</v>
      </c>
      <c r="U27" s="109"/>
      <c r="V27" s="109"/>
      <c r="W27" s="109"/>
      <c r="X27" s="109"/>
      <c r="Y27" s="109"/>
      <c r="Z27" s="109"/>
      <c r="AA27" s="60">
        <f t="shared" si="2"/>
        <v>160</v>
      </c>
      <c r="AB27" s="67">
        <f t="shared" si="3"/>
        <v>100</v>
      </c>
      <c r="AC27" s="111">
        <v>35</v>
      </c>
      <c r="AD27" s="67">
        <f t="shared" si="4"/>
        <v>43.75</v>
      </c>
      <c r="AE27" s="112">
        <f>CRS!S27</f>
        <v>80.875</v>
      </c>
      <c r="AF27" s="66">
        <f>CRS!T27</f>
        <v>56.375624999999999</v>
      </c>
      <c r="AG27" s="64">
        <f>CRS!U27</f>
        <v>78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>
        <v>20</v>
      </c>
      <c r="F28" s="109">
        <v>5</v>
      </c>
      <c r="G28" s="109">
        <v>5</v>
      </c>
      <c r="H28" s="109">
        <v>5</v>
      </c>
      <c r="I28" s="109"/>
      <c r="J28" s="109"/>
      <c r="K28" s="109"/>
      <c r="L28" s="109"/>
      <c r="M28" s="109"/>
      <c r="N28" s="109"/>
      <c r="O28" s="60">
        <f t="shared" si="0"/>
        <v>35</v>
      </c>
      <c r="P28" s="67">
        <f t="shared" si="1"/>
        <v>70</v>
      </c>
      <c r="Q28" s="109">
        <v>40</v>
      </c>
      <c r="R28" s="109">
        <v>40</v>
      </c>
      <c r="S28" s="109">
        <v>40</v>
      </c>
      <c r="T28" s="109">
        <v>40</v>
      </c>
      <c r="U28" s="109"/>
      <c r="V28" s="109"/>
      <c r="W28" s="109"/>
      <c r="X28" s="109"/>
      <c r="Y28" s="109"/>
      <c r="Z28" s="109"/>
      <c r="AA28" s="60">
        <f t="shared" si="2"/>
        <v>160</v>
      </c>
      <c r="AB28" s="67">
        <f t="shared" si="3"/>
        <v>100</v>
      </c>
      <c r="AC28" s="111">
        <v>16</v>
      </c>
      <c r="AD28" s="67">
        <f t="shared" si="4"/>
        <v>20</v>
      </c>
      <c r="AE28" s="112">
        <f>CRS!S28</f>
        <v>62.900000000000006</v>
      </c>
      <c r="AF28" s="66">
        <f>CRS!T28</f>
        <v>50.586428571428577</v>
      </c>
      <c r="AG28" s="64">
        <f>CRS!U28</f>
        <v>75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>
        <v>10</v>
      </c>
      <c r="G30" s="109">
        <v>10</v>
      </c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50</v>
      </c>
      <c r="P30" s="67">
        <f t="shared" si="1"/>
        <v>100</v>
      </c>
      <c r="Q30" s="109">
        <v>40</v>
      </c>
      <c r="R30" s="109">
        <v>40</v>
      </c>
      <c r="S30" s="109">
        <v>40</v>
      </c>
      <c r="T30" s="109">
        <v>40</v>
      </c>
      <c r="U30" s="109"/>
      <c r="V30" s="109"/>
      <c r="W30" s="109"/>
      <c r="X30" s="109"/>
      <c r="Y30" s="109"/>
      <c r="Z30" s="109"/>
      <c r="AA30" s="60">
        <f t="shared" si="2"/>
        <v>160</v>
      </c>
      <c r="AB30" s="67">
        <f t="shared" si="3"/>
        <v>100</v>
      </c>
      <c r="AC30" s="111">
        <v>44</v>
      </c>
      <c r="AD30" s="67">
        <f t="shared" si="4"/>
        <v>55.000000000000007</v>
      </c>
      <c r="AE30" s="112">
        <f>CRS!S30</f>
        <v>84.7</v>
      </c>
      <c r="AF30" s="66">
        <f>CRS!T30</f>
        <v>73.789523809523814</v>
      </c>
      <c r="AG30" s="64">
        <f>CRS!U30</f>
        <v>87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>
        <v>20</v>
      </c>
      <c r="F31" s="109">
        <v>10</v>
      </c>
      <c r="G31" s="109">
        <v>10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100</v>
      </c>
      <c r="Q31" s="109">
        <v>40</v>
      </c>
      <c r="R31" s="109">
        <v>40</v>
      </c>
      <c r="S31" s="109">
        <v>40</v>
      </c>
      <c r="T31" s="109">
        <v>40</v>
      </c>
      <c r="U31" s="109"/>
      <c r="V31" s="109"/>
      <c r="W31" s="109"/>
      <c r="X31" s="109"/>
      <c r="Y31" s="109"/>
      <c r="Z31" s="109"/>
      <c r="AA31" s="60">
        <f t="shared" si="2"/>
        <v>160</v>
      </c>
      <c r="AB31" s="67">
        <f t="shared" si="3"/>
        <v>100</v>
      </c>
      <c r="AC31" s="111">
        <v>41</v>
      </c>
      <c r="AD31" s="67">
        <f t="shared" si="4"/>
        <v>51.249999999999993</v>
      </c>
      <c r="AE31" s="112">
        <f>CRS!S31</f>
        <v>83.424999999999997</v>
      </c>
      <c r="AF31" s="66">
        <f>CRS!T31</f>
        <v>76.728928571428568</v>
      </c>
      <c r="AG31" s="64">
        <f>CRS!U31</f>
        <v>88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>
        <v>10</v>
      </c>
      <c r="G32" s="109">
        <v>10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50</v>
      </c>
      <c r="P32" s="67">
        <f t="shared" si="1"/>
        <v>100</v>
      </c>
      <c r="Q32" s="109">
        <v>40</v>
      </c>
      <c r="R32" s="109">
        <v>40</v>
      </c>
      <c r="S32" s="109">
        <v>40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160</v>
      </c>
      <c r="AB32" s="67">
        <f t="shared" si="3"/>
        <v>100</v>
      </c>
      <c r="AC32" s="111">
        <v>20</v>
      </c>
      <c r="AD32" s="67">
        <f t="shared" si="4"/>
        <v>25</v>
      </c>
      <c r="AE32" s="112">
        <f>CRS!S32</f>
        <v>74.5</v>
      </c>
      <c r="AF32" s="66">
        <f>CRS!T32</f>
        <v>63.74547619047619</v>
      </c>
      <c r="AG32" s="64">
        <f>CRS!U32</f>
        <v>82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>
        <v>10</v>
      </c>
      <c r="G34" s="109">
        <v>10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50</v>
      </c>
      <c r="P34" s="67">
        <f t="shared" si="1"/>
        <v>100</v>
      </c>
      <c r="Q34" s="109">
        <v>40</v>
      </c>
      <c r="R34" s="109">
        <v>40</v>
      </c>
      <c r="S34" s="109">
        <v>40</v>
      </c>
      <c r="T34" s="109">
        <v>40</v>
      </c>
      <c r="U34" s="109"/>
      <c r="V34" s="109"/>
      <c r="W34" s="109"/>
      <c r="X34" s="109"/>
      <c r="Y34" s="109"/>
      <c r="Z34" s="109"/>
      <c r="AA34" s="60">
        <f t="shared" si="2"/>
        <v>160</v>
      </c>
      <c r="AB34" s="67">
        <f t="shared" si="3"/>
        <v>100</v>
      </c>
      <c r="AC34" s="111">
        <v>25</v>
      </c>
      <c r="AD34" s="67">
        <f t="shared" si="4"/>
        <v>31.25</v>
      </c>
      <c r="AE34" s="112">
        <f>CRS!S34</f>
        <v>76.625</v>
      </c>
      <c r="AF34" s="66">
        <f>CRS!T34</f>
        <v>70.749404761904771</v>
      </c>
      <c r="AG34" s="64">
        <f>CRS!U34</f>
        <v>85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10</v>
      </c>
      <c r="G35" s="109">
        <v>10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50</v>
      </c>
      <c r="P35" s="67">
        <f t="shared" si="1"/>
        <v>100</v>
      </c>
      <c r="Q35" s="109">
        <v>40</v>
      </c>
      <c r="R35" s="109">
        <v>40</v>
      </c>
      <c r="S35" s="109">
        <v>40</v>
      </c>
      <c r="T35" s="109">
        <v>40</v>
      </c>
      <c r="U35" s="109"/>
      <c r="V35" s="109"/>
      <c r="W35" s="109"/>
      <c r="X35" s="109"/>
      <c r="Y35" s="109"/>
      <c r="Z35" s="109"/>
      <c r="AA35" s="60">
        <f t="shared" si="2"/>
        <v>160</v>
      </c>
      <c r="AB35" s="67">
        <f t="shared" si="3"/>
        <v>100</v>
      </c>
      <c r="AC35" s="111">
        <v>23</v>
      </c>
      <c r="AD35" s="67">
        <f t="shared" si="4"/>
        <v>28.749999999999996</v>
      </c>
      <c r="AE35" s="112">
        <f>CRS!S35</f>
        <v>75.775000000000006</v>
      </c>
      <c r="AF35" s="66">
        <f>CRS!T35</f>
        <v>69.232589285714283</v>
      </c>
      <c r="AG35" s="64">
        <f>CRS!U35</f>
        <v>85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>
        <v>20</v>
      </c>
      <c r="F36" s="109">
        <v>10</v>
      </c>
      <c r="G36" s="109">
        <v>10</v>
      </c>
      <c r="H36" s="109">
        <v>10</v>
      </c>
      <c r="I36" s="109"/>
      <c r="J36" s="109"/>
      <c r="K36" s="109"/>
      <c r="L36" s="109"/>
      <c r="M36" s="109"/>
      <c r="N36" s="109"/>
      <c r="O36" s="60">
        <f t="shared" si="0"/>
        <v>50</v>
      </c>
      <c r="P36" s="67">
        <f t="shared" si="1"/>
        <v>100</v>
      </c>
      <c r="Q36" s="109">
        <v>40</v>
      </c>
      <c r="R36" s="109">
        <v>40</v>
      </c>
      <c r="S36" s="109">
        <v>40</v>
      </c>
      <c r="T36" s="109">
        <v>40</v>
      </c>
      <c r="U36" s="109"/>
      <c r="V36" s="109"/>
      <c r="W36" s="109"/>
      <c r="X36" s="109"/>
      <c r="Y36" s="109"/>
      <c r="Z36" s="109"/>
      <c r="AA36" s="60">
        <f t="shared" si="2"/>
        <v>160</v>
      </c>
      <c r="AB36" s="67">
        <f t="shared" si="3"/>
        <v>100</v>
      </c>
      <c r="AC36" s="111">
        <v>17</v>
      </c>
      <c r="AD36" s="67">
        <f t="shared" si="4"/>
        <v>21.25</v>
      </c>
      <c r="AE36" s="112">
        <f>CRS!S36</f>
        <v>73.224999999999994</v>
      </c>
      <c r="AF36" s="66">
        <f>CRS!T36</f>
        <v>66.908928571428561</v>
      </c>
      <c r="AG36" s="64">
        <f>CRS!U36</f>
        <v>83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>
        <v>20</v>
      </c>
      <c r="F38" s="109">
        <v>10</v>
      </c>
      <c r="G38" s="109">
        <v>10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50</v>
      </c>
      <c r="P38" s="67">
        <f t="shared" si="1"/>
        <v>100</v>
      </c>
      <c r="Q38" s="109">
        <v>40</v>
      </c>
      <c r="R38" s="109">
        <v>40</v>
      </c>
      <c r="S38" s="109">
        <v>40</v>
      </c>
      <c r="T38" s="109">
        <v>40</v>
      </c>
      <c r="U38" s="109"/>
      <c r="V38" s="109"/>
      <c r="W38" s="109"/>
      <c r="X38" s="109"/>
      <c r="Y38" s="109"/>
      <c r="Z38" s="109"/>
      <c r="AA38" s="60">
        <f t="shared" si="2"/>
        <v>160</v>
      </c>
      <c r="AB38" s="67">
        <f t="shared" si="3"/>
        <v>100</v>
      </c>
      <c r="AC38" s="111">
        <v>34</v>
      </c>
      <c r="AD38" s="67">
        <f t="shared" si="4"/>
        <v>42.5</v>
      </c>
      <c r="AE38" s="112">
        <f>CRS!S38</f>
        <v>80.45</v>
      </c>
      <c r="AF38" s="66">
        <f>CRS!T38</f>
        <v>76.532261904761896</v>
      </c>
      <c r="AG38" s="64">
        <f>CRS!U38</f>
        <v>88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10</v>
      </c>
      <c r="G46" s="57">
        <f t="shared" si="5"/>
        <v>10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80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50</v>
      </c>
      <c r="P47" s="311"/>
      <c r="Q47" s="317" t="str">
        <f t="shared" ref="Q47:Z47" si="7">IF(Q6="","",Q6)</f>
        <v>FLAB01</v>
      </c>
      <c r="R47" s="317" t="str">
        <f t="shared" si="7"/>
        <v>FLAB02</v>
      </c>
      <c r="S47" s="317" t="str">
        <f t="shared" si="7"/>
        <v>FLAB03</v>
      </c>
      <c r="T47" s="317" t="str">
        <f t="shared" si="7"/>
        <v>FLAB04</v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160</v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>
        <v>20</v>
      </c>
      <c r="F50" s="109">
        <v>5</v>
      </c>
      <c r="G50" s="109">
        <v>5</v>
      </c>
      <c r="H50" s="109">
        <v>5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35</v>
      </c>
      <c r="P50" s="67">
        <f t="shared" ref="P50:P80" si="9">IF(O50="","",O50/$O$6*100)</f>
        <v>70</v>
      </c>
      <c r="Q50" s="109">
        <v>40</v>
      </c>
      <c r="R50" s="109">
        <v>40</v>
      </c>
      <c r="S50" s="109"/>
      <c r="T50" s="109">
        <v>40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120</v>
      </c>
      <c r="AB50" s="67">
        <f t="shared" ref="AB50:AB80" si="11">IF(AA50="","",AA50/$AA$6*100)</f>
        <v>75</v>
      </c>
      <c r="AC50" s="111">
        <v>26</v>
      </c>
      <c r="AD50" s="67">
        <f t="shared" ref="AD50:AD80" si="12">IF(AC50="","",AC50/$AC$5*100)</f>
        <v>32.5</v>
      </c>
      <c r="AE50" s="112">
        <f>CRS!S50</f>
        <v>58.900000000000006</v>
      </c>
      <c r="AF50" s="66">
        <f>CRS!T50</f>
        <v>51.383928571428577</v>
      </c>
      <c r="AG50" s="64">
        <f>CRS!U50</f>
        <v>75</v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20</v>
      </c>
      <c r="F51" s="109">
        <v>5</v>
      </c>
      <c r="G51" s="109">
        <v>5</v>
      </c>
      <c r="H51" s="109">
        <v>5</v>
      </c>
      <c r="I51" s="109"/>
      <c r="J51" s="109"/>
      <c r="K51" s="109"/>
      <c r="L51" s="109"/>
      <c r="M51" s="109"/>
      <c r="N51" s="109"/>
      <c r="O51" s="60">
        <f t="shared" si="8"/>
        <v>35</v>
      </c>
      <c r="P51" s="67">
        <f t="shared" si="9"/>
        <v>70</v>
      </c>
      <c r="Q51" s="109">
        <v>40</v>
      </c>
      <c r="R51" s="109">
        <v>20</v>
      </c>
      <c r="S51" s="109">
        <v>20</v>
      </c>
      <c r="T51" s="109"/>
      <c r="U51" s="109"/>
      <c r="V51" s="109"/>
      <c r="W51" s="109"/>
      <c r="X51" s="109"/>
      <c r="Y51" s="109"/>
      <c r="Z51" s="109"/>
      <c r="AA51" s="60">
        <f t="shared" si="10"/>
        <v>80</v>
      </c>
      <c r="AB51" s="67">
        <f t="shared" si="11"/>
        <v>50</v>
      </c>
      <c r="AC51" s="111">
        <v>29</v>
      </c>
      <c r="AD51" s="67">
        <f t="shared" si="12"/>
        <v>36.25</v>
      </c>
      <c r="AE51" s="112">
        <f>CRS!S51</f>
        <v>51.925000000000004</v>
      </c>
      <c r="AF51" s="66">
        <f>CRS!T51</f>
        <v>52.769761904761907</v>
      </c>
      <c r="AG51" s="64">
        <f>CRS!U51</f>
        <v>76</v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20</v>
      </c>
      <c r="F52" s="109">
        <v>10</v>
      </c>
      <c r="G52" s="109">
        <v>10</v>
      </c>
      <c r="H52" s="109">
        <v>10</v>
      </c>
      <c r="I52" s="109"/>
      <c r="J52" s="109"/>
      <c r="K52" s="109"/>
      <c r="L52" s="109"/>
      <c r="M52" s="109"/>
      <c r="N52" s="109"/>
      <c r="O52" s="60">
        <f t="shared" si="8"/>
        <v>50</v>
      </c>
      <c r="P52" s="67">
        <f t="shared" si="9"/>
        <v>100</v>
      </c>
      <c r="Q52" s="109">
        <v>40</v>
      </c>
      <c r="R52" s="109">
        <v>40</v>
      </c>
      <c r="S52" s="109">
        <v>40</v>
      </c>
      <c r="T52" s="109">
        <v>40</v>
      </c>
      <c r="U52" s="109"/>
      <c r="V52" s="109"/>
      <c r="W52" s="109"/>
      <c r="X52" s="109"/>
      <c r="Y52" s="109"/>
      <c r="Z52" s="109"/>
      <c r="AA52" s="60">
        <f t="shared" si="10"/>
        <v>160</v>
      </c>
      <c r="AB52" s="67">
        <f t="shared" si="11"/>
        <v>100</v>
      </c>
      <c r="AC52" s="111">
        <v>57</v>
      </c>
      <c r="AD52" s="67">
        <f t="shared" si="12"/>
        <v>71.25</v>
      </c>
      <c r="AE52" s="112">
        <f>CRS!S52</f>
        <v>90.224999999999994</v>
      </c>
      <c r="AF52" s="66">
        <f>CRS!T52</f>
        <v>89.100595238095238</v>
      </c>
      <c r="AG52" s="64">
        <f>CRS!U52</f>
        <v>95</v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>
        <v>40</v>
      </c>
      <c r="R53" s="109">
        <v>40</v>
      </c>
      <c r="S53" s="109"/>
      <c r="T53" s="109"/>
      <c r="U53" s="109"/>
      <c r="V53" s="109"/>
      <c r="W53" s="109"/>
      <c r="X53" s="109"/>
      <c r="Y53" s="109"/>
      <c r="Z53" s="109"/>
      <c r="AA53" s="60">
        <f t="shared" si="10"/>
        <v>80</v>
      </c>
      <c r="AB53" s="67">
        <f t="shared" si="11"/>
        <v>50</v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20</v>
      </c>
      <c r="F54" s="109">
        <v>10</v>
      </c>
      <c r="G54" s="109">
        <v>10</v>
      </c>
      <c r="H54" s="109">
        <v>10</v>
      </c>
      <c r="I54" s="109"/>
      <c r="J54" s="109"/>
      <c r="K54" s="109"/>
      <c r="L54" s="109"/>
      <c r="M54" s="109"/>
      <c r="N54" s="109"/>
      <c r="O54" s="60">
        <f t="shared" si="8"/>
        <v>50</v>
      </c>
      <c r="P54" s="67">
        <f t="shared" si="9"/>
        <v>100</v>
      </c>
      <c r="Q54" s="109">
        <v>40</v>
      </c>
      <c r="R54" s="109">
        <v>40</v>
      </c>
      <c r="S54" s="109">
        <v>40</v>
      </c>
      <c r="T54" s="109">
        <v>40</v>
      </c>
      <c r="U54" s="109"/>
      <c r="V54" s="109"/>
      <c r="W54" s="109"/>
      <c r="X54" s="109"/>
      <c r="Y54" s="109"/>
      <c r="Z54" s="109"/>
      <c r="AA54" s="60">
        <f t="shared" si="10"/>
        <v>160</v>
      </c>
      <c r="AB54" s="67">
        <f t="shared" si="11"/>
        <v>100</v>
      </c>
      <c r="AC54" s="111">
        <v>28</v>
      </c>
      <c r="AD54" s="67">
        <f t="shared" si="12"/>
        <v>35</v>
      </c>
      <c r="AE54" s="112">
        <f>CRS!S54</f>
        <v>77.900000000000006</v>
      </c>
      <c r="AF54" s="66">
        <f>CRS!T54</f>
        <v>65.947857142857146</v>
      </c>
      <c r="AG54" s="64">
        <f>CRS!U54</f>
        <v>83</v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20</v>
      </c>
      <c r="F55" s="109">
        <v>10</v>
      </c>
      <c r="G55" s="109">
        <v>10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8"/>
        <v>50</v>
      </c>
      <c r="P55" s="67">
        <f t="shared" si="9"/>
        <v>100</v>
      </c>
      <c r="Q55" s="109">
        <v>40</v>
      </c>
      <c r="R55" s="109">
        <v>40</v>
      </c>
      <c r="S55" s="109">
        <v>40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0"/>
        <v>160</v>
      </c>
      <c r="AB55" s="67">
        <f t="shared" si="11"/>
        <v>100</v>
      </c>
      <c r="AC55" s="111">
        <v>17</v>
      </c>
      <c r="AD55" s="67">
        <f t="shared" si="12"/>
        <v>21.25</v>
      </c>
      <c r="AE55" s="112">
        <f>CRS!S55</f>
        <v>73.224999999999994</v>
      </c>
      <c r="AF55" s="66">
        <f>CRS!T55</f>
        <v>66.908809523809524</v>
      </c>
      <c r="AG55" s="64">
        <f>CRS!U55</f>
        <v>83</v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tabSelected="1" showOutlineSymbols="0" view="pageLayout" topLeftCell="A67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5" t="str">
        <f>'INITIAL INPUT'!G12</f>
        <v>ICS2</v>
      </c>
      <c r="D11" s="386"/>
      <c r="E11" s="386"/>
      <c r="F11" s="163"/>
      <c r="G11" s="387" t="str">
        <f>CRS!A4</f>
        <v>WF 4:15PM-5:30PM  TTHSAT 6:45PM-8:00PM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82</v>
      </c>
      <c r="J15" s="145"/>
      <c r="K15" s="144">
        <f>IF(CRS!O9="","",CRS!O9)</f>
        <v>83</v>
      </c>
      <c r="L15" s="146"/>
      <c r="M15" s="144">
        <f>IF(CRS!V9="","",CRS!V9)</f>
        <v>84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>UD</v>
      </c>
      <c r="N16" s="147"/>
      <c r="O16" s="377" t="str">
        <f>IF(CRS!W10="","",CRS!W10)</f>
        <v>UD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70</v>
      </c>
      <c r="J17" s="145"/>
      <c r="K17" s="144" t="str">
        <f>IF(CRS!O11="","",CRS!O11)</f>
        <v/>
      </c>
      <c r="L17" s="146"/>
      <c r="M17" s="144" t="str">
        <f>IF(CRS!V11="","",CRS!V11)</f>
        <v>UD</v>
      </c>
      <c r="N17" s="147"/>
      <c r="O17" s="377" t="str">
        <f>IF(CRS!W11="","",CRS!W11)</f>
        <v>UD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73</v>
      </c>
      <c r="J18" s="145"/>
      <c r="K18" s="144">
        <f>IF(CRS!O12="","",CRS!O12)</f>
        <v>72</v>
      </c>
      <c r="L18" s="146"/>
      <c r="M18" s="144">
        <f>IF(CRS!V12="","",CRS!V12)</f>
        <v>72</v>
      </c>
      <c r="N18" s="147"/>
      <c r="O18" s="377" t="str">
        <f>IF(CRS!W12="","",CRS!W12)</f>
        <v>FAILED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96</v>
      </c>
      <c r="J19" s="145"/>
      <c r="K19" s="144">
        <f>IF(CRS!O13="","",CRS!O13)</f>
        <v>94</v>
      </c>
      <c r="L19" s="146"/>
      <c r="M19" s="144">
        <f>IF(CRS!V13="","",CRS!V13)</f>
        <v>97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>UD</v>
      </c>
      <c r="N20" s="147"/>
      <c r="O20" s="377" t="str">
        <f>IF(CRS!W14="","",CRS!W14)</f>
        <v>UD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74</v>
      </c>
      <c r="J21" s="145"/>
      <c r="K21" s="144">
        <f>IF(CRS!O15="","",CRS!O15)</f>
        <v>76</v>
      </c>
      <c r="L21" s="146"/>
      <c r="M21" s="144">
        <f>IF(CRS!V15="","",CRS!V15)</f>
        <v>82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>UD</v>
      </c>
      <c r="N22" s="147"/>
      <c r="O22" s="377" t="str">
        <f>IF(CRS!W16="","",CRS!W16)</f>
        <v>UD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79</v>
      </c>
      <c r="J23" s="145"/>
      <c r="K23" s="144">
        <f>IF(CRS!O17="","",CRS!O17)</f>
        <v>76</v>
      </c>
      <c r="L23" s="146"/>
      <c r="M23" s="144" t="str">
        <f>IF(CRS!V17="","",CRS!V17)</f>
        <v>INC</v>
      </c>
      <c r="N23" s="147"/>
      <c r="O23" s="377" t="str">
        <f>IF(CRS!W17="","",CRS!W17)</f>
        <v>NFE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75</v>
      </c>
      <c r="J24" s="145"/>
      <c r="K24" s="144">
        <f>IF(CRS!O18="","",CRS!O18)</f>
        <v>72</v>
      </c>
      <c r="L24" s="146"/>
      <c r="M24" s="144" t="str">
        <f>IF(CRS!V18="","",CRS!V18)</f>
        <v>UD</v>
      </c>
      <c r="N24" s="147"/>
      <c r="O24" s="377" t="str">
        <f>IF(CRS!W18="","",CRS!W18)</f>
        <v>UD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71</v>
      </c>
      <c r="J25" s="145"/>
      <c r="K25" s="144">
        <f>IF(CRS!O19="","",CRS!O19)</f>
        <v>73</v>
      </c>
      <c r="L25" s="146"/>
      <c r="M25" s="144">
        <f>IF(CRS!V19="","",CRS!V19)</f>
        <v>81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91</v>
      </c>
      <c r="J26" s="145"/>
      <c r="K26" s="144">
        <f>IF(CRS!O20="","",CRS!O20)</f>
        <v>84</v>
      </c>
      <c r="L26" s="146"/>
      <c r="M26" s="144">
        <f>IF(CRS!V20="","",CRS!V20)</f>
        <v>89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>UD</v>
      </c>
      <c r="N27" s="147"/>
      <c r="O27" s="377" t="str">
        <f>IF(CRS!W21="","",CRS!W21)</f>
        <v>UD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90</v>
      </c>
      <c r="J28" s="145"/>
      <c r="K28" s="144">
        <f>IF(CRS!O22="","",CRS!O22)</f>
        <v>88</v>
      </c>
      <c r="L28" s="146"/>
      <c r="M28" s="144">
        <f>IF(CRS!V22="","",CRS!V22)</f>
        <v>91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74</v>
      </c>
      <c r="J29" s="145"/>
      <c r="K29" s="144" t="str">
        <f>IF(CRS!O23="","",CRS!O23)</f>
        <v/>
      </c>
      <c r="L29" s="146"/>
      <c r="M29" s="144" t="str">
        <f>IF(CRS!V23="","",CRS!V23)</f>
        <v>UD</v>
      </c>
      <c r="N29" s="147"/>
      <c r="O29" s="377" t="str">
        <f>IF(CRS!W23="","",CRS!W23)</f>
        <v>UD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87</v>
      </c>
      <c r="J30" s="145"/>
      <c r="K30" s="144">
        <f>IF(CRS!O24="","",CRS!O24)</f>
        <v>84</v>
      </c>
      <c r="L30" s="146"/>
      <c r="M30" s="144">
        <f>IF(CRS!V24="","",CRS!V24)</f>
        <v>86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82</v>
      </c>
      <c r="J31" s="145"/>
      <c r="K31" s="144">
        <f>IF(CRS!O25="","",CRS!O25)</f>
        <v>83</v>
      </c>
      <c r="L31" s="146"/>
      <c r="M31" s="144">
        <f>IF(CRS!V25="","",CRS!V25)</f>
        <v>88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88</v>
      </c>
      <c r="J32" s="145"/>
      <c r="K32" s="144">
        <f>IF(CRS!O26="","",CRS!O26)</f>
        <v>80</v>
      </c>
      <c r="L32" s="146"/>
      <c r="M32" s="144">
        <f>IF(CRS!V26="","",CRS!V26)</f>
        <v>84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77</v>
      </c>
      <c r="J33" s="145"/>
      <c r="K33" s="144">
        <f>IF(CRS!O27="","",CRS!O27)</f>
        <v>73</v>
      </c>
      <c r="L33" s="146"/>
      <c r="M33" s="144">
        <f>IF(CRS!V27="","",CRS!V27)</f>
        <v>78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72</v>
      </c>
      <c r="J34" s="145"/>
      <c r="K34" s="144">
        <f>IF(CRS!O28="","",CRS!O28)</f>
        <v>73</v>
      </c>
      <c r="L34" s="146"/>
      <c r="M34" s="144">
        <f>IF(CRS!V28="","",CRS!V28)</f>
        <v>75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>
        <f>IF(CRS!I29="","",CRS!I29)</f>
        <v>71</v>
      </c>
      <c r="J35" s="145"/>
      <c r="K35" s="144" t="str">
        <f>IF(CRS!O29="","",CRS!O29)</f>
        <v/>
      </c>
      <c r="L35" s="146"/>
      <c r="M35" s="144" t="str">
        <f>IF(CRS!V29="","",CRS!V29)</f>
        <v>UD</v>
      </c>
      <c r="N35" s="147"/>
      <c r="O35" s="377" t="str">
        <f>IF(CRS!W29="","",CRS!W29)</f>
        <v>UD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88</v>
      </c>
      <c r="J36" s="145"/>
      <c r="K36" s="144">
        <f>IF(CRS!O30="","",CRS!O30)</f>
        <v>81</v>
      </c>
      <c r="L36" s="146"/>
      <c r="M36" s="144">
        <f>IF(CRS!V30="","",CRS!V30)</f>
        <v>87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90</v>
      </c>
      <c r="J37" s="145"/>
      <c r="K37" s="144">
        <f>IF(CRS!O31="","",CRS!O31)</f>
        <v>85</v>
      </c>
      <c r="L37" s="146"/>
      <c r="M37" s="144">
        <f>IF(CRS!V31="","",CRS!V31)</f>
        <v>88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78</v>
      </c>
      <c r="J38" s="145"/>
      <c r="K38" s="144">
        <f>IF(CRS!O32="","",CRS!O32)</f>
        <v>76</v>
      </c>
      <c r="L38" s="146"/>
      <c r="M38" s="144">
        <f>IF(CRS!V32="","",CRS!V32)</f>
        <v>82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73</v>
      </c>
      <c r="J39" s="145"/>
      <c r="K39" s="144" t="str">
        <f>IF(CRS!O33="","",CRS!O33)</f>
        <v/>
      </c>
      <c r="L39" s="146"/>
      <c r="M39" s="144" t="str">
        <f>IF(CRS!V33="","",CRS!V33)</f>
        <v>UD</v>
      </c>
      <c r="N39" s="147"/>
      <c r="O39" s="377" t="str">
        <f>IF(CRS!W33="","",CRS!W33)</f>
        <v>UD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84</v>
      </c>
      <c r="J40" s="145"/>
      <c r="K40" s="144">
        <f>IF(CRS!O34="","",CRS!O34)</f>
        <v>82</v>
      </c>
      <c r="L40" s="146"/>
      <c r="M40" s="144">
        <f>IF(CRS!V34="","",CRS!V34)</f>
        <v>85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87</v>
      </c>
      <c r="J41" s="145"/>
      <c r="K41" s="144">
        <f>IF(CRS!O35="","",CRS!O35)</f>
        <v>81</v>
      </c>
      <c r="L41" s="146"/>
      <c r="M41" s="144">
        <f>IF(CRS!V35="","",CRS!V35)</f>
        <v>85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87</v>
      </c>
      <c r="J42" s="145"/>
      <c r="K42" s="144">
        <f>IF(CRS!O36="","",CRS!O36)</f>
        <v>80</v>
      </c>
      <c r="L42" s="146"/>
      <c r="M42" s="144">
        <f>IF(CRS!V36="","",CRS!V36)</f>
        <v>83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>UD</v>
      </c>
      <c r="N43" s="147"/>
      <c r="O43" s="377" t="str">
        <f>IF(CRS!W37="","",CRS!W37)</f>
        <v>UD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88</v>
      </c>
      <c r="J44" s="145"/>
      <c r="K44" s="144">
        <f>IF(CRS!O38="","",CRS!O38)</f>
        <v>86</v>
      </c>
      <c r="L44" s="146"/>
      <c r="M44" s="144">
        <f>IF(CRS!V38="","",CRS!V38)</f>
        <v>88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>UD</v>
      </c>
      <c r="N45" s="147"/>
      <c r="O45" s="377" t="str">
        <f>IF(CRS!W39="","",CRS!W39)</f>
        <v>UD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72</v>
      </c>
      <c r="J46" s="145"/>
      <c r="K46" s="144" t="str">
        <f>IF(CRS!O40="","",CRS!O40)</f>
        <v/>
      </c>
      <c r="L46" s="146"/>
      <c r="M46" s="144" t="str">
        <f>IF(CRS!V40="","",CRS!V40)</f>
        <v>UD</v>
      </c>
      <c r="N46" s="147"/>
      <c r="O46" s="377" t="str">
        <f>IF(CRS!W40="","",CRS!W40)</f>
        <v>UD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5" t="str">
        <f>C11</f>
        <v>ICS2</v>
      </c>
      <c r="D72" s="386"/>
      <c r="E72" s="386"/>
      <c r="F72" s="163"/>
      <c r="G72" s="387" t="str">
        <f>G11</f>
        <v>WF 4:15PM-5:30PM  TTHSAT 6:45PM-8:00PM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72</v>
      </c>
      <c r="J76" s="145"/>
      <c r="K76" s="144">
        <f>IF(CRS!O50="","",CRS!O50)</f>
        <v>74</v>
      </c>
      <c r="L76" s="146"/>
      <c r="M76" s="144">
        <f>IF(CRS!V50="","",CRS!V50)</f>
        <v>75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76</v>
      </c>
      <c r="J77" s="145"/>
      <c r="K77" s="144">
        <f>IF(CRS!O51="","",CRS!O51)</f>
        <v>77</v>
      </c>
      <c r="L77" s="146"/>
      <c r="M77" s="144">
        <f>IF(CRS!V51="","",CRS!V51)</f>
        <v>76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96</v>
      </c>
      <c r="J78" s="145"/>
      <c r="K78" s="144">
        <f>IF(CRS!O52="","",CRS!O52)</f>
        <v>94</v>
      </c>
      <c r="L78" s="146"/>
      <c r="M78" s="144">
        <f>IF(CRS!V52="","",CRS!V52)</f>
        <v>95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77</v>
      </c>
      <c r="J79" s="145"/>
      <c r="K79" s="144">
        <f>IF(CRS!O53="","",CRS!O53)</f>
        <v>73</v>
      </c>
      <c r="L79" s="146"/>
      <c r="M79" s="144" t="str">
        <f>IF(CRS!V53="","",CRS!V53)</f>
        <v>INC</v>
      </c>
      <c r="N79" s="147"/>
      <c r="O79" s="377" t="str">
        <f>IF(CRS!W53="","",CRS!W53)</f>
        <v>NFE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74</v>
      </c>
      <c r="J80" s="145"/>
      <c r="K80" s="144">
        <f>IF(CRS!O54="","",CRS!O54)</f>
        <v>77</v>
      </c>
      <c r="L80" s="146"/>
      <c r="M80" s="144">
        <f>IF(CRS!V54="","",CRS!V54)</f>
        <v>83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81</v>
      </c>
      <c r="J81" s="145"/>
      <c r="K81" s="144">
        <f>IF(CRS!O55="","",CRS!O55)</f>
        <v>80</v>
      </c>
      <c r="L81" s="146"/>
      <c r="M81" s="144">
        <f>IF(CRS!V55="","",CRS!V55)</f>
        <v>83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2017-04-21T00:08:18Z</dcterms:modified>
</cp:coreProperties>
</file>