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0" yWindow="0" windowWidth="20490" windowHeight="7905" activeTab="6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CRS!$V$1:$V$65536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CRS!$T$1:$T$65536</definedName>
    <definedName name="MG" localSheetId="6">[1]CRS!$O$1:$O$65536</definedName>
    <definedName name="MG">CRS!$O$1:$O$65536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CRS!$N$1:$N$65536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CRS!$I$1:$I$65536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CRS!$H$1:$H$65536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CRS!$U$1:$U$65536</definedName>
    <definedName name="RFS" localSheetId="6">[1]CRS!$S$1:$S$65536</definedName>
    <definedName name="RFS">CRS!$S$1:$S$65536</definedName>
    <definedName name="RMS" localSheetId="6">[1]CRS!$M$1:$M$65536</definedName>
    <definedName name="RMS">CRS!$M$1:$M$65536</definedName>
    <definedName name="SEX" localSheetId="6">[1]NAME!$C$1:$C$65536</definedName>
    <definedName name="SEX">[2]NAME!$C$1:$C$65536</definedName>
  </definedNames>
  <calcPr calcId="124519"/>
</workbook>
</file>

<file path=xl/calcChain.xml><?xml version="1.0" encoding="utf-8"?>
<calcChain xmlns="http://schemas.openxmlformats.org/spreadsheetml/2006/main">
  <c r="J53" i="8"/>
  <c r="J114" s="1"/>
  <c r="AC6" i="7"/>
  <c r="AC6" i="6"/>
  <c r="G106" i="8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A7" s="1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J112"/>
  <c r="D47"/>
  <c r="D108" s="1"/>
  <c r="B9" i="4"/>
  <c r="O12" i="8"/>
  <c r="O73" s="1"/>
  <c r="O11"/>
  <c r="O72" s="1"/>
  <c r="C11"/>
  <c r="C72" s="1"/>
  <c r="A11"/>
  <c r="A72" s="1"/>
  <c r="A8"/>
  <c r="AD80" i="7"/>
  <c r="R80" i="4" s="1"/>
  <c r="S80" s="1"/>
  <c r="AA80" i="7"/>
  <c r="O80"/>
  <c r="AD79"/>
  <c r="R79" i="4" s="1"/>
  <c r="S79" s="1"/>
  <c r="AA79" i="7"/>
  <c r="AB79" s="1"/>
  <c r="Q79" i="4" s="1"/>
  <c r="O79" i="7"/>
  <c r="P79" s="1"/>
  <c r="P79" i="4" s="1"/>
  <c r="AD78" i="7"/>
  <c r="R78" i="4" s="1"/>
  <c r="S78" s="1"/>
  <c r="AA78" i="7"/>
  <c r="O78"/>
  <c r="AD77"/>
  <c r="R77" i="4" s="1"/>
  <c r="S77" s="1"/>
  <c r="AA77" i="7"/>
  <c r="AB77" s="1"/>
  <c r="Q77" i="4" s="1"/>
  <c r="O77" i="7"/>
  <c r="P77" s="1"/>
  <c r="P77" i="4" s="1"/>
  <c r="AD76" i="7"/>
  <c r="R76" i="4" s="1"/>
  <c r="S76" s="1"/>
  <c r="AA76" i="7"/>
  <c r="O76"/>
  <c r="AD75"/>
  <c r="R75" i="4" s="1"/>
  <c r="S75" s="1"/>
  <c r="AA75" i="7"/>
  <c r="AB75" s="1"/>
  <c r="Q75" i="4" s="1"/>
  <c r="O75" i="7"/>
  <c r="P75" s="1"/>
  <c r="P75" i="4" s="1"/>
  <c r="AD74" i="7"/>
  <c r="R74" i="4" s="1"/>
  <c r="S74" s="1"/>
  <c r="AA74" i="7"/>
  <c r="O74"/>
  <c r="AD73"/>
  <c r="R73" i="4" s="1"/>
  <c r="S73" s="1"/>
  <c r="AA73" i="7"/>
  <c r="AB73" s="1"/>
  <c r="Q73" i="4" s="1"/>
  <c r="O73" i="7"/>
  <c r="P73" s="1"/>
  <c r="P73" i="4" s="1"/>
  <c r="AD72" i="7"/>
  <c r="R72" i="4" s="1"/>
  <c r="S72" s="1"/>
  <c r="AA72" i="7"/>
  <c r="O72"/>
  <c r="AD71"/>
  <c r="R71" i="4" s="1"/>
  <c r="S71" s="1"/>
  <c r="AA71" i="7"/>
  <c r="AB71" s="1"/>
  <c r="Q71" i="4" s="1"/>
  <c r="O71" i="7"/>
  <c r="P71" s="1"/>
  <c r="P71" i="4" s="1"/>
  <c r="AD70" i="7"/>
  <c r="R70" i="4" s="1"/>
  <c r="S70" s="1"/>
  <c r="AA70" i="7"/>
  <c r="O70"/>
  <c r="AD69"/>
  <c r="R69" i="4" s="1"/>
  <c r="S69" s="1"/>
  <c r="AA69" i="7"/>
  <c r="AB69" s="1"/>
  <c r="Q69" i="4" s="1"/>
  <c r="O69" i="7"/>
  <c r="P69" s="1"/>
  <c r="P69" i="4" s="1"/>
  <c r="AD68" i="7"/>
  <c r="R68" i="4" s="1"/>
  <c r="S68" s="1"/>
  <c r="AA68" i="7"/>
  <c r="O68"/>
  <c r="AD67"/>
  <c r="R67" i="4" s="1"/>
  <c r="S67" s="1"/>
  <c r="AA67" i="7"/>
  <c r="AB67" s="1"/>
  <c r="Q67" i="4" s="1"/>
  <c r="O67" i="7"/>
  <c r="P67" s="1"/>
  <c r="P67" i="4" s="1"/>
  <c r="AD66" i="7"/>
  <c r="R66" i="4" s="1"/>
  <c r="S66" s="1"/>
  <c r="AA66" i="7"/>
  <c r="O66"/>
  <c r="AD65"/>
  <c r="R65" i="4" s="1"/>
  <c r="S65" s="1"/>
  <c r="AA65" i="7"/>
  <c r="AB65" s="1"/>
  <c r="Q65" i="4" s="1"/>
  <c r="O65" i="7"/>
  <c r="P65" s="1"/>
  <c r="P65" i="4" s="1"/>
  <c r="AD64" i="7"/>
  <c r="R64" i="4" s="1"/>
  <c r="S64" s="1"/>
  <c r="AA64" i="7"/>
  <c r="O64"/>
  <c r="AD63"/>
  <c r="R63" i="4" s="1"/>
  <c r="S63" s="1"/>
  <c r="AA63" i="7"/>
  <c r="AB63" s="1"/>
  <c r="Q63" i="4" s="1"/>
  <c r="O63" i="7"/>
  <c r="P63" s="1"/>
  <c r="P63" i="4" s="1"/>
  <c r="AD62" i="7"/>
  <c r="R62" i="4" s="1"/>
  <c r="S62" s="1"/>
  <c r="AA62" i="7"/>
  <c r="O62"/>
  <c r="AD61"/>
  <c r="R61" i="4" s="1"/>
  <c r="S61" s="1"/>
  <c r="AA61" i="7"/>
  <c r="AB61" s="1"/>
  <c r="Q61" i="4" s="1"/>
  <c r="O61" i="7"/>
  <c r="P61" s="1"/>
  <c r="P61" i="4" s="1"/>
  <c r="AD60" i="7"/>
  <c r="R60" i="4" s="1"/>
  <c r="S60" s="1"/>
  <c r="AB60" i="7"/>
  <c r="Q60" i="4" s="1"/>
  <c r="AA60" i="7"/>
  <c r="O60"/>
  <c r="AD59"/>
  <c r="R59" i="4" s="1"/>
  <c r="S59" s="1"/>
  <c r="AA59" i="7"/>
  <c r="AB59" s="1"/>
  <c r="Q59" i="4" s="1"/>
  <c r="O59" i="7"/>
  <c r="P59" s="1"/>
  <c r="P59" i="4" s="1"/>
  <c r="AD58" i="7"/>
  <c r="R58" i="4" s="1"/>
  <c r="S58" s="1"/>
  <c r="AA58" i="7"/>
  <c r="AB58" s="1"/>
  <c r="Q58" i="4" s="1"/>
  <c r="O58" i="7"/>
  <c r="AD57"/>
  <c r="R57" i="4" s="1"/>
  <c r="AA57" i="7"/>
  <c r="AB57" s="1"/>
  <c r="Q57" i="4" s="1"/>
  <c r="O57" i="7"/>
  <c r="P57" s="1"/>
  <c r="P57" i="4" s="1"/>
  <c r="AD56" i="7"/>
  <c r="R56" i="4" s="1"/>
  <c r="AA56" i="7"/>
  <c r="AB56" s="1"/>
  <c r="Q56" i="4" s="1"/>
  <c r="O56" i="7"/>
  <c r="AD55"/>
  <c r="R55" i="4" s="1"/>
  <c r="S55" s="1"/>
  <c r="AA55" i="7"/>
  <c r="AB55" s="1"/>
  <c r="Q55" i="4" s="1"/>
  <c r="O55" i="7"/>
  <c r="P55" s="1"/>
  <c r="P55" i="4" s="1"/>
  <c r="AD54" i="7"/>
  <c r="R54" i="4" s="1"/>
  <c r="AA54" i="7"/>
  <c r="AB54" s="1"/>
  <c r="Q54" i="4" s="1"/>
  <c r="O54" i="7"/>
  <c r="AD53"/>
  <c r="R53" i="4" s="1"/>
  <c r="AA53" i="7"/>
  <c r="AB53" s="1"/>
  <c r="Q53" i="4" s="1"/>
  <c r="O53" i="7"/>
  <c r="P53" s="1"/>
  <c r="P53" i="4" s="1"/>
  <c r="AD52" i="7"/>
  <c r="R52" i="4" s="1"/>
  <c r="AA52" i="7"/>
  <c r="AB52" s="1"/>
  <c r="Q52" i="4" s="1"/>
  <c r="O52" i="7"/>
  <c r="AD51"/>
  <c r="R51" i="4" s="1"/>
  <c r="S51" s="1"/>
  <c r="AA51" i="7"/>
  <c r="AB51" s="1"/>
  <c r="Q51" i="4" s="1"/>
  <c r="O51" i="7"/>
  <c r="P51" s="1"/>
  <c r="P51" i="4" s="1"/>
  <c r="AD50" i="7"/>
  <c r="R50" i="4" s="1"/>
  <c r="AA50" i="7"/>
  <c r="AB50" s="1"/>
  <c r="Q50" i="4" s="1"/>
  <c r="O50" i="7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E43"/>
  <c r="AD40"/>
  <c r="R40" i="4" s="1"/>
  <c r="AA40" i="7"/>
  <c r="O40"/>
  <c r="AD39"/>
  <c r="R39" i="4" s="1"/>
  <c r="AA39" i="7"/>
  <c r="O39"/>
  <c r="AD38"/>
  <c r="R38" i="4" s="1"/>
  <c r="AA38" i="7"/>
  <c r="AB38" s="1"/>
  <c r="Q38" i="4" s="1"/>
  <c r="O38" i="7"/>
  <c r="AD37"/>
  <c r="R37" i="4" s="1"/>
  <c r="AA37" i="7"/>
  <c r="O37"/>
  <c r="AD36"/>
  <c r="R36" i="4" s="1"/>
  <c r="AA36" i="7"/>
  <c r="O36"/>
  <c r="AD35"/>
  <c r="R35" i="4" s="1"/>
  <c r="AA35" i="7"/>
  <c r="AB35" s="1"/>
  <c r="Q35" i="4" s="1"/>
  <c r="O35" i="7"/>
  <c r="P35" s="1"/>
  <c r="P35" i="4" s="1"/>
  <c r="AD34" i="7"/>
  <c r="R34" i="4" s="1"/>
  <c r="AA34" i="7"/>
  <c r="O34"/>
  <c r="AD33"/>
  <c r="R33" i="4" s="1"/>
  <c r="AA33" i="7"/>
  <c r="O33"/>
  <c r="AD32"/>
  <c r="R32" i="4" s="1"/>
  <c r="AA32" i="7"/>
  <c r="AB32" s="1"/>
  <c r="Q32" i="4" s="1"/>
  <c r="O32" i="7"/>
  <c r="AD31"/>
  <c r="R31" i="4" s="1"/>
  <c r="AA31" i="7"/>
  <c r="O31"/>
  <c r="AD30"/>
  <c r="R30" i="4" s="1"/>
  <c r="AA30" i="7"/>
  <c r="O30"/>
  <c r="AD29"/>
  <c r="R29" i="4" s="1"/>
  <c r="AA29" i="7"/>
  <c r="O29"/>
  <c r="AD28"/>
  <c r="R28" i="4" s="1"/>
  <c r="AA28" i="7"/>
  <c r="O28"/>
  <c r="AD27"/>
  <c r="R27" i="4" s="1"/>
  <c r="AA27" i="7"/>
  <c r="O27"/>
  <c r="AD26"/>
  <c r="R26" i="4" s="1"/>
  <c r="AA26" i="7"/>
  <c r="O26"/>
  <c r="AD25"/>
  <c r="R25" i="4" s="1"/>
  <c r="AA25" i="7"/>
  <c r="O25"/>
  <c r="AD24"/>
  <c r="R24" i="4" s="1"/>
  <c r="AA24" i="7"/>
  <c r="O24"/>
  <c r="AD23"/>
  <c r="R23" i="4" s="1"/>
  <c r="S23" s="1"/>
  <c r="AA23" i="7"/>
  <c r="AB23" s="1"/>
  <c r="Q23" i="4" s="1"/>
  <c r="O23" i="7"/>
  <c r="P23" s="1"/>
  <c r="P23" i="4" s="1"/>
  <c r="AD22" i="7"/>
  <c r="R22" i="4" s="1"/>
  <c r="AA22" i="7"/>
  <c r="O22"/>
  <c r="AD21"/>
  <c r="R21" i="4" s="1"/>
  <c r="AA21" i="7"/>
  <c r="O21"/>
  <c r="AD20"/>
  <c r="R20" i="4" s="1"/>
  <c r="AA20" i="7"/>
  <c r="AB20" s="1"/>
  <c r="Q20" i="4" s="1"/>
  <c r="O20" i="7"/>
  <c r="AD19"/>
  <c r="R19" i="4" s="1"/>
  <c r="AA19" i="7"/>
  <c r="O19"/>
  <c r="AD18"/>
  <c r="R18" i="4" s="1"/>
  <c r="AA18" i="7"/>
  <c r="O18"/>
  <c r="AD17"/>
  <c r="R17" i="4" s="1"/>
  <c r="AA17" i="7"/>
  <c r="O17"/>
  <c r="AD16"/>
  <c r="R16" i="4" s="1"/>
  <c r="AA16" i="7"/>
  <c r="O16"/>
  <c r="AD15"/>
  <c r="R15" i="4" s="1"/>
  <c r="AA15" i="7"/>
  <c r="O15"/>
  <c r="AD14"/>
  <c r="R14" i="4" s="1"/>
  <c r="AA14" i="7"/>
  <c r="AB14" s="1"/>
  <c r="Q14" i="4" s="1"/>
  <c r="O14" i="7"/>
  <c r="AD13"/>
  <c r="R13" i="4" s="1"/>
  <c r="AA13" i="7"/>
  <c r="AB13" s="1"/>
  <c r="Q13" i="4" s="1"/>
  <c r="O13" i="7"/>
  <c r="P13" s="1"/>
  <c r="P13" i="4" s="1"/>
  <c r="AD12" i="7"/>
  <c r="R12" i="4" s="1"/>
  <c r="AA12" i="7"/>
  <c r="AB12" s="1"/>
  <c r="Q12" i="4" s="1"/>
  <c r="O12" i="7"/>
  <c r="AD11"/>
  <c r="R11" i="4" s="1"/>
  <c r="AA11" i="7"/>
  <c r="O11"/>
  <c r="AD10"/>
  <c r="R10" i="4" s="1"/>
  <c r="AA10" i="7"/>
  <c r="O10"/>
  <c r="AD9"/>
  <c r="R9" i="4" s="1"/>
  <c r="AA9" i="7"/>
  <c r="O9"/>
  <c r="B9"/>
  <c r="AC47"/>
  <c r="AA6"/>
  <c r="O6"/>
  <c r="O47" s="1"/>
  <c r="Q2"/>
  <c r="Q43" s="1"/>
  <c r="E2"/>
  <c r="E43" s="1"/>
  <c r="AE43" i="6"/>
  <c r="AD80"/>
  <c r="L80" i="4" s="1"/>
  <c r="AA80" i="6"/>
  <c r="O80"/>
  <c r="AD79"/>
  <c r="L79" i="4" s="1"/>
  <c r="AA79" i="6"/>
  <c r="O79"/>
  <c r="AD78"/>
  <c r="L78" i="4" s="1"/>
  <c r="AA78" i="6"/>
  <c r="O78"/>
  <c r="AD77"/>
  <c r="L77" i="4" s="1"/>
  <c r="AA77" i="6"/>
  <c r="O77"/>
  <c r="AD76"/>
  <c r="L76" i="4" s="1"/>
  <c r="AA76" i="6"/>
  <c r="O76"/>
  <c r="AD75"/>
  <c r="L75" i="4" s="1"/>
  <c r="AA75" i="6"/>
  <c r="O75"/>
  <c r="AD74"/>
  <c r="L74" i="4" s="1"/>
  <c r="AA74" i="6"/>
  <c r="O74"/>
  <c r="AD73"/>
  <c r="L73" i="4" s="1"/>
  <c r="AA73" i="6"/>
  <c r="O73"/>
  <c r="AD72"/>
  <c r="L72" i="4" s="1"/>
  <c r="AA72" i="6"/>
  <c r="O72"/>
  <c r="AD71"/>
  <c r="L71" i="4" s="1"/>
  <c r="AA71" i="6"/>
  <c r="O71"/>
  <c r="AD70"/>
  <c r="L70" i="4" s="1"/>
  <c r="AA70" i="6"/>
  <c r="O70"/>
  <c r="AD69"/>
  <c r="L69" i="4" s="1"/>
  <c r="AA69" i="6"/>
  <c r="O69"/>
  <c r="AD68"/>
  <c r="L68" i="4" s="1"/>
  <c r="AA68" i="6"/>
  <c r="O68"/>
  <c r="AD67"/>
  <c r="L67" i="4" s="1"/>
  <c r="AA67" i="6"/>
  <c r="O67"/>
  <c r="AD66"/>
  <c r="L66" i="4" s="1"/>
  <c r="AA66" i="6"/>
  <c r="O66"/>
  <c r="AD65"/>
  <c r="L65" i="4" s="1"/>
  <c r="AA65" i="6"/>
  <c r="O65"/>
  <c r="AD64"/>
  <c r="L64" i="4" s="1"/>
  <c r="AA64" i="6"/>
  <c r="O64"/>
  <c r="AD63"/>
  <c r="L63" i="4" s="1"/>
  <c r="AA63" i="6"/>
  <c r="O63"/>
  <c r="AD62"/>
  <c r="L62" i="4" s="1"/>
  <c r="AA62" i="6"/>
  <c r="O62"/>
  <c r="AD61"/>
  <c r="L61" i="4" s="1"/>
  <c r="AA61" i="6"/>
  <c r="O61"/>
  <c r="AD60"/>
  <c r="L60" i="4" s="1"/>
  <c r="AA60" i="6"/>
  <c r="O60"/>
  <c r="AD59"/>
  <c r="L59" i="4" s="1"/>
  <c r="AA59" i="6"/>
  <c r="O59"/>
  <c r="AD58"/>
  <c r="L58" i="4" s="1"/>
  <c r="AA58" i="6"/>
  <c r="O58"/>
  <c r="AD57"/>
  <c r="L57" i="4" s="1"/>
  <c r="AA57" i="6"/>
  <c r="O57"/>
  <c r="AD56"/>
  <c r="L56" i="4" s="1"/>
  <c r="AA56" i="6"/>
  <c r="O56"/>
  <c r="AD55"/>
  <c r="L55" i="4" s="1"/>
  <c r="AA55" i="6"/>
  <c r="O55"/>
  <c r="AD54"/>
  <c r="L54" i="4" s="1"/>
  <c r="AA54" i="6"/>
  <c r="O54"/>
  <c r="AD53"/>
  <c r="L53" i="4" s="1"/>
  <c r="AA53" i="6"/>
  <c r="O53"/>
  <c r="AD52"/>
  <c r="L52" i="4" s="1"/>
  <c r="AA52" i="6"/>
  <c r="O52"/>
  <c r="AD51"/>
  <c r="L51" i="4" s="1"/>
  <c r="AA51" i="6"/>
  <c r="O51"/>
  <c r="AD50"/>
  <c r="L50" i="4" s="1"/>
  <c r="AA50" i="6"/>
  <c r="O50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D40"/>
  <c r="L40" i="4" s="1"/>
  <c r="AA40" i="6"/>
  <c r="O40"/>
  <c r="AD39"/>
  <c r="L39" i="4" s="1"/>
  <c r="AA39" i="6"/>
  <c r="O39"/>
  <c r="AD38"/>
  <c r="L38" i="4" s="1"/>
  <c r="AA38" i="6"/>
  <c r="O38"/>
  <c r="AD37"/>
  <c r="L37" i="4" s="1"/>
  <c r="AA37" i="6"/>
  <c r="O37"/>
  <c r="AD36"/>
  <c r="L36" i="4" s="1"/>
  <c r="AA36" i="6"/>
  <c r="O36"/>
  <c r="AD35"/>
  <c r="L35" i="4" s="1"/>
  <c r="AA35" i="6"/>
  <c r="O35"/>
  <c r="AD34"/>
  <c r="L34" i="4" s="1"/>
  <c r="AA34" i="6"/>
  <c r="O34"/>
  <c r="AD33"/>
  <c r="L33" i="4" s="1"/>
  <c r="AA33" i="6"/>
  <c r="O33"/>
  <c r="AD32"/>
  <c r="L32" i="4" s="1"/>
  <c r="AA32" i="6"/>
  <c r="O32"/>
  <c r="AD31"/>
  <c r="L31" i="4" s="1"/>
  <c r="AA31" i="6"/>
  <c r="O31"/>
  <c r="AD30"/>
  <c r="L30" i="4" s="1"/>
  <c r="AA30" i="6"/>
  <c r="O30"/>
  <c r="AD29"/>
  <c r="L29" i="4" s="1"/>
  <c r="AA29" i="6"/>
  <c r="O29"/>
  <c r="AD28"/>
  <c r="L28" i="4" s="1"/>
  <c r="AA28" i="6"/>
  <c r="O28"/>
  <c r="AD27"/>
  <c r="L27" i="4" s="1"/>
  <c r="AA27" i="6"/>
  <c r="O27"/>
  <c r="AD26"/>
  <c r="L26" i="4" s="1"/>
  <c r="AA26" i="6"/>
  <c r="O26"/>
  <c r="AD25"/>
  <c r="L25" i="4" s="1"/>
  <c r="AA25" i="6"/>
  <c r="O25"/>
  <c r="AD24"/>
  <c r="L24" i="4" s="1"/>
  <c r="AA24" i="6"/>
  <c r="O24"/>
  <c r="AD23"/>
  <c r="L23" i="4" s="1"/>
  <c r="AA23" i="6"/>
  <c r="O23"/>
  <c r="AD22"/>
  <c r="L22" i="4" s="1"/>
  <c r="AA22" i="6"/>
  <c r="O22"/>
  <c r="AD21"/>
  <c r="L21" i="4" s="1"/>
  <c r="AA21" i="6"/>
  <c r="O21"/>
  <c r="AD20"/>
  <c r="L20" i="4" s="1"/>
  <c r="AA20" i="6"/>
  <c r="O20"/>
  <c r="AD19"/>
  <c r="L19" i="4" s="1"/>
  <c r="AA19" i="6"/>
  <c r="O19"/>
  <c r="AD18"/>
  <c r="L18" i="4" s="1"/>
  <c r="AA18" i="6"/>
  <c r="O18"/>
  <c r="AD17"/>
  <c r="L17" i="4" s="1"/>
  <c r="AA17" i="6"/>
  <c r="O17"/>
  <c r="AD16"/>
  <c r="L16" i="4" s="1"/>
  <c r="AA16" i="6"/>
  <c r="O16"/>
  <c r="AD15"/>
  <c r="L15" i="4" s="1"/>
  <c r="AA15" i="6"/>
  <c r="O15"/>
  <c r="AD14"/>
  <c r="L14" i="4" s="1"/>
  <c r="AA14" i="6"/>
  <c r="O14"/>
  <c r="AD13"/>
  <c r="L13" i="4" s="1"/>
  <c r="AA13" i="6"/>
  <c r="O13"/>
  <c r="AD12"/>
  <c r="L12" i="4" s="1"/>
  <c r="AA12" i="6"/>
  <c r="O12"/>
  <c r="AD11"/>
  <c r="L11" i="4" s="1"/>
  <c r="AA11" i="6"/>
  <c r="O11"/>
  <c r="AD10"/>
  <c r="L10" i="4" s="1"/>
  <c r="AA10" i="6"/>
  <c r="O10"/>
  <c r="AD9"/>
  <c r="L9" i="4" s="1"/>
  <c r="AA9" i="6"/>
  <c r="O9"/>
  <c r="B9"/>
  <c r="AC47"/>
  <c r="AA6"/>
  <c r="AA47" s="1"/>
  <c r="O6"/>
  <c r="O47" s="1"/>
  <c r="Q2"/>
  <c r="Q43" s="1"/>
  <c r="E2"/>
  <c r="E43" s="1"/>
  <c r="Q2" i="3"/>
  <c r="Q43" s="1"/>
  <c r="E2"/>
  <c r="E43" s="1"/>
  <c r="D80" i="4"/>
  <c r="D80" i="7" s="1"/>
  <c r="D79" i="4"/>
  <c r="D79" i="7" s="1"/>
  <c r="D78" i="4"/>
  <c r="D78" i="7" s="1"/>
  <c r="D77" i="4"/>
  <c r="D77" i="7" s="1"/>
  <c r="D76" i="4"/>
  <c r="D76" i="7" s="1"/>
  <c r="D75" i="4"/>
  <c r="D75" i="7" s="1"/>
  <c r="D74" i="4"/>
  <c r="D74" i="7" s="1"/>
  <c r="D73" i="4"/>
  <c r="D73" i="7" s="1"/>
  <c r="D72" i="4"/>
  <c r="D72" i="7" s="1"/>
  <c r="D71" i="4"/>
  <c r="D71" i="7" s="1"/>
  <c r="D70" i="4"/>
  <c r="D70" i="7" s="1"/>
  <c r="D69" i="4"/>
  <c r="D69" i="7" s="1"/>
  <c r="D68" i="4"/>
  <c r="D68" i="7" s="1"/>
  <c r="D67" i="4"/>
  <c r="D67" i="7" s="1"/>
  <c r="D66" i="4"/>
  <c r="D66" i="7" s="1"/>
  <c r="D65" i="4"/>
  <c r="D65" i="7" s="1"/>
  <c r="D64" i="4"/>
  <c r="D64" i="7" s="1"/>
  <c r="D63" i="4"/>
  <c r="D63" i="7" s="1"/>
  <c r="D62" i="4"/>
  <c r="D62" i="7" s="1"/>
  <c r="D61" i="4"/>
  <c r="D61" i="7" s="1"/>
  <c r="D60" i="4"/>
  <c r="D60" i="7" s="1"/>
  <c r="D59" i="4"/>
  <c r="D59" i="7" s="1"/>
  <c r="D58" i="4"/>
  <c r="D58" i="7" s="1"/>
  <c r="D57" i="4"/>
  <c r="D57" i="7" s="1"/>
  <c r="D56" i="4"/>
  <c r="D56" i="7" s="1"/>
  <c r="D55" i="4"/>
  <c r="D55" i="7" s="1"/>
  <c r="D54" i="4"/>
  <c r="D54" i="7" s="1"/>
  <c r="D53" i="4"/>
  <c r="D53" i="7" s="1"/>
  <c r="D52" i="4"/>
  <c r="D52" i="7" s="1"/>
  <c r="D51" i="4"/>
  <c r="D51" i="7" s="1"/>
  <c r="D50" i="4"/>
  <c r="D50" i="7" s="1"/>
  <c r="D65" i="3"/>
  <c r="D61"/>
  <c r="D59"/>
  <c r="D57"/>
  <c r="G8" i="4"/>
  <c r="D56" i="3"/>
  <c r="D79"/>
  <c r="D77"/>
  <c r="D73"/>
  <c r="D71"/>
  <c r="D69"/>
  <c r="D58"/>
  <c r="D53"/>
  <c r="D52"/>
  <c r="D40" i="4"/>
  <c r="D40" i="3" s="1"/>
  <c r="D39" i="4"/>
  <c r="D39" i="3" s="1"/>
  <c r="D38" i="4"/>
  <c r="D38" i="3" s="1"/>
  <c r="D37" i="4"/>
  <c r="D37" i="3" s="1"/>
  <c r="D36" i="4"/>
  <c r="D36" i="3" s="1"/>
  <c r="D35" i="4"/>
  <c r="D35" i="3" s="1"/>
  <c r="D34" i="4"/>
  <c r="D34" i="3" s="1"/>
  <c r="D33" i="4"/>
  <c r="D33" i="3" s="1"/>
  <c r="D32" i="4"/>
  <c r="D32" i="3" s="1"/>
  <c r="D31" i="4"/>
  <c r="D31" i="3" s="1"/>
  <c r="D30" i="4"/>
  <c r="D30" i="3" s="1"/>
  <c r="D29" i="4"/>
  <c r="D29" i="3" s="1"/>
  <c r="D28" i="4"/>
  <c r="D28" i="3" s="1"/>
  <c r="D27" i="4"/>
  <c r="D27" i="3" s="1"/>
  <c r="D26" i="4"/>
  <c r="D26" i="3" s="1"/>
  <c r="D25" i="4"/>
  <c r="D25" i="3" s="1"/>
  <c r="D24" i="4"/>
  <c r="D24" i="3" s="1"/>
  <c r="D23" i="4"/>
  <c r="D23" i="3" s="1"/>
  <c r="D22" i="4"/>
  <c r="D22" i="3" s="1"/>
  <c r="D21" i="4"/>
  <c r="D21" i="3" s="1"/>
  <c r="D20" i="4"/>
  <c r="D20" i="3" s="1"/>
  <c r="D19" i="4"/>
  <c r="D19" i="3" s="1"/>
  <c r="D18" i="4"/>
  <c r="D18" i="3" s="1"/>
  <c r="D17" i="4"/>
  <c r="D17" i="3" s="1"/>
  <c r="D16" i="4"/>
  <c r="D16" i="3" s="1"/>
  <c r="D15" i="4"/>
  <c r="D15" i="3" s="1"/>
  <c r="D14" i="4"/>
  <c r="D14" i="3" s="1"/>
  <c r="D13" i="4"/>
  <c r="D13" i="3" s="1"/>
  <c r="D12" i="4"/>
  <c r="D12" i="3" s="1"/>
  <c r="D11" i="4"/>
  <c r="D11" i="3" s="1"/>
  <c r="D10" i="4"/>
  <c r="D10" i="3" s="1"/>
  <c r="D9" i="4"/>
  <c r="D9" i="3" s="1"/>
  <c r="C80" i="4"/>
  <c r="C80" i="3" s="1"/>
  <c r="C79" i="4"/>
  <c r="C79" i="3" s="1"/>
  <c r="C78" i="4"/>
  <c r="C78" i="3" s="1"/>
  <c r="C77" i="4"/>
  <c r="C77" i="3" s="1"/>
  <c r="C76" i="4"/>
  <c r="C76" i="3" s="1"/>
  <c r="C75" i="4"/>
  <c r="C75" i="3" s="1"/>
  <c r="C74" i="4"/>
  <c r="C74" i="3" s="1"/>
  <c r="C73" i="4"/>
  <c r="C73" i="3" s="1"/>
  <c r="C72" i="4"/>
  <c r="C72" i="3" s="1"/>
  <c r="C71" i="4"/>
  <c r="C71" i="3" s="1"/>
  <c r="C70" i="4"/>
  <c r="C70" i="3" s="1"/>
  <c r="C69" i="4"/>
  <c r="C69" i="3" s="1"/>
  <c r="C68" i="4"/>
  <c r="C68" i="3" s="1"/>
  <c r="C67" i="4"/>
  <c r="C67" i="3" s="1"/>
  <c r="C66" i="4"/>
  <c r="C66" i="3" s="1"/>
  <c r="C65" i="4"/>
  <c r="C65" i="3" s="1"/>
  <c r="C64" i="4"/>
  <c r="C64" i="3" s="1"/>
  <c r="C63" i="4"/>
  <c r="C63" i="3" s="1"/>
  <c r="C62" i="4"/>
  <c r="C62" i="6" s="1"/>
  <c r="C61" i="4"/>
  <c r="C61" i="3" s="1"/>
  <c r="C60" i="4"/>
  <c r="C60" i="3" s="1"/>
  <c r="C59" i="4"/>
  <c r="C59" i="3" s="1"/>
  <c r="C58" i="4"/>
  <c r="C58" i="3" s="1"/>
  <c r="C57" i="4"/>
  <c r="C57" i="3" s="1"/>
  <c r="C56" i="4"/>
  <c r="C56" i="3" s="1"/>
  <c r="C55" i="4"/>
  <c r="C55" i="3" s="1"/>
  <c r="C54" i="4"/>
  <c r="C54" i="3" s="1"/>
  <c r="C53" i="4"/>
  <c r="C53" i="3" s="1"/>
  <c r="C52" i="4"/>
  <c r="C52" i="3" s="1"/>
  <c r="C51" i="4"/>
  <c r="C51" i="3" s="1"/>
  <c r="C50" i="4"/>
  <c r="C50" i="3" s="1"/>
  <c r="C9" i="4"/>
  <c r="C9" i="3" s="1"/>
  <c r="C40" i="4"/>
  <c r="C40" i="3" s="1"/>
  <c r="C39" i="4"/>
  <c r="C39" i="3" s="1"/>
  <c r="C38" i="4"/>
  <c r="C38" i="3" s="1"/>
  <c r="C37" i="4"/>
  <c r="C37" i="3" s="1"/>
  <c r="C36" i="4"/>
  <c r="C36" i="3" s="1"/>
  <c r="C35" i="4"/>
  <c r="C35" i="3" s="1"/>
  <c r="C34" i="4"/>
  <c r="C34" i="3" s="1"/>
  <c r="C33" i="4"/>
  <c r="C33" i="3" s="1"/>
  <c r="C32" i="4"/>
  <c r="C32" i="3" s="1"/>
  <c r="C31" i="4"/>
  <c r="C31" i="3" s="1"/>
  <c r="C30" i="4"/>
  <c r="C30" i="3" s="1"/>
  <c r="C29" i="4"/>
  <c r="C29" i="3" s="1"/>
  <c r="C28" i="4"/>
  <c r="C28" i="3" s="1"/>
  <c r="C27" i="4"/>
  <c r="C27" i="3" s="1"/>
  <c r="C26" i="4"/>
  <c r="C26" i="3" s="1"/>
  <c r="C25" i="4"/>
  <c r="C25" i="3" s="1"/>
  <c r="C24" i="4"/>
  <c r="C24" i="3" s="1"/>
  <c r="C23" i="4"/>
  <c r="C23" i="3" s="1"/>
  <c r="C22" i="4"/>
  <c r="C22" i="3" s="1"/>
  <c r="C21" i="4"/>
  <c r="C21" i="3" s="1"/>
  <c r="C20" i="4"/>
  <c r="C20" i="3" s="1"/>
  <c r="C19" i="4"/>
  <c r="C19" i="3" s="1"/>
  <c r="C18" i="4"/>
  <c r="C18" i="3" s="1"/>
  <c r="C17" i="4"/>
  <c r="C17" i="3" s="1"/>
  <c r="C16" i="4"/>
  <c r="C16" i="3" s="1"/>
  <c r="C15" i="4"/>
  <c r="C15" i="3" s="1"/>
  <c r="C14" i="4"/>
  <c r="C14" i="3" s="1"/>
  <c r="C13" i="4"/>
  <c r="C13" i="3" s="1"/>
  <c r="C12" i="4"/>
  <c r="C12" i="3" s="1"/>
  <c r="C11" i="4"/>
  <c r="C11" i="3" s="1"/>
  <c r="C10" i="4"/>
  <c r="C10" i="3" s="1"/>
  <c r="B80" i="4"/>
  <c r="B80" i="3" s="1"/>
  <c r="B79" i="4"/>
  <c r="B79" i="3" s="1"/>
  <c r="B78" i="4"/>
  <c r="B78" i="3" s="1"/>
  <c r="B77" i="4"/>
  <c r="B77" i="3" s="1"/>
  <c r="B76" i="4"/>
  <c r="B76" i="3" s="1"/>
  <c r="B75" i="4"/>
  <c r="B75" i="3" s="1"/>
  <c r="B74" i="4"/>
  <c r="B74" i="3" s="1"/>
  <c r="B73" i="4"/>
  <c r="B73" i="3" s="1"/>
  <c r="B72" i="4"/>
  <c r="B72" i="3" s="1"/>
  <c r="B71" i="4"/>
  <c r="B71" i="3" s="1"/>
  <c r="B70" i="4"/>
  <c r="B70" i="3" s="1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3" i="3" s="1"/>
  <c r="B62" i="4"/>
  <c r="B62" i="3" s="1"/>
  <c r="B61" i="4"/>
  <c r="B61" i="3" s="1"/>
  <c r="B60" i="4"/>
  <c r="B60" i="3" s="1"/>
  <c r="B59" i="4"/>
  <c r="B59" i="3" s="1"/>
  <c r="B58" i="4"/>
  <c r="B58" i="3" s="1"/>
  <c r="B57" i="4"/>
  <c r="B57" i="3" s="1"/>
  <c r="B56" i="4"/>
  <c r="B56" i="3" s="1"/>
  <c r="B55" i="4"/>
  <c r="B55" i="3" s="1"/>
  <c r="B54" i="4"/>
  <c r="B54" i="3" s="1"/>
  <c r="B53" i="4"/>
  <c r="B53" i="3" s="1"/>
  <c r="B52" i="4"/>
  <c r="B52" i="3" s="1"/>
  <c r="B51" i="4"/>
  <c r="B51" i="3" s="1"/>
  <c r="B50" i="4"/>
  <c r="B50" i="3" s="1"/>
  <c r="B40" i="4"/>
  <c r="B40" i="3" s="1"/>
  <c r="B39" i="4"/>
  <c r="B39" i="3" s="1"/>
  <c r="B38" i="4"/>
  <c r="B38" i="3" s="1"/>
  <c r="B37" i="4"/>
  <c r="B37" i="3" s="1"/>
  <c r="B36" i="4"/>
  <c r="B36" i="3" s="1"/>
  <c r="B35" i="4"/>
  <c r="B35" i="3" s="1"/>
  <c r="B34" i="4"/>
  <c r="B34" i="3" s="1"/>
  <c r="B33" i="4"/>
  <c r="B33" i="3" s="1"/>
  <c r="B32" i="4"/>
  <c r="B32" i="3" s="1"/>
  <c r="B31" i="4"/>
  <c r="B31" i="3" s="1"/>
  <c r="B30" i="4"/>
  <c r="B30" i="3" s="1"/>
  <c r="B29" i="4"/>
  <c r="B29" i="3" s="1"/>
  <c r="B28" i="4"/>
  <c r="B28" i="3" s="1"/>
  <c r="B27" i="4"/>
  <c r="B27" i="3" s="1"/>
  <c r="B26" i="4"/>
  <c r="B26" i="3" s="1"/>
  <c r="B25" i="4"/>
  <c r="B25" i="3" s="1"/>
  <c r="B24" i="4"/>
  <c r="B24" i="3" s="1"/>
  <c r="B23" i="4"/>
  <c r="B23" i="3" s="1"/>
  <c r="B22" i="4"/>
  <c r="B22" i="3" s="1"/>
  <c r="B21" i="4"/>
  <c r="B21" i="3" s="1"/>
  <c r="B20" i="4"/>
  <c r="B20" i="3" s="1"/>
  <c r="B19" i="4"/>
  <c r="B19" i="3" s="1"/>
  <c r="B18" i="4"/>
  <c r="B18" i="3" s="1"/>
  <c r="B17" i="4"/>
  <c r="B17" i="3" s="1"/>
  <c r="B16" i="4"/>
  <c r="B16" i="3" s="1"/>
  <c r="B15" i="4"/>
  <c r="B15" i="3" s="1"/>
  <c r="B14" i="4"/>
  <c r="B14" i="3" s="1"/>
  <c r="B13" i="4"/>
  <c r="B13" i="3" s="1"/>
  <c r="B12" i="4"/>
  <c r="B12" i="3" s="1"/>
  <c r="B11" i="4"/>
  <c r="B11" i="3" s="1"/>
  <c r="B10" i="4"/>
  <c r="B10" i="3" s="1"/>
  <c r="B9"/>
  <c r="L23" i="1"/>
  <c r="U2" i="4" s="1"/>
  <c r="R5"/>
  <c r="R46" s="1"/>
  <c r="R8"/>
  <c r="Q8"/>
  <c r="P8"/>
  <c r="L8"/>
  <c r="K8"/>
  <c r="J8"/>
  <c r="F8"/>
  <c r="E8"/>
  <c r="L5"/>
  <c r="L46" s="1"/>
  <c r="L2"/>
  <c r="G5"/>
  <c r="G46" s="1"/>
  <c r="F2"/>
  <c r="K2" s="1"/>
  <c r="E2"/>
  <c r="P2" s="1"/>
  <c r="A6"/>
  <c r="A6" i="6" s="1"/>
  <c r="A47" s="1"/>
  <c r="A5" i="4"/>
  <c r="A5" i="7" s="1"/>
  <c r="A46" s="1"/>
  <c r="D4" i="4"/>
  <c r="D4" i="6" s="1"/>
  <c r="D45" s="1"/>
  <c r="A4" i="4"/>
  <c r="A4" i="7" s="1"/>
  <c r="A45" s="1"/>
  <c r="A3" i="4"/>
  <c r="A3" i="6" s="1"/>
  <c r="A44" s="1"/>
  <c r="A1" i="4"/>
  <c r="A1" i="7" s="1"/>
  <c r="A42" s="1"/>
  <c r="D48" i="4"/>
  <c r="C48"/>
  <c r="A48"/>
  <c r="S43"/>
  <c r="Q43"/>
  <c r="P43"/>
  <c r="M43"/>
  <c r="K43"/>
  <c r="J43"/>
  <c r="F43"/>
  <c r="E43"/>
  <c r="A46"/>
  <c r="T43"/>
  <c r="N43"/>
  <c r="H43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AD9"/>
  <c r="G9" i="4" s="1"/>
  <c r="AA9" i="3"/>
  <c r="O9"/>
  <c r="O6"/>
  <c r="O47" s="1"/>
  <c r="AA6"/>
  <c r="AA47" s="1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6"/>
  <c r="AC47" s="1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L19" i="1"/>
  <c r="K23"/>
  <c r="K19" s="1"/>
  <c r="J23"/>
  <c r="J19" s="1"/>
  <c r="S53" i="4" l="1"/>
  <c r="S57"/>
  <c r="S35"/>
  <c r="AE35" i="7" s="1"/>
  <c r="S13" i="4"/>
  <c r="AE13" i="7" s="1"/>
  <c r="D62" i="3"/>
  <c r="AB80" i="7"/>
  <c r="Q80" i="4" s="1"/>
  <c r="D50" i="3"/>
  <c r="D54"/>
  <c r="D67"/>
  <c r="D75"/>
  <c r="D63"/>
  <c r="D51"/>
  <c r="D55"/>
  <c r="A5"/>
  <c r="A46" s="1"/>
  <c r="A42" i="4"/>
  <c r="A45"/>
  <c r="D60" i="3"/>
  <c r="D64"/>
  <c r="D68"/>
  <c r="D70"/>
  <c r="D72"/>
  <c r="D74"/>
  <c r="D76"/>
  <c r="D78"/>
  <c r="D80"/>
  <c r="D66"/>
  <c r="A3"/>
  <c r="A44" s="1"/>
  <c r="A1" i="6"/>
  <c r="A42" s="1"/>
  <c r="A4"/>
  <c r="A45" s="1"/>
  <c r="A5"/>
  <c r="A46" s="1"/>
  <c r="A3" i="7"/>
  <c r="A44" s="1"/>
  <c r="D4"/>
  <c r="D45" s="1"/>
  <c r="A6"/>
  <c r="A47" s="1"/>
  <c r="G11" i="8"/>
  <c r="G72" s="1"/>
  <c r="A44" i="4"/>
  <c r="D45"/>
  <c r="A47"/>
  <c r="A1" i="3"/>
  <c r="A42" s="1"/>
  <c r="A4"/>
  <c r="A45" s="1"/>
  <c r="A6"/>
  <c r="A47" s="1"/>
  <c r="D4"/>
  <c r="D45" s="1"/>
  <c r="AB10" i="7"/>
  <c r="Q10" i="4" s="1"/>
  <c r="AB16" i="7"/>
  <c r="Q16" i="4" s="1"/>
  <c r="AB18" i="7"/>
  <c r="Q18" i="4" s="1"/>
  <c r="AB25" i="7"/>
  <c r="Q25" i="4" s="1"/>
  <c r="AB27" i="7"/>
  <c r="Q27" i="4" s="1"/>
  <c r="AB29" i="7"/>
  <c r="Q29" i="4" s="1"/>
  <c r="AB30" i="7"/>
  <c r="Q30" i="4" s="1"/>
  <c r="AB34" i="7"/>
  <c r="Q34" i="4" s="1"/>
  <c r="AB36" i="7"/>
  <c r="Q36" i="4" s="1"/>
  <c r="AB39" i="7"/>
  <c r="Q39" i="4" s="1"/>
  <c r="AB9" i="7"/>
  <c r="Q9" i="4" s="1"/>
  <c r="AB11" i="7"/>
  <c r="Q11" i="4" s="1"/>
  <c r="AB15" i="7"/>
  <c r="Q15" i="4" s="1"/>
  <c r="AB17" i="7"/>
  <c r="Q17" i="4" s="1"/>
  <c r="AB19" i="7"/>
  <c r="Q19" i="4" s="1"/>
  <c r="AB21" i="7"/>
  <c r="Q21" i="4" s="1"/>
  <c r="AB22" i="7"/>
  <c r="Q22" i="4" s="1"/>
  <c r="AB24" i="7"/>
  <c r="Q24" i="4" s="1"/>
  <c r="AB26" i="7"/>
  <c r="Q26" i="4" s="1"/>
  <c r="AB28" i="7"/>
  <c r="Q28" i="4" s="1"/>
  <c r="AB31" i="7"/>
  <c r="Q31" i="4" s="1"/>
  <c r="AB33" i="7"/>
  <c r="Q33" i="4" s="1"/>
  <c r="AB37" i="7"/>
  <c r="Q37" i="4" s="1"/>
  <c r="AB40" i="7"/>
  <c r="Q40" i="4" s="1"/>
  <c r="P25" i="7"/>
  <c r="P25" i="4" s="1"/>
  <c r="S25" s="1"/>
  <c r="AE25" i="7" s="1"/>
  <c r="P27"/>
  <c r="P27" i="4" s="1"/>
  <c r="P29" i="7"/>
  <c r="P29" i="4" s="1"/>
  <c r="P39" i="7"/>
  <c r="P39" i="4" s="1"/>
  <c r="P9" i="7"/>
  <c r="P9" i="4" s="1"/>
  <c r="S9" s="1"/>
  <c r="P11" i="7"/>
  <c r="P11" i="4" s="1"/>
  <c r="S11" s="1"/>
  <c r="AE11" i="7" s="1"/>
  <c r="P15"/>
  <c r="P15" i="4" s="1"/>
  <c r="P17" i="7"/>
  <c r="P17" i="4" s="1"/>
  <c r="P19" i="7"/>
  <c r="P19" i="4" s="1"/>
  <c r="S19" s="1"/>
  <c r="AE19" i="7" s="1"/>
  <c r="P21"/>
  <c r="P21" i="4" s="1"/>
  <c r="S21" s="1"/>
  <c r="AE21" i="7" s="1"/>
  <c r="P31"/>
  <c r="P31" i="4" s="1"/>
  <c r="P33" i="7"/>
  <c r="P33" i="4" s="1"/>
  <c r="P37" i="7"/>
  <c r="P37" i="4" s="1"/>
  <c r="S37" s="1"/>
  <c r="AE37" i="7" s="1"/>
  <c r="C9" i="6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B65"/>
  <c r="D65"/>
  <c r="B66"/>
  <c r="D66"/>
  <c r="B67"/>
  <c r="D67"/>
  <c r="B68"/>
  <c r="D68"/>
  <c r="B69"/>
  <c r="D69"/>
  <c r="B70"/>
  <c r="D70"/>
  <c r="B71"/>
  <c r="D71"/>
  <c r="B72"/>
  <c r="D72"/>
  <c r="B73"/>
  <c r="D73"/>
  <c r="B74"/>
  <c r="D74"/>
  <c r="B75"/>
  <c r="D75"/>
  <c r="B76"/>
  <c r="D76"/>
  <c r="B77"/>
  <c r="D77"/>
  <c r="B78"/>
  <c r="D78"/>
  <c r="B79"/>
  <c r="D79"/>
  <c r="B80"/>
  <c r="D80"/>
  <c r="D9" i="7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C23"/>
  <c r="C24"/>
  <c r="C25"/>
  <c r="C26"/>
  <c r="C27"/>
  <c r="C28"/>
  <c r="C29"/>
  <c r="C30"/>
  <c r="B31"/>
  <c r="D31"/>
  <c r="B32"/>
  <c r="D32"/>
  <c r="B33"/>
  <c r="D33"/>
  <c r="B34"/>
  <c r="D34"/>
  <c r="B35"/>
  <c r="D35"/>
  <c r="B36"/>
  <c r="D36"/>
  <c r="B37"/>
  <c r="D37"/>
  <c r="B38"/>
  <c r="D38"/>
  <c r="C39"/>
  <c r="C40"/>
  <c r="B50"/>
  <c r="B51"/>
  <c r="B52"/>
  <c r="C53"/>
  <c r="C54"/>
  <c r="C55"/>
  <c r="C56"/>
  <c r="B57"/>
  <c r="B58"/>
  <c r="B59"/>
  <c r="B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62" i="3"/>
  <c r="D9" i="6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C50"/>
  <c r="C51"/>
  <c r="C52"/>
  <c r="C53"/>
  <c r="C54"/>
  <c r="C55"/>
  <c r="C56"/>
  <c r="C57"/>
  <c r="C58"/>
  <c r="C59"/>
  <c r="C60"/>
  <c r="C61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9" i="7"/>
  <c r="C10"/>
  <c r="C11"/>
  <c r="C12"/>
  <c r="C13"/>
  <c r="C14"/>
  <c r="C15"/>
  <c r="C16"/>
  <c r="C17"/>
  <c r="C18"/>
  <c r="C19"/>
  <c r="C20"/>
  <c r="C21"/>
  <c r="C22"/>
  <c r="B23"/>
  <c r="D23"/>
  <c r="B24"/>
  <c r="D24"/>
  <c r="B25"/>
  <c r="D25"/>
  <c r="B26"/>
  <c r="D26"/>
  <c r="B27"/>
  <c r="D27"/>
  <c r="B28"/>
  <c r="D28"/>
  <c r="B29"/>
  <c r="D29"/>
  <c r="B30"/>
  <c r="D30"/>
  <c r="C31"/>
  <c r="C32"/>
  <c r="C33"/>
  <c r="C34"/>
  <c r="C35"/>
  <c r="C36"/>
  <c r="C37"/>
  <c r="C38"/>
  <c r="B39"/>
  <c r="D39"/>
  <c r="B40"/>
  <c r="D40"/>
  <c r="C50"/>
  <c r="C51"/>
  <c r="C52"/>
  <c r="B53"/>
  <c r="B54"/>
  <c r="B55"/>
  <c r="B56"/>
  <c r="C57"/>
  <c r="C58"/>
  <c r="C59"/>
  <c r="C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AA47"/>
  <c r="AE53"/>
  <c r="AE57"/>
  <c r="AE61"/>
  <c r="AE63"/>
  <c r="AE65"/>
  <c r="AE67"/>
  <c r="AE69"/>
  <c r="AE71"/>
  <c r="AE73"/>
  <c r="AE75"/>
  <c r="AE77"/>
  <c r="AE79"/>
  <c r="AE55"/>
  <c r="AE51"/>
  <c r="AE59"/>
  <c r="AE23"/>
  <c r="AB50" i="6"/>
  <c r="K50" i="4" s="1"/>
  <c r="AB51" i="6"/>
  <c r="K51" i="4" s="1"/>
  <c r="AB52" i="6"/>
  <c r="K52" i="4" s="1"/>
  <c r="AB53" i="6"/>
  <c r="K53" i="4" s="1"/>
  <c r="AB54" i="6"/>
  <c r="K54" i="4" s="1"/>
  <c r="AB55" i="6"/>
  <c r="K55" i="4" s="1"/>
  <c r="AB56" i="6"/>
  <c r="K56" i="4" s="1"/>
  <c r="AB57" i="6"/>
  <c r="K57" i="4" s="1"/>
  <c r="AB58" i="6"/>
  <c r="K58" i="4" s="1"/>
  <c r="AB59" i="6"/>
  <c r="K59" i="4" s="1"/>
  <c r="AB60" i="6"/>
  <c r="K60" i="4" s="1"/>
  <c r="AB61" i="6"/>
  <c r="K61" i="4" s="1"/>
  <c r="AB62" i="6"/>
  <c r="K62" i="4" s="1"/>
  <c r="AB63" i="6"/>
  <c r="K63" i="4" s="1"/>
  <c r="AB64" i="6"/>
  <c r="K64" i="4" s="1"/>
  <c r="AB65" i="6"/>
  <c r="K65" i="4" s="1"/>
  <c r="AB66" i="6"/>
  <c r="K66" i="4" s="1"/>
  <c r="AB67" i="6"/>
  <c r="K67" i="4" s="1"/>
  <c r="AB68" i="6"/>
  <c r="K68" i="4" s="1"/>
  <c r="AB69" i="6"/>
  <c r="K69" i="4" s="1"/>
  <c r="AB70" i="6"/>
  <c r="K70" i="4" s="1"/>
  <c r="AB71" i="6"/>
  <c r="K71" i="4" s="1"/>
  <c r="AB72" i="6"/>
  <c r="K72" i="4" s="1"/>
  <c r="AB73" i="6"/>
  <c r="K73" i="4" s="1"/>
  <c r="AB74" i="6"/>
  <c r="K74" i="4" s="1"/>
  <c r="AB75" i="6"/>
  <c r="K75" i="4" s="1"/>
  <c r="AB76" i="6"/>
  <c r="K76" i="4" s="1"/>
  <c r="AB77" i="6"/>
  <c r="K77" i="4" s="1"/>
  <c r="AB78" i="6"/>
  <c r="K78" i="4" s="1"/>
  <c r="AB79" i="6"/>
  <c r="K79" i="4" s="1"/>
  <c r="AB80" i="6"/>
  <c r="K80" i="4" s="1"/>
  <c r="AB9" i="6"/>
  <c r="K9" i="4" s="1"/>
  <c r="AB10" i="6"/>
  <c r="K10" i="4" s="1"/>
  <c r="AB11" i="6"/>
  <c r="K11" i="4" s="1"/>
  <c r="AB12" i="6"/>
  <c r="K12" i="4" s="1"/>
  <c r="AB13" i="6"/>
  <c r="K13" i="4" s="1"/>
  <c r="AB14" i="6"/>
  <c r="K14" i="4" s="1"/>
  <c r="AB15" i="6"/>
  <c r="K15" i="4" s="1"/>
  <c r="AB16" i="6"/>
  <c r="K16" i="4" s="1"/>
  <c r="AB17" i="6"/>
  <c r="K17" i="4" s="1"/>
  <c r="AB18" i="6"/>
  <c r="K18" i="4" s="1"/>
  <c r="AB19" i="6"/>
  <c r="K19" i="4" s="1"/>
  <c r="AB20" i="6"/>
  <c r="K20" i="4" s="1"/>
  <c r="AB21" i="6"/>
  <c r="K21" i="4" s="1"/>
  <c r="AB22" i="6"/>
  <c r="K22" i="4" s="1"/>
  <c r="AB23" i="6"/>
  <c r="K23" i="4" s="1"/>
  <c r="AB24" i="6"/>
  <c r="K24" i="4" s="1"/>
  <c r="AB25" i="6"/>
  <c r="K25" i="4" s="1"/>
  <c r="AB26" i="6"/>
  <c r="K26" i="4" s="1"/>
  <c r="AB27" i="6"/>
  <c r="K27" i="4" s="1"/>
  <c r="AB28" i="6"/>
  <c r="K28" i="4" s="1"/>
  <c r="AB29" i="6"/>
  <c r="K29" i="4" s="1"/>
  <c r="AB30" i="6"/>
  <c r="K30" i="4" s="1"/>
  <c r="AB31" i="6"/>
  <c r="K31" i="4" s="1"/>
  <c r="AB32" i="6"/>
  <c r="K32" i="4" s="1"/>
  <c r="AB33" i="6"/>
  <c r="K33" i="4" s="1"/>
  <c r="AB34" i="6"/>
  <c r="K34" i="4" s="1"/>
  <c r="AB35" i="6"/>
  <c r="K35" i="4" s="1"/>
  <c r="AB36" i="6"/>
  <c r="K36" i="4" s="1"/>
  <c r="AB37" i="6"/>
  <c r="K37" i="4" s="1"/>
  <c r="AB38" i="6"/>
  <c r="K38" i="4" s="1"/>
  <c r="AB39" i="6"/>
  <c r="K39" i="4" s="1"/>
  <c r="AB40" i="6"/>
  <c r="K40" i="4" s="1"/>
  <c r="P50" i="6"/>
  <c r="J50" i="4" s="1"/>
  <c r="P51" i="6"/>
  <c r="J51" i="4" s="1"/>
  <c r="P52" i="6"/>
  <c r="J52" i="4" s="1"/>
  <c r="P53" i="6"/>
  <c r="J53" i="4" s="1"/>
  <c r="P54" i="6"/>
  <c r="J54" i="4" s="1"/>
  <c r="P55" i="6"/>
  <c r="J55" i="4" s="1"/>
  <c r="P56" i="6"/>
  <c r="J56" i="4" s="1"/>
  <c r="P57" i="6"/>
  <c r="J57" i="4" s="1"/>
  <c r="P58" i="6"/>
  <c r="J58" i="4" s="1"/>
  <c r="P59" i="6"/>
  <c r="J59" i="4" s="1"/>
  <c r="P60" i="6"/>
  <c r="J60" i="4" s="1"/>
  <c r="P61" i="6"/>
  <c r="J61" i="4" s="1"/>
  <c r="P62" i="6"/>
  <c r="J62" i="4" s="1"/>
  <c r="P63" i="6"/>
  <c r="J63" i="4" s="1"/>
  <c r="P64" i="6"/>
  <c r="J64" i="4" s="1"/>
  <c r="P65" i="6"/>
  <c r="J65" i="4" s="1"/>
  <c r="P66" i="6"/>
  <c r="J66" i="4" s="1"/>
  <c r="P67" i="6"/>
  <c r="J67" i="4" s="1"/>
  <c r="P68" i="6"/>
  <c r="J68" i="4" s="1"/>
  <c r="P69" i="6"/>
  <c r="J69" i="4" s="1"/>
  <c r="P70" i="6"/>
  <c r="J70" i="4" s="1"/>
  <c r="P71" i="6"/>
  <c r="J71" i="4" s="1"/>
  <c r="P72" i="6"/>
  <c r="J72" i="4" s="1"/>
  <c r="P73" i="6"/>
  <c r="J73" i="4" s="1"/>
  <c r="P74" i="6"/>
  <c r="J74" i="4" s="1"/>
  <c r="P75" i="6"/>
  <c r="J75" i="4" s="1"/>
  <c r="P76" i="6"/>
  <c r="J76" i="4" s="1"/>
  <c r="P77" i="6"/>
  <c r="J77" i="4" s="1"/>
  <c r="P78" i="6"/>
  <c r="J78" i="4" s="1"/>
  <c r="P79" i="6"/>
  <c r="J79" i="4" s="1"/>
  <c r="P80" i="6"/>
  <c r="J80" i="4" s="1"/>
  <c r="P9" i="6"/>
  <c r="J9" i="4" s="1"/>
  <c r="P10" i="6"/>
  <c r="J10" i="4" s="1"/>
  <c r="P11" i="6"/>
  <c r="J11" i="4" s="1"/>
  <c r="P12" i="6"/>
  <c r="J12" i="4" s="1"/>
  <c r="P13" i="6"/>
  <c r="J13" i="4" s="1"/>
  <c r="P14" i="6"/>
  <c r="J14" i="4" s="1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P30" i="6"/>
  <c r="J30" i="4" s="1"/>
  <c r="P31" i="6"/>
  <c r="J31" i="4" s="1"/>
  <c r="P32" i="6"/>
  <c r="J32" i="4" s="1"/>
  <c r="P33" i="6"/>
  <c r="J33" i="4" s="1"/>
  <c r="P34" i="6"/>
  <c r="J34" i="4" s="1"/>
  <c r="P35" i="6"/>
  <c r="J35" i="4" s="1"/>
  <c r="P36" i="6"/>
  <c r="J36" i="4" s="1"/>
  <c r="P37" i="6"/>
  <c r="J37" i="4" s="1"/>
  <c r="P38" i="6"/>
  <c r="J38" i="4" s="1"/>
  <c r="P39" i="6"/>
  <c r="J39" i="4" s="1"/>
  <c r="P40" i="6"/>
  <c r="J40" i="4" s="1"/>
  <c r="AB11" i="3"/>
  <c r="F11" i="4" s="1"/>
  <c r="AB13" i="3"/>
  <c r="F13" i="4" s="1"/>
  <c r="AB15" i="3"/>
  <c r="F15" i="4" s="1"/>
  <c r="AB17" i="3"/>
  <c r="F17" i="4" s="1"/>
  <c r="AB19" i="3"/>
  <c r="F19" i="4" s="1"/>
  <c r="AB21" i="3"/>
  <c r="F21" i="4" s="1"/>
  <c r="AB23" i="3"/>
  <c r="F23" i="4" s="1"/>
  <c r="AB25" i="3"/>
  <c r="F25" i="4" s="1"/>
  <c r="AB27" i="3"/>
  <c r="F27" i="4" s="1"/>
  <c r="AB29" i="3"/>
  <c r="F29" i="4" s="1"/>
  <c r="AB31" i="3"/>
  <c r="F31" i="4" s="1"/>
  <c r="AB33" i="3"/>
  <c r="F33" i="4" s="1"/>
  <c r="AB35" i="3"/>
  <c r="F35" i="4" s="1"/>
  <c r="AB37" i="3"/>
  <c r="F37" i="4" s="1"/>
  <c r="AB39" i="3"/>
  <c r="F39" i="4" s="1"/>
  <c r="AB50" i="3"/>
  <c r="F50" i="4" s="1"/>
  <c r="AB52" i="3"/>
  <c r="F52" i="4" s="1"/>
  <c r="AB54" i="3"/>
  <c r="F54" i="4" s="1"/>
  <c r="AB56" i="3"/>
  <c r="F56" i="4" s="1"/>
  <c r="AB58" i="3"/>
  <c r="F58" i="4" s="1"/>
  <c r="AB60" i="3"/>
  <c r="F60" i="4" s="1"/>
  <c r="AB62" i="3"/>
  <c r="F62" i="4" s="1"/>
  <c r="AB64" i="3"/>
  <c r="F64" i="4" s="1"/>
  <c r="AB66" i="3"/>
  <c r="F66" i="4" s="1"/>
  <c r="AB68" i="3"/>
  <c r="F68" i="4" s="1"/>
  <c r="AB70" i="3"/>
  <c r="F70" i="4" s="1"/>
  <c r="AB72" i="3"/>
  <c r="F72" i="4" s="1"/>
  <c r="AB74" i="3"/>
  <c r="F74" i="4" s="1"/>
  <c r="AB76" i="3"/>
  <c r="F76" i="4" s="1"/>
  <c r="AB78" i="3"/>
  <c r="F78" i="4" s="1"/>
  <c r="AB80" i="3"/>
  <c r="F80" i="4" s="1"/>
  <c r="AB9" i="3"/>
  <c r="F9" i="4" s="1"/>
  <c r="AB10" i="3"/>
  <c r="F10" i="4" s="1"/>
  <c r="AB12" i="3"/>
  <c r="F12" i="4" s="1"/>
  <c r="AB14" i="3"/>
  <c r="F14" i="4" s="1"/>
  <c r="AB16" i="3"/>
  <c r="F16" i="4" s="1"/>
  <c r="AB18" i="3"/>
  <c r="F18" i="4" s="1"/>
  <c r="AB20" i="3"/>
  <c r="F20" i="4" s="1"/>
  <c r="AB22" i="3"/>
  <c r="F22" i="4" s="1"/>
  <c r="AB24" i="3"/>
  <c r="F24" i="4" s="1"/>
  <c r="AB26" i="3"/>
  <c r="F26" i="4" s="1"/>
  <c r="AB28" i="3"/>
  <c r="F28" i="4" s="1"/>
  <c r="AB30" i="3"/>
  <c r="F30" i="4" s="1"/>
  <c r="AB32" i="3"/>
  <c r="F32" i="4" s="1"/>
  <c r="AB34" i="3"/>
  <c r="F34" i="4" s="1"/>
  <c r="AB36" i="3"/>
  <c r="F36" i="4" s="1"/>
  <c r="AB38" i="3"/>
  <c r="F38" i="4" s="1"/>
  <c r="AB40" i="3"/>
  <c r="F40" i="4" s="1"/>
  <c r="AB51" i="3"/>
  <c r="F51" i="4" s="1"/>
  <c r="AB53" i="3"/>
  <c r="F53" i="4" s="1"/>
  <c r="AB55" i="3"/>
  <c r="F55" i="4" s="1"/>
  <c r="AB57" i="3"/>
  <c r="F57" i="4" s="1"/>
  <c r="AB59" i="3"/>
  <c r="F59" i="4" s="1"/>
  <c r="AB61" i="3"/>
  <c r="F61" i="4" s="1"/>
  <c r="AB63" i="3"/>
  <c r="F63" i="4" s="1"/>
  <c r="AB65" i="3"/>
  <c r="F65" i="4" s="1"/>
  <c r="AB67" i="3"/>
  <c r="F67" i="4" s="1"/>
  <c r="AB69" i="3"/>
  <c r="F69" i="4" s="1"/>
  <c r="AB71" i="3"/>
  <c r="F71" i="4" s="1"/>
  <c r="AB73" i="3"/>
  <c r="F73" i="4" s="1"/>
  <c r="AB75" i="3"/>
  <c r="F75" i="4" s="1"/>
  <c r="AB77" i="3"/>
  <c r="F77" i="4" s="1"/>
  <c r="AB79" i="3"/>
  <c r="F79" i="4" s="1"/>
  <c r="P10" i="7"/>
  <c r="P10" i="4" s="1"/>
  <c r="P12" i="7"/>
  <c r="P12" i="4" s="1"/>
  <c r="P14" i="7"/>
  <c r="P14" i="4" s="1"/>
  <c r="P16" i="7"/>
  <c r="P16" i="4" s="1"/>
  <c r="P18" i="7"/>
  <c r="P18" i="4" s="1"/>
  <c r="P20" i="7"/>
  <c r="P20" i="4" s="1"/>
  <c r="P22" i="7"/>
  <c r="P22" i="4" s="1"/>
  <c r="P24" i="7"/>
  <c r="P24" i="4" s="1"/>
  <c r="P26" i="7"/>
  <c r="P26" i="4" s="1"/>
  <c r="P28" i="7"/>
  <c r="P28" i="4" s="1"/>
  <c r="P30" i="7"/>
  <c r="P30" i="4" s="1"/>
  <c r="P32" i="7"/>
  <c r="P32" i="4" s="1"/>
  <c r="S32" s="1"/>
  <c r="P34" i="7"/>
  <c r="P34" i="4" s="1"/>
  <c r="P36" i="7"/>
  <c r="P36" i="4" s="1"/>
  <c r="P38" i="7"/>
  <c r="P38" i="4" s="1"/>
  <c r="P40" i="7"/>
  <c r="P40" i="4" s="1"/>
  <c r="P50" i="7"/>
  <c r="P50" i="4" s="1"/>
  <c r="P52" i="7"/>
  <c r="P52" i="4" s="1"/>
  <c r="P54" i="7"/>
  <c r="P54" i="4" s="1"/>
  <c r="S54" s="1"/>
  <c r="P56" i="7"/>
  <c r="P56" i="4" s="1"/>
  <c r="P58" i="7"/>
  <c r="P58" i="4" s="1"/>
  <c r="AE58" i="7" s="1"/>
  <c r="P60"/>
  <c r="P60" i="4" s="1"/>
  <c r="AE60" i="7" s="1"/>
  <c r="P62"/>
  <c r="P62" i="4" s="1"/>
  <c r="AB62" i="7"/>
  <c r="Q62" i="4" s="1"/>
  <c r="P64" i="7"/>
  <c r="P64" i="4" s="1"/>
  <c r="AB64" i="7"/>
  <c r="Q64" i="4" s="1"/>
  <c r="P66" i="7"/>
  <c r="P66" i="4" s="1"/>
  <c r="AB66" i="7"/>
  <c r="Q66" i="4" s="1"/>
  <c r="P68" i="7"/>
  <c r="P68" i="4" s="1"/>
  <c r="AB68" i="7"/>
  <c r="Q68" i="4" s="1"/>
  <c r="P70" i="7"/>
  <c r="P70" i="4" s="1"/>
  <c r="AB70" i="7"/>
  <c r="Q70" i="4" s="1"/>
  <c r="P72" i="7"/>
  <c r="P72" i="4" s="1"/>
  <c r="AB72" i="7"/>
  <c r="Q72" i="4" s="1"/>
  <c r="P74" i="7"/>
  <c r="P74" i="4" s="1"/>
  <c r="AB74" i="7"/>
  <c r="Q74" i="4" s="1"/>
  <c r="P76" i="7"/>
  <c r="P76" i="4" s="1"/>
  <c r="AB76" i="7"/>
  <c r="Q76" i="4" s="1"/>
  <c r="P78" i="7"/>
  <c r="P78" i="4" s="1"/>
  <c r="AB78" i="7"/>
  <c r="Q78" i="4" s="1"/>
  <c r="P80" i="7"/>
  <c r="P80" i="4" s="1"/>
  <c r="AE80" i="7" s="1"/>
  <c r="Q2" i="4"/>
  <c r="J2"/>
  <c r="V2"/>
  <c r="V43" s="1"/>
  <c r="U43"/>
  <c r="O2"/>
  <c r="O43" s="1"/>
  <c r="I2"/>
  <c r="I43" s="1"/>
  <c r="P10" i="3"/>
  <c r="E10" i="4" s="1"/>
  <c r="P12" i="3"/>
  <c r="E12" i="4" s="1"/>
  <c r="P14" i="3"/>
  <c r="E14" i="4" s="1"/>
  <c r="P16" i="3"/>
  <c r="E16" i="4" s="1"/>
  <c r="P18" i="3"/>
  <c r="E18" i="4" s="1"/>
  <c r="P20" i="3"/>
  <c r="E20" i="4" s="1"/>
  <c r="H20" s="1"/>
  <c r="I20" s="1"/>
  <c r="P22" i="3"/>
  <c r="E22" i="4" s="1"/>
  <c r="P24" i="3"/>
  <c r="E24" i="4" s="1"/>
  <c r="H24" s="1"/>
  <c r="I24" s="1"/>
  <c r="P26" i="3"/>
  <c r="E26" i="4" s="1"/>
  <c r="P28" i="3"/>
  <c r="E28" i="4" s="1"/>
  <c r="H28" s="1"/>
  <c r="I28" s="1"/>
  <c r="P30" i="3"/>
  <c r="E30" i="4" s="1"/>
  <c r="P32" i="3"/>
  <c r="E32" i="4" s="1"/>
  <c r="H32" s="1"/>
  <c r="I32" s="1"/>
  <c r="P34" i="3"/>
  <c r="E34" i="4" s="1"/>
  <c r="P36" i="3"/>
  <c r="E36" i="4" s="1"/>
  <c r="H36" s="1"/>
  <c r="I36" s="1"/>
  <c r="P38" i="3"/>
  <c r="E38" i="4" s="1"/>
  <c r="P40" i="3"/>
  <c r="E40" i="4" s="1"/>
  <c r="H40" s="1"/>
  <c r="I40" s="1"/>
  <c r="P51" i="3"/>
  <c r="E51" i="4" s="1"/>
  <c r="P53" i="3"/>
  <c r="E53" i="4" s="1"/>
  <c r="H53" s="1"/>
  <c r="I53" s="1"/>
  <c r="P55" i="3"/>
  <c r="E55" i="4" s="1"/>
  <c r="P57" i="3"/>
  <c r="E57" i="4" s="1"/>
  <c r="H57" s="1"/>
  <c r="I57" s="1"/>
  <c r="P59" i="3"/>
  <c r="E59" i="4" s="1"/>
  <c r="P61" i="3"/>
  <c r="E61" i="4" s="1"/>
  <c r="H61" s="1"/>
  <c r="I61" s="1"/>
  <c r="P63" i="3"/>
  <c r="E63" i="4" s="1"/>
  <c r="P65" i="3"/>
  <c r="E65" i="4" s="1"/>
  <c r="H65" s="1"/>
  <c r="I65" s="1"/>
  <c r="P67" i="3"/>
  <c r="E67" i="4" s="1"/>
  <c r="P69" i="3"/>
  <c r="E69" i="4" s="1"/>
  <c r="H69" s="1"/>
  <c r="I69" s="1"/>
  <c r="P71" i="3"/>
  <c r="E71" i="4" s="1"/>
  <c r="P73" i="3"/>
  <c r="E73" i="4" s="1"/>
  <c r="H73" s="1"/>
  <c r="I73" s="1"/>
  <c r="P75" i="3"/>
  <c r="E75" i="4" s="1"/>
  <c r="P77" i="3"/>
  <c r="E77" i="4" s="1"/>
  <c r="H77" s="1"/>
  <c r="I77" s="1"/>
  <c r="P79" i="3"/>
  <c r="E79" i="4" s="1"/>
  <c r="P9" i="3"/>
  <c r="E9" i="4" s="1"/>
  <c r="P80" i="3"/>
  <c r="E80" i="4" s="1"/>
  <c r="P11" i="3"/>
  <c r="E11" i="4" s="1"/>
  <c r="P13" i="3"/>
  <c r="E13" i="4" s="1"/>
  <c r="P15" i="3"/>
  <c r="E15" i="4" s="1"/>
  <c r="P17" i="3"/>
  <c r="E17" i="4" s="1"/>
  <c r="P19" i="3"/>
  <c r="E19" i="4" s="1"/>
  <c r="P21" i="3"/>
  <c r="E21" i="4" s="1"/>
  <c r="P23" i="3"/>
  <c r="E23" i="4" s="1"/>
  <c r="P25" i="3"/>
  <c r="E25" i="4" s="1"/>
  <c r="P27" i="3"/>
  <c r="E27" i="4" s="1"/>
  <c r="P29" i="3"/>
  <c r="E29" i="4" s="1"/>
  <c r="P31" i="3"/>
  <c r="E31" i="4" s="1"/>
  <c r="P33" i="3"/>
  <c r="E33" i="4" s="1"/>
  <c r="P35" i="3"/>
  <c r="E35" i="4" s="1"/>
  <c r="P37" i="3"/>
  <c r="E37" i="4" s="1"/>
  <c r="P39" i="3"/>
  <c r="E39" i="4" s="1"/>
  <c r="P50" i="3"/>
  <c r="E50" i="4" s="1"/>
  <c r="P52" i="3"/>
  <c r="E52" i="4" s="1"/>
  <c r="P54" i="3"/>
  <c r="E54" i="4" s="1"/>
  <c r="P56" i="3"/>
  <c r="E56" i="4" s="1"/>
  <c r="P58" i="3"/>
  <c r="E58" i="4" s="1"/>
  <c r="P60" i="3"/>
  <c r="E60" i="4" s="1"/>
  <c r="P62" i="3"/>
  <c r="E62" i="4" s="1"/>
  <c r="P64" i="3"/>
  <c r="E64" i="4" s="1"/>
  <c r="P66" i="3"/>
  <c r="E66" i="4" s="1"/>
  <c r="P68" i="3"/>
  <c r="E68" i="4" s="1"/>
  <c r="P70" i="3"/>
  <c r="E70" i="4" s="1"/>
  <c r="P72" i="3"/>
  <c r="E72" i="4" s="1"/>
  <c r="P74" i="3"/>
  <c r="E74" i="4" s="1"/>
  <c r="P76" i="3"/>
  <c r="E76" i="4" s="1"/>
  <c r="P78" i="3"/>
  <c r="E78" i="4" s="1"/>
  <c r="AE54" i="7" l="1"/>
  <c r="S56" i="4"/>
  <c r="AE56" i="7" s="1"/>
  <c r="S50" i="4"/>
  <c r="AE50" i="7" s="1"/>
  <c r="S38" i="4"/>
  <c r="AE38" i="7" s="1"/>
  <c r="S52" i="4"/>
  <c r="AE52" i="7" s="1"/>
  <c r="S12" i="4"/>
  <c r="AE12" i="7" s="1"/>
  <c r="S33" i="4"/>
  <c r="AE33" i="7" s="1"/>
  <c r="S17" i="4"/>
  <c r="AE17" i="7" s="1"/>
  <c r="S39" i="4"/>
  <c r="AE39" i="7" s="1"/>
  <c r="S29" i="4"/>
  <c r="AE29" i="7" s="1"/>
  <c r="S31" i="4"/>
  <c r="AE31" i="7" s="1"/>
  <c r="S15" i="4"/>
  <c r="AE15" i="7" s="1"/>
  <c r="S27" i="4"/>
  <c r="AE27" i="7" s="1"/>
  <c r="H76" i="4"/>
  <c r="I76" s="1"/>
  <c r="I102" i="8" s="1"/>
  <c r="H72" i="4"/>
  <c r="I72" s="1"/>
  <c r="I98" i="8" s="1"/>
  <c r="H68" i="4"/>
  <c r="I68" s="1"/>
  <c r="I94" i="8" s="1"/>
  <c r="H64" i="4"/>
  <c r="I64" s="1"/>
  <c r="H60"/>
  <c r="I60" s="1"/>
  <c r="I86" i="8" s="1"/>
  <c r="H56" i="4"/>
  <c r="I56" s="1"/>
  <c r="I82" i="8" s="1"/>
  <c r="H52" i="4"/>
  <c r="I52" s="1"/>
  <c r="I78" i="8" s="1"/>
  <c r="H39" i="4"/>
  <c r="I39" s="1"/>
  <c r="I45" i="8" s="1"/>
  <c r="H35" i="4"/>
  <c r="I35" s="1"/>
  <c r="I41" i="8" s="1"/>
  <c r="H31" i="4"/>
  <c r="I31" s="1"/>
  <c r="I37" i="8" s="1"/>
  <c r="H27" i="4"/>
  <c r="I27" s="1"/>
  <c r="I33" i="8" s="1"/>
  <c r="H23" i="4"/>
  <c r="I23" s="1"/>
  <c r="I29" i="8" s="1"/>
  <c r="H19" i="4"/>
  <c r="I19" s="1"/>
  <c r="I25" i="8" s="1"/>
  <c r="H15" i="4"/>
  <c r="I15" s="1"/>
  <c r="I21" i="8" s="1"/>
  <c r="H11" i="4"/>
  <c r="I11" s="1"/>
  <c r="I17" i="8" s="1"/>
  <c r="H74" i="4"/>
  <c r="I74" s="1"/>
  <c r="I100" i="8" s="1"/>
  <c r="H66" i="4"/>
  <c r="I66" s="1"/>
  <c r="I92" i="8" s="1"/>
  <c r="H58" i="4"/>
  <c r="I58" s="1"/>
  <c r="I84" i="8" s="1"/>
  <c r="H50" i="4"/>
  <c r="I50" s="1"/>
  <c r="I76" i="8" s="1"/>
  <c r="H33" i="4"/>
  <c r="I33" s="1"/>
  <c r="I39" i="8" s="1"/>
  <c r="H25" i="4"/>
  <c r="I25" s="1"/>
  <c r="I31" i="8" s="1"/>
  <c r="H17" i="4"/>
  <c r="I17" s="1"/>
  <c r="I23" i="8" s="1"/>
  <c r="M79" i="4"/>
  <c r="AE79" i="6" s="1"/>
  <c r="M75" i="4"/>
  <c r="AE75" i="6" s="1"/>
  <c r="M71" i="4"/>
  <c r="AE71" i="6" s="1"/>
  <c r="M67" i="4"/>
  <c r="AE67" i="6" s="1"/>
  <c r="M63" i="4"/>
  <c r="AE63" i="6" s="1"/>
  <c r="M59" i="4"/>
  <c r="AE59" i="6" s="1"/>
  <c r="M55" i="4"/>
  <c r="AE55" i="6" s="1"/>
  <c r="M51" i="4"/>
  <c r="AE51" i="6" s="1"/>
  <c r="H78" i="4"/>
  <c r="I78" s="1"/>
  <c r="I104" i="8" s="1"/>
  <c r="H70" i="4"/>
  <c r="I70" s="1"/>
  <c r="I96" i="8" s="1"/>
  <c r="H62" i="4"/>
  <c r="I62" s="1"/>
  <c r="I88" i="8" s="1"/>
  <c r="H54" i="4"/>
  <c r="I54" s="1"/>
  <c r="I80" i="8" s="1"/>
  <c r="H37" i="4"/>
  <c r="I37" s="1"/>
  <c r="I43" i="8" s="1"/>
  <c r="H29" i="4"/>
  <c r="I29" s="1"/>
  <c r="I35" i="8" s="1"/>
  <c r="H21" i="4"/>
  <c r="I21" s="1"/>
  <c r="I27" i="8" s="1"/>
  <c r="H13" i="4"/>
  <c r="I13" s="1"/>
  <c r="I19" i="8" s="1"/>
  <c r="M77" i="4"/>
  <c r="AE77" i="6" s="1"/>
  <c r="M73" i="4"/>
  <c r="AE73" i="6" s="1"/>
  <c r="M69" i="4"/>
  <c r="AE69" i="6" s="1"/>
  <c r="M65" i="4"/>
  <c r="AE65" i="6" s="1"/>
  <c r="M61" i="4"/>
  <c r="AE61" i="6" s="1"/>
  <c r="M57" i="4"/>
  <c r="AE57" i="6" s="1"/>
  <c r="M53" i="4"/>
  <c r="AE53" i="6" s="1"/>
  <c r="M40" i="4"/>
  <c r="AE40" i="6" s="1"/>
  <c r="M38" i="4"/>
  <c r="AE38" i="6" s="1"/>
  <c r="M36" i="4"/>
  <c r="AE36" i="6" s="1"/>
  <c r="M34" i="4"/>
  <c r="AE34" i="6" s="1"/>
  <c r="M32" i="4"/>
  <c r="AE32" i="6" s="1"/>
  <c r="M30" i="4"/>
  <c r="AE30" i="6" s="1"/>
  <c r="M28" i="4"/>
  <c r="AE28" i="6" s="1"/>
  <c r="M26" i="4"/>
  <c r="AE26" i="6" s="1"/>
  <c r="M24" i="4"/>
  <c r="AE24" i="6" s="1"/>
  <c r="M22" i="4"/>
  <c r="AE22" i="6" s="1"/>
  <c r="M20" i="4"/>
  <c r="AE20" i="6" s="1"/>
  <c r="M18" i="4"/>
  <c r="AE18" i="6" s="1"/>
  <c r="M16" i="4"/>
  <c r="AE16" i="6" s="1"/>
  <c r="M14" i="4"/>
  <c r="AE14" i="6" s="1"/>
  <c r="M12" i="4"/>
  <c r="AE12" i="6" s="1"/>
  <c r="M10" i="4"/>
  <c r="AE10" i="6" s="1"/>
  <c r="M80" i="4"/>
  <c r="AE80" i="6" s="1"/>
  <c r="M78" i="4"/>
  <c r="AE78" i="6" s="1"/>
  <c r="M76" i="4"/>
  <c r="AE76" i="6" s="1"/>
  <c r="M74" i="4"/>
  <c r="AE74" i="6" s="1"/>
  <c r="M72" i="4"/>
  <c r="AE72" i="6" s="1"/>
  <c r="M70" i="4"/>
  <c r="AE70" i="6" s="1"/>
  <c r="M68" i="4"/>
  <c r="AE68" i="6" s="1"/>
  <c r="M66" i="4"/>
  <c r="AE66" i="6" s="1"/>
  <c r="M64" i="4"/>
  <c r="AE64" i="6" s="1"/>
  <c r="M62" i="4"/>
  <c r="AE62" i="6" s="1"/>
  <c r="M60" i="4"/>
  <c r="AE60" i="6" s="1"/>
  <c r="M58" i="4"/>
  <c r="AE58" i="6" s="1"/>
  <c r="M56" i="4"/>
  <c r="AE56" i="6" s="1"/>
  <c r="M54" i="4"/>
  <c r="AE54" i="6" s="1"/>
  <c r="M52" i="4"/>
  <c r="AE52" i="6" s="1"/>
  <c r="M50" i="4"/>
  <c r="AE50" i="6" s="1"/>
  <c r="H9" i="4"/>
  <c r="M9"/>
  <c r="N9" s="1"/>
  <c r="O9" s="1"/>
  <c r="H16"/>
  <c r="AE16" i="3" s="1"/>
  <c r="H12" i="4"/>
  <c r="I12" s="1"/>
  <c r="I18" i="8" s="1"/>
  <c r="H80" i="4"/>
  <c r="H79"/>
  <c r="I79" s="1"/>
  <c r="I105" i="8" s="1"/>
  <c r="H75" i="4"/>
  <c r="H71"/>
  <c r="I71" s="1"/>
  <c r="I97" i="8" s="1"/>
  <c r="H67" i="4"/>
  <c r="H63"/>
  <c r="I63" s="1"/>
  <c r="I89" i="8" s="1"/>
  <c r="H59" i="4"/>
  <c r="H55"/>
  <c r="I55" s="1"/>
  <c r="I81" i="8" s="1"/>
  <c r="H51" i="4"/>
  <c r="H38"/>
  <c r="I38" s="1"/>
  <c r="H34"/>
  <c r="H30"/>
  <c r="I30" s="1"/>
  <c r="H26"/>
  <c r="AE26" i="3" s="1"/>
  <c r="H22" i="4"/>
  <c r="I22" s="1"/>
  <c r="H18"/>
  <c r="H14"/>
  <c r="I14" s="1"/>
  <c r="H10"/>
  <c r="AE10" i="3" s="1"/>
  <c r="S40" i="4"/>
  <c r="AE40" i="7" s="1"/>
  <c r="S36" i="4"/>
  <c r="AE36" i="7" s="1"/>
  <c r="S28" i="4"/>
  <c r="AE28" i="7" s="1"/>
  <c r="S24" i="4"/>
  <c r="AE24" i="7" s="1"/>
  <c r="S16" i="4"/>
  <c r="AE16" i="7" s="1"/>
  <c r="S20" i="4"/>
  <c r="AE20" i="7" s="1"/>
  <c r="S34" i="4"/>
  <c r="AE34" i="7" s="1"/>
  <c r="S30" i="4"/>
  <c r="AE30" i="7" s="1"/>
  <c r="S26" i="4"/>
  <c r="AE26" i="7" s="1"/>
  <c r="S22" i="4"/>
  <c r="AE22" i="7" s="1"/>
  <c r="S18" i="4"/>
  <c r="AE18" i="7" s="1"/>
  <c r="S14" i="4"/>
  <c r="AE14" i="7" s="1"/>
  <c r="S10" i="4"/>
  <c r="AE10" i="7" s="1"/>
  <c r="AE32"/>
  <c r="AE72"/>
  <c r="AE70"/>
  <c r="AE68"/>
  <c r="AE66"/>
  <c r="AE64"/>
  <c r="AE62"/>
  <c r="AE78"/>
  <c r="AE76"/>
  <c r="AE74"/>
  <c r="M39" i="4"/>
  <c r="AE39" i="6" s="1"/>
  <c r="M37" i="4"/>
  <c r="AE37" i="6" s="1"/>
  <c r="M35" i="4"/>
  <c r="AE35" i="6" s="1"/>
  <c r="M33" i="4"/>
  <c r="AE33" i="6" s="1"/>
  <c r="M31" i="4"/>
  <c r="AE31" i="6" s="1"/>
  <c r="M29" i="4"/>
  <c r="AE29" i="6" s="1"/>
  <c r="M27" i="4"/>
  <c r="AE27" i="6" s="1"/>
  <c r="M25" i="4"/>
  <c r="AE25" i="6" s="1"/>
  <c r="M23" i="4"/>
  <c r="AE23" i="6" s="1"/>
  <c r="M21" i="4"/>
  <c r="AE21" i="6" s="1"/>
  <c r="M19" i="4"/>
  <c r="AE19" i="6" s="1"/>
  <c r="M17" i="4"/>
  <c r="AE17" i="6" s="1"/>
  <c r="M15" i="4"/>
  <c r="AE15" i="6" s="1"/>
  <c r="M13" i="4"/>
  <c r="AE13" i="6" s="1"/>
  <c r="M11" i="4"/>
  <c r="AE11" i="6" s="1"/>
  <c r="T68" i="4"/>
  <c r="U68" s="1"/>
  <c r="T60"/>
  <c r="U60" s="1"/>
  <c r="T78"/>
  <c r="U78" s="1"/>
  <c r="T74"/>
  <c r="U74" s="1"/>
  <c r="N74"/>
  <c r="O74" s="1"/>
  <c r="T70"/>
  <c r="U70" s="1"/>
  <c r="T66"/>
  <c r="U66" s="1"/>
  <c r="N66"/>
  <c r="O66" s="1"/>
  <c r="T62"/>
  <c r="U62" s="1"/>
  <c r="T58"/>
  <c r="U58" s="1"/>
  <c r="N58"/>
  <c r="O58" s="1"/>
  <c r="T54"/>
  <c r="U54" s="1"/>
  <c r="T37"/>
  <c r="U37" s="1"/>
  <c r="N33"/>
  <c r="O33" s="1"/>
  <c r="T29"/>
  <c r="U29" s="1"/>
  <c r="T25"/>
  <c r="U25" s="1"/>
  <c r="N25"/>
  <c r="O25" s="1"/>
  <c r="T21"/>
  <c r="U21" s="1"/>
  <c r="T17"/>
  <c r="U17" s="1"/>
  <c r="N17"/>
  <c r="O17" s="1"/>
  <c r="T13"/>
  <c r="U13" s="1"/>
  <c r="T80"/>
  <c r="U80" s="1"/>
  <c r="T79"/>
  <c r="U79" s="1"/>
  <c r="T75"/>
  <c r="U75" s="1"/>
  <c r="T71"/>
  <c r="U71" s="1"/>
  <c r="N71"/>
  <c r="O71" s="1"/>
  <c r="T67"/>
  <c r="U67" s="1"/>
  <c r="T63"/>
  <c r="U63" s="1"/>
  <c r="T59"/>
  <c r="U59" s="1"/>
  <c r="T55"/>
  <c r="U55" s="1"/>
  <c r="N55"/>
  <c r="O55" s="1"/>
  <c r="T51"/>
  <c r="U51" s="1"/>
  <c r="N34"/>
  <c r="O34" s="1"/>
  <c r="N26"/>
  <c r="O26" s="1"/>
  <c r="N18"/>
  <c r="O18" s="1"/>
  <c r="N10"/>
  <c r="O10" s="1"/>
  <c r="T72"/>
  <c r="U72" s="1"/>
  <c r="N72"/>
  <c r="O72" s="1"/>
  <c r="T64"/>
  <c r="U64" s="1"/>
  <c r="N64"/>
  <c r="O64" s="1"/>
  <c r="I90" i="8"/>
  <c r="T56" i="4"/>
  <c r="U56" s="1"/>
  <c r="N56"/>
  <c r="O56" s="1"/>
  <c r="AE35" i="3"/>
  <c r="AE19"/>
  <c r="T77" i="4"/>
  <c r="U77" s="1"/>
  <c r="AE77" i="3"/>
  <c r="I103" i="8"/>
  <c r="T73" i="4"/>
  <c r="U73" s="1"/>
  <c r="AE73" i="3"/>
  <c r="I99" i="8"/>
  <c r="T69" i="4"/>
  <c r="U69" s="1"/>
  <c r="N69"/>
  <c r="O69" s="1"/>
  <c r="AE69" i="3"/>
  <c r="I95" i="8"/>
  <c r="T65" i="4"/>
  <c r="U65" s="1"/>
  <c r="N65"/>
  <c r="O65" s="1"/>
  <c r="AE65" i="3"/>
  <c r="I91" i="8"/>
  <c r="T61" i="4"/>
  <c r="U61" s="1"/>
  <c r="AE61" i="3"/>
  <c r="I87" i="8"/>
  <c r="T57" i="4"/>
  <c r="U57" s="1"/>
  <c r="AE57" i="3"/>
  <c r="I83" i="8"/>
  <c r="T53" i="4"/>
  <c r="U53" s="1"/>
  <c r="N53"/>
  <c r="O53" s="1"/>
  <c r="AE53" i="3"/>
  <c r="I79" i="8"/>
  <c r="AE40" i="3"/>
  <c r="I46" i="8"/>
  <c r="AE36" i="3"/>
  <c r="I42" i="8"/>
  <c r="T32" i="4"/>
  <c r="U32" s="1"/>
  <c r="AE32" i="3"/>
  <c r="I38" i="8"/>
  <c r="AE28" i="3"/>
  <c r="I34" i="8"/>
  <c r="AE24" i="3"/>
  <c r="I30" i="8"/>
  <c r="AE20" i="3"/>
  <c r="I26" i="8"/>
  <c r="T12" i="4"/>
  <c r="U12" s="1"/>
  <c r="AE9" i="7"/>
  <c r="T26" i="4" l="1"/>
  <c r="U26" s="1"/>
  <c r="T38"/>
  <c r="U38" s="1"/>
  <c r="T52"/>
  <c r="U52" s="1"/>
  <c r="T50"/>
  <c r="U50" s="1"/>
  <c r="T33"/>
  <c r="U33" s="1"/>
  <c r="V33" s="1"/>
  <c r="W33" s="1"/>
  <c r="T28"/>
  <c r="U28" s="1"/>
  <c r="V28" s="1"/>
  <c r="W28" s="1"/>
  <c r="T18"/>
  <c r="U18" s="1"/>
  <c r="T34"/>
  <c r="U34" s="1"/>
  <c r="V34" s="1"/>
  <c r="W34" s="1"/>
  <c r="N75"/>
  <c r="O75" s="1"/>
  <c r="N79"/>
  <c r="O79" s="1"/>
  <c r="N59"/>
  <c r="O59" s="1"/>
  <c r="N73"/>
  <c r="O73" s="1"/>
  <c r="K99" i="8" s="1"/>
  <c r="N63" i="4"/>
  <c r="O63" s="1"/>
  <c r="K89" i="8" s="1"/>
  <c r="N22" i="4"/>
  <c r="O22" s="1"/>
  <c r="N57"/>
  <c r="O57" s="1"/>
  <c r="K83" i="8" s="1"/>
  <c r="N50" i="4"/>
  <c r="O50" s="1"/>
  <c r="K76" i="8" s="1"/>
  <c r="N52" i="4"/>
  <c r="O52" s="1"/>
  <c r="K78" i="8" s="1"/>
  <c r="AE11" i="3"/>
  <c r="AE27"/>
  <c r="AE52"/>
  <c r="AE21"/>
  <c r="AE62"/>
  <c r="AE60"/>
  <c r="AE76"/>
  <c r="AE23"/>
  <c r="AE39"/>
  <c r="AE29"/>
  <c r="AE70"/>
  <c r="AE68"/>
  <c r="AE15"/>
  <c r="AE31"/>
  <c r="AE56"/>
  <c r="AE64"/>
  <c r="AE72"/>
  <c r="AE33"/>
  <c r="AE74"/>
  <c r="AE38"/>
  <c r="AE55"/>
  <c r="AE71"/>
  <c r="AE66"/>
  <c r="AE12"/>
  <c r="AE14"/>
  <c r="AE30"/>
  <c r="AE25"/>
  <c r="AE9" i="6"/>
  <c r="N61" i="4"/>
  <c r="O61" s="1"/>
  <c r="K87" i="8" s="1"/>
  <c r="N21" i="4"/>
  <c r="O21" s="1"/>
  <c r="K27" i="8" s="1"/>
  <c r="N29" i="4"/>
  <c r="O29" s="1"/>
  <c r="K35" i="8" s="1"/>
  <c r="N54" i="4"/>
  <c r="O54" s="1"/>
  <c r="K80" i="8" s="1"/>
  <c r="N70" i="4"/>
  <c r="O70" s="1"/>
  <c r="K96" i="8" s="1"/>
  <c r="T40" i="4"/>
  <c r="U40" s="1"/>
  <c r="V40" s="1"/>
  <c r="W40" s="1"/>
  <c r="N51"/>
  <c r="O51" s="1"/>
  <c r="K77" i="8" s="1"/>
  <c r="N67" i="4"/>
  <c r="O67" s="1"/>
  <c r="K93" i="8" s="1"/>
  <c r="N38" i="4"/>
  <c r="O38" s="1"/>
  <c r="K44" i="8" s="1"/>
  <c r="N77" i="4"/>
  <c r="O77" s="1"/>
  <c r="K103" i="8" s="1"/>
  <c r="T10" i="4"/>
  <c r="U10" s="1"/>
  <c r="V10" s="1"/>
  <c r="W10" s="1"/>
  <c r="AE22" i="3"/>
  <c r="N13" i="4"/>
  <c r="O13" s="1"/>
  <c r="K19" i="8" s="1"/>
  <c r="N37" i="4"/>
  <c r="O37" s="1"/>
  <c r="K43" i="8" s="1"/>
  <c r="N62" i="4"/>
  <c r="O62" s="1"/>
  <c r="K88" i="8" s="1"/>
  <c r="N78" i="4"/>
  <c r="O78" s="1"/>
  <c r="K104" i="8" s="1"/>
  <c r="N30" i="4"/>
  <c r="O30" s="1"/>
  <c r="K36" i="8" s="1"/>
  <c r="T16" i="4"/>
  <c r="U16" s="1"/>
  <c r="V16" s="1"/>
  <c r="W16" s="1"/>
  <c r="AE63" i="3"/>
  <c r="AE79"/>
  <c r="AE13"/>
  <c r="AE17"/>
  <c r="AE37"/>
  <c r="AE50"/>
  <c r="AE54"/>
  <c r="AE58"/>
  <c r="AE78"/>
  <c r="N14" i="4"/>
  <c r="O14" s="1"/>
  <c r="K20" i="8" s="1"/>
  <c r="N40" i="4"/>
  <c r="O40" s="1"/>
  <c r="K46" i="8" s="1"/>
  <c r="N23" i="4"/>
  <c r="O23" s="1"/>
  <c r="K29" i="8" s="1"/>
  <c r="T9" i="4"/>
  <c r="AF9" i="7" s="1"/>
  <c r="N24" i="4"/>
  <c r="O24" s="1"/>
  <c r="K30" i="8" s="1"/>
  <c r="N39" i="4"/>
  <c r="O39" s="1"/>
  <c r="K45" i="8" s="1"/>
  <c r="N80" i="4"/>
  <c r="O80" s="1"/>
  <c r="K106" i="8" s="1"/>
  <c r="N60" i="4"/>
  <c r="O60" s="1"/>
  <c r="K86" i="8" s="1"/>
  <c r="N68" i="4"/>
  <c r="O68" s="1"/>
  <c r="K94" i="8" s="1"/>
  <c r="N76" i="4"/>
  <c r="O76" s="1"/>
  <c r="K102" i="8" s="1"/>
  <c r="I10" i="4"/>
  <c r="I16" i="8" s="1"/>
  <c r="AE18" i="3"/>
  <c r="I18" i="4"/>
  <c r="I24" i="8" s="1"/>
  <c r="I26" i="4"/>
  <c r="I32" i="8" s="1"/>
  <c r="AE34" i="3"/>
  <c r="I34" i="4"/>
  <c r="I40" i="8" s="1"/>
  <c r="AE51" i="3"/>
  <c r="I51" i="4"/>
  <c r="I77" i="8" s="1"/>
  <c r="AE59" i="3"/>
  <c r="I59" i="4"/>
  <c r="I85" i="8" s="1"/>
  <c r="AE67" i="3"/>
  <c r="I67" i="4"/>
  <c r="I93" i="8" s="1"/>
  <c r="AE75" i="3"/>
  <c r="I75" i="4"/>
  <c r="I101" i="8" s="1"/>
  <c r="I80" i="4"/>
  <c r="I106" i="8" s="1"/>
  <c r="I16" i="4"/>
  <c r="I22" i="8" s="1"/>
  <c r="I9" i="4"/>
  <c r="I15" i="8" s="1"/>
  <c r="N12" i="4"/>
  <c r="O12" s="1"/>
  <c r="K18" i="8" s="1"/>
  <c r="N16" i="4"/>
  <c r="O16" s="1"/>
  <c r="K22" i="8" s="1"/>
  <c r="N20" i="4"/>
  <c r="O20" s="1"/>
  <c r="K26" i="8" s="1"/>
  <c r="N28" i="4"/>
  <c r="O28" s="1"/>
  <c r="K34" i="8" s="1"/>
  <c r="N32" i="4"/>
  <c r="O32" s="1"/>
  <c r="K38" i="8" s="1"/>
  <c r="N36" i="4"/>
  <c r="O36" s="1"/>
  <c r="K42" i="8" s="1"/>
  <c r="AE80" i="3"/>
  <c r="T20" i="4"/>
  <c r="T24"/>
  <c r="AF24" i="7" s="1"/>
  <c r="T36" i="4"/>
  <c r="T14"/>
  <c r="T22"/>
  <c r="T30"/>
  <c r="AF30" i="7" s="1"/>
  <c r="N15" i="4"/>
  <c r="AF15" i="6" s="1"/>
  <c r="N31" i="4"/>
  <c r="N11"/>
  <c r="AF11" i="6" s="1"/>
  <c r="N19" i="4"/>
  <c r="N27"/>
  <c r="N35"/>
  <c r="AE9" i="3"/>
  <c r="T76" i="4"/>
  <c r="U76" s="1"/>
  <c r="T11"/>
  <c r="T15"/>
  <c r="T19"/>
  <c r="T23"/>
  <c r="T27"/>
  <c r="T31"/>
  <c r="T35"/>
  <c r="T39"/>
  <c r="I28" i="8"/>
  <c r="AF20" i="3"/>
  <c r="AF24"/>
  <c r="AF12" i="7"/>
  <c r="V12" i="4"/>
  <c r="W12" s="1"/>
  <c r="AF28" i="7"/>
  <c r="AF32"/>
  <c r="V32" i="4"/>
  <c r="W32" s="1"/>
  <c r="AF53" i="7"/>
  <c r="AF57"/>
  <c r="AF61"/>
  <c r="AF65"/>
  <c r="AF69"/>
  <c r="AF73"/>
  <c r="AF77"/>
  <c r="AF11" i="3"/>
  <c r="AF15"/>
  <c r="AF19"/>
  <c r="AF23"/>
  <c r="AF27"/>
  <c r="AF31"/>
  <c r="AF35"/>
  <c r="AF39"/>
  <c r="AF52"/>
  <c r="AF52" i="7"/>
  <c r="AF56" i="3"/>
  <c r="AF56" i="7"/>
  <c r="AF64" i="3"/>
  <c r="AF64" i="7"/>
  <c r="AF72" i="3"/>
  <c r="AF72" i="7"/>
  <c r="AF18"/>
  <c r="V18" i="4"/>
  <c r="W18" s="1"/>
  <c r="AF26" i="7"/>
  <c r="V26" i="4"/>
  <c r="W26" s="1"/>
  <c r="AF38" i="7"/>
  <c r="V38" i="4"/>
  <c r="W38" s="1"/>
  <c r="AF51" i="7"/>
  <c r="AF55"/>
  <c r="AF59"/>
  <c r="AF63"/>
  <c r="AF67"/>
  <c r="AF71"/>
  <c r="AF75"/>
  <c r="AF79"/>
  <c r="AF80"/>
  <c r="AF13" i="3"/>
  <c r="AF13" i="7"/>
  <c r="V13" i="4"/>
  <c r="W13" s="1"/>
  <c r="AF17" i="3"/>
  <c r="AF17" i="7"/>
  <c r="V17" i="4"/>
  <c r="W17" s="1"/>
  <c r="AF21" i="3"/>
  <c r="AF21" i="7"/>
  <c r="V21" i="4"/>
  <c r="W21" s="1"/>
  <c r="AF25" i="3"/>
  <c r="AF25" i="7"/>
  <c r="V25" i="4"/>
  <c r="W25" s="1"/>
  <c r="AF29" i="3"/>
  <c r="AF29" i="7"/>
  <c r="V29" i="4"/>
  <c r="W29" s="1"/>
  <c r="AF33" i="3"/>
  <c r="AF37"/>
  <c r="AF37" i="7"/>
  <c r="V37" i="4"/>
  <c r="W37" s="1"/>
  <c r="AF50" i="3"/>
  <c r="AF54"/>
  <c r="AF54" i="7"/>
  <c r="AF58" i="3"/>
  <c r="AF58" i="7"/>
  <c r="AF62" i="3"/>
  <c r="AF62" i="7"/>
  <c r="AF66" i="3"/>
  <c r="AF66" i="7"/>
  <c r="AF70" i="3"/>
  <c r="AF70" i="7"/>
  <c r="AF74" i="3"/>
  <c r="AF74" i="7"/>
  <c r="AF78" i="3"/>
  <c r="AF78" i="7"/>
  <c r="AF60" i="3"/>
  <c r="AF60" i="7"/>
  <c r="AF68" i="3"/>
  <c r="AF68" i="7"/>
  <c r="AF76" i="3"/>
  <c r="AF12"/>
  <c r="AF28"/>
  <c r="AF32"/>
  <c r="AF36"/>
  <c r="AF40"/>
  <c r="AF53"/>
  <c r="K79" i="8"/>
  <c r="AF53" i="6"/>
  <c r="AF57" i="3"/>
  <c r="AF57" i="6"/>
  <c r="AF61" i="3"/>
  <c r="AF65"/>
  <c r="K91" i="8"/>
  <c r="AF65" i="6"/>
  <c r="AF69" i="3"/>
  <c r="K95" i="8"/>
  <c r="AF69" i="6"/>
  <c r="AF73" i="3"/>
  <c r="AF77"/>
  <c r="AF52" i="6"/>
  <c r="K82" i="8"/>
  <c r="AF56" i="6"/>
  <c r="K90" i="8"/>
  <c r="AF64" i="6"/>
  <c r="K98" i="8"/>
  <c r="AF72" i="6"/>
  <c r="AF10"/>
  <c r="K16" i="8"/>
  <c r="AF18" i="6"/>
  <c r="K24" i="8"/>
  <c r="AF22" i="6"/>
  <c r="K28" i="8"/>
  <c r="AF26" i="6"/>
  <c r="K32" i="8"/>
  <c r="AF34" i="6"/>
  <c r="K40" i="8"/>
  <c r="AF55" i="3"/>
  <c r="K81" i="8"/>
  <c r="AF55" i="6"/>
  <c r="K85" i="8"/>
  <c r="AF59" i="6"/>
  <c r="AF63" i="3"/>
  <c r="AF63" i="6"/>
  <c r="AF71" i="3"/>
  <c r="K97" i="8"/>
  <c r="AF71" i="6"/>
  <c r="K101" i="8"/>
  <c r="AF75" i="6"/>
  <c r="AF79" i="3"/>
  <c r="K105" i="8"/>
  <c r="AF79" i="6"/>
  <c r="K23" i="8"/>
  <c r="AF17" i="6"/>
  <c r="K31" i="8"/>
  <c r="AF25" i="6"/>
  <c r="K39" i="8"/>
  <c r="AF33" i="6"/>
  <c r="K84" i="8"/>
  <c r="AF58" i="6"/>
  <c r="K92" i="8"/>
  <c r="AF66" i="6"/>
  <c r="K100" i="8"/>
  <c r="AF74" i="6"/>
  <c r="K15" i="8"/>
  <c r="AF9" i="6"/>
  <c r="AF50" i="7" l="1"/>
  <c r="AF33"/>
  <c r="AF34"/>
  <c r="U9" i="4"/>
  <c r="V9" s="1"/>
  <c r="W9" s="1"/>
  <c r="O15" i="8" s="1"/>
  <c r="AF21" i="6"/>
  <c r="AF73"/>
  <c r="AF50"/>
  <c r="AF75" i="3"/>
  <c r="AF61" i="6"/>
  <c r="AF67" i="3"/>
  <c r="AF59"/>
  <c r="AF78" i="6"/>
  <c r="AF37"/>
  <c r="AF80" i="3"/>
  <c r="AF40" i="7"/>
  <c r="AF54" i="6"/>
  <c r="AF67"/>
  <c r="AF18" i="3"/>
  <c r="AF14" i="6"/>
  <c r="AF51"/>
  <c r="AF70"/>
  <c r="AF62"/>
  <c r="AF51" i="3"/>
  <c r="AF30" i="6"/>
  <c r="AF40"/>
  <c r="AF13"/>
  <c r="AF38"/>
  <c r="AF16" i="3"/>
  <c r="AF29" i="6"/>
  <c r="AF26" i="3"/>
  <c r="AF39" i="6"/>
  <c r="AF77"/>
  <c r="AF16" i="7"/>
  <c r="AF60" i="6"/>
  <c r="AF34" i="3"/>
  <c r="AF23" i="6"/>
  <c r="AF20"/>
  <c r="AF10" i="7"/>
  <c r="AF76" i="6"/>
  <c r="AF36"/>
  <c r="AF28"/>
  <c r="AF16"/>
  <c r="AF68"/>
  <c r="AF80"/>
  <c r="AF32"/>
  <c r="AF24"/>
  <c r="AF76" i="7"/>
  <c r="AF10" i="3"/>
  <c r="AF9"/>
  <c r="AF12" i="6"/>
  <c r="U39" i="4"/>
  <c r="V39" s="1"/>
  <c r="W39" s="1"/>
  <c r="U31"/>
  <c r="V31" s="1"/>
  <c r="W31" s="1"/>
  <c r="U23"/>
  <c r="W23" s="1"/>
  <c r="U15"/>
  <c r="V15" s="1"/>
  <c r="W15" s="1"/>
  <c r="AF35" i="6"/>
  <c r="O35" i="4"/>
  <c r="K41" i="8" s="1"/>
  <c r="AF19" i="6"/>
  <c r="O19" i="4"/>
  <c r="AG19" i="6" s="1"/>
  <c r="O31" i="4"/>
  <c r="K37" i="8" s="1"/>
  <c r="U30" i="4"/>
  <c r="V30" s="1"/>
  <c r="W30" s="1"/>
  <c r="U14"/>
  <c r="V14" s="1"/>
  <c r="W14" s="1"/>
  <c r="U24"/>
  <c r="V24" s="1"/>
  <c r="W24" s="1"/>
  <c r="U35"/>
  <c r="V35" s="1"/>
  <c r="W35" s="1"/>
  <c r="AF27" i="7"/>
  <c r="U27" i="4"/>
  <c r="U19"/>
  <c r="V19" s="1"/>
  <c r="W19" s="1"/>
  <c r="AF11" i="7"/>
  <c r="U11" i="4"/>
  <c r="AF27" i="6"/>
  <c r="O27" i="4"/>
  <c r="K33" i="8" s="1"/>
  <c r="O11" i="4"/>
  <c r="K17" i="8" s="1"/>
  <c r="O15" i="4"/>
  <c r="K21" i="8" s="1"/>
  <c r="AF22" i="7"/>
  <c r="U22" i="4"/>
  <c r="U36"/>
  <c r="V36" s="1"/>
  <c r="W36" s="1"/>
  <c r="AF20" i="7"/>
  <c r="U20" i="4"/>
  <c r="AF22" i="3"/>
  <c r="M43" i="8"/>
  <c r="O43"/>
  <c r="M35"/>
  <c r="O35"/>
  <c r="M27"/>
  <c r="O27"/>
  <c r="O19"/>
  <c r="M19"/>
  <c r="O44"/>
  <c r="M44"/>
  <c r="O40"/>
  <c r="M40"/>
  <c r="O16"/>
  <c r="M16"/>
  <c r="O46"/>
  <c r="M46"/>
  <c r="O38"/>
  <c r="M38"/>
  <c r="O34"/>
  <c r="M34"/>
  <c r="M39"/>
  <c r="O39"/>
  <c r="M31"/>
  <c r="O31"/>
  <c r="M23"/>
  <c r="O23"/>
  <c r="O32"/>
  <c r="M32"/>
  <c r="O24"/>
  <c r="M24"/>
  <c r="O22"/>
  <c r="M22"/>
  <c r="O18"/>
  <c r="M18"/>
  <c r="AF31" i="6"/>
  <c r="K25" i="8"/>
  <c r="AF14" i="7"/>
  <c r="AF36"/>
  <c r="AF30" i="3"/>
  <c r="I36" i="8"/>
  <c r="AF14" i="3"/>
  <c r="I20" i="8"/>
  <c r="AF38" i="3"/>
  <c r="I44" i="8"/>
  <c r="AF35" i="7"/>
  <c r="AF19"/>
  <c r="AF39"/>
  <c r="AF31"/>
  <c r="AF23"/>
  <c r="AF15"/>
  <c r="AG50" i="6"/>
  <c r="AG76"/>
  <c r="AG68"/>
  <c r="AG60"/>
  <c r="AG78"/>
  <c r="AG74"/>
  <c r="AG70"/>
  <c r="AG66"/>
  <c r="AG62"/>
  <c r="AG58"/>
  <c r="AG54"/>
  <c r="AG37"/>
  <c r="AG33"/>
  <c r="AG29"/>
  <c r="AG25"/>
  <c r="AG21"/>
  <c r="AG17"/>
  <c r="AG13"/>
  <c r="AG80"/>
  <c r="AG79"/>
  <c r="AG75"/>
  <c r="AG71"/>
  <c r="AG67"/>
  <c r="AG63"/>
  <c r="AG59"/>
  <c r="AG55"/>
  <c r="AG51"/>
  <c r="AG72"/>
  <c r="AG64"/>
  <c r="AG56"/>
  <c r="AG52"/>
  <c r="AG39"/>
  <c r="AG23"/>
  <c r="AG77"/>
  <c r="AG73"/>
  <c r="AG69"/>
  <c r="AG65"/>
  <c r="AG61"/>
  <c r="AG57"/>
  <c r="AG53"/>
  <c r="AG38"/>
  <c r="AG34"/>
  <c r="AG30"/>
  <c r="AG26"/>
  <c r="AG22"/>
  <c r="AG18"/>
  <c r="AG14"/>
  <c r="AG10"/>
  <c r="AG40"/>
  <c r="AG36"/>
  <c r="AG32"/>
  <c r="AG28"/>
  <c r="AG24"/>
  <c r="AG20"/>
  <c r="AG76" i="7"/>
  <c r="V76" i="4"/>
  <c r="W76" s="1"/>
  <c r="AG68" i="7"/>
  <c r="V68" i="4"/>
  <c r="W68" s="1"/>
  <c r="AG60" i="7"/>
  <c r="V60" i="4"/>
  <c r="W60" s="1"/>
  <c r="AG78" i="7"/>
  <c r="V78" i="4"/>
  <c r="W78" s="1"/>
  <c r="AG74" i="7"/>
  <c r="V74" i="4"/>
  <c r="W74" s="1"/>
  <c r="AG70" i="7"/>
  <c r="V70" i="4"/>
  <c r="W70" s="1"/>
  <c r="AG66" i="7"/>
  <c r="V66" i="4"/>
  <c r="W66" s="1"/>
  <c r="AG62" i="7"/>
  <c r="V62" i="4"/>
  <c r="W62" s="1"/>
  <c r="AG58" i="7"/>
  <c r="V58" i="4"/>
  <c r="W58" s="1"/>
  <c r="AG54" i="7"/>
  <c r="V54" i="4"/>
  <c r="W54" s="1"/>
  <c r="AG50" i="7"/>
  <c r="V50" i="4"/>
  <c r="W50" s="1"/>
  <c r="AG37" i="7"/>
  <c r="AG33"/>
  <c r="AG29"/>
  <c r="AG25"/>
  <c r="AG21"/>
  <c r="AG17"/>
  <c r="AG13"/>
  <c r="AG80"/>
  <c r="V80" i="4"/>
  <c r="W80" s="1"/>
  <c r="V79"/>
  <c r="W79" s="1"/>
  <c r="AG79" i="7"/>
  <c r="V75" i="4"/>
  <c r="W75" s="1"/>
  <c r="AG75" i="7"/>
  <c r="V71" i="4"/>
  <c r="W71" s="1"/>
  <c r="AG71" i="7"/>
  <c r="V67" i="4"/>
  <c r="W67" s="1"/>
  <c r="AG67" i="7"/>
  <c r="V63" i="4"/>
  <c r="W63" s="1"/>
  <c r="AG63" i="7"/>
  <c r="V59" i="4"/>
  <c r="W59" s="1"/>
  <c r="AG59" i="7"/>
  <c r="V55" i="4"/>
  <c r="W55" s="1"/>
  <c r="AG55" i="7"/>
  <c r="V51" i="4"/>
  <c r="W51" s="1"/>
  <c r="AG51" i="7"/>
  <c r="AG38"/>
  <c r="AG34"/>
  <c r="AG26"/>
  <c r="AG18"/>
  <c r="AG10"/>
  <c r="AG72"/>
  <c r="V72" i="4"/>
  <c r="W72" s="1"/>
  <c r="AG64" i="7"/>
  <c r="V64" i="4"/>
  <c r="W64" s="1"/>
  <c r="AG56" i="7"/>
  <c r="V56" i="4"/>
  <c r="W56" s="1"/>
  <c r="AG52" i="7"/>
  <c r="V52" i="4"/>
  <c r="W52" s="1"/>
  <c r="AG35" i="7"/>
  <c r="V77" i="4"/>
  <c r="W77" s="1"/>
  <c r="AG77" i="7"/>
  <c r="V73" i="4"/>
  <c r="W73" s="1"/>
  <c r="AG73" i="7"/>
  <c r="V69" i="4"/>
  <c r="W69" s="1"/>
  <c r="AG69" i="7"/>
  <c r="V65" i="4"/>
  <c r="W65" s="1"/>
  <c r="AG65" i="7"/>
  <c r="V61" i="4"/>
  <c r="W61" s="1"/>
  <c r="AG61" i="7"/>
  <c r="V57" i="4"/>
  <c r="W57" s="1"/>
  <c r="AG57" i="7"/>
  <c r="V53" i="4"/>
  <c r="W53" s="1"/>
  <c r="AG53" i="7"/>
  <c r="AG40"/>
  <c r="AG36"/>
  <c r="AG32"/>
  <c r="AG28"/>
  <c r="AG16"/>
  <c r="AG12"/>
  <c r="AG16" i="6"/>
  <c r="AG12"/>
  <c r="AG9"/>
  <c r="AG9" i="7" l="1"/>
  <c r="M15" i="8"/>
  <c r="AG31" i="6"/>
  <c r="AG30" i="7"/>
  <c r="AG15" i="6"/>
  <c r="AG15" i="7"/>
  <c r="AG23"/>
  <c r="AG39"/>
  <c r="AG14"/>
  <c r="AG11" i="6"/>
  <c r="AG24" i="7"/>
  <c r="AG19"/>
  <c r="AG31"/>
  <c r="AG27" i="6"/>
  <c r="O42" i="8"/>
  <c r="M42"/>
  <c r="M41"/>
  <c r="O41"/>
  <c r="O20"/>
  <c r="M20"/>
  <c r="M29"/>
  <c r="O29"/>
  <c r="M45"/>
  <c r="O45"/>
  <c r="M25"/>
  <c r="O25"/>
  <c r="O30"/>
  <c r="M30"/>
  <c r="O36"/>
  <c r="M36"/>
  <c r="O21"/>
  <c r="M21"/>
  <c r="M37"/>
  <c r="O37"/>
  <c r="O79"/>
  <c r="M79"/>
  <c r="O83"/>
  <c r="M83"/>
  <c r="O87"/>
  <c r="M87"/>
  <c r="O91"/>
  <c r="M91"/>
  <c r="O95"/>
  <c r="M95"/>
  <c r="O99"/>
  <c r="M99"/>
  <c r="O103"/>
  <c r="M103"/>
  <c r="M78"/>
  <c r="O78"/>
  <c r="M82"/>
  <c r="O82"/>
  <c r="M90"/>
  <c r="O90"/>
  <c r="M98"/>
  <c r="O98"/>
  <c r="O77"/>
  <c r="M77"/>
  <c r="O81"/>
  <c r="M81"/>
  <c r="O85"/>
  <c r="M85"/>
  <c r="O89"/>
  <c r="M89"/>
  <c r="O93"/>
  <c r="M93"/>
  <c r="O97"/>
  <c r="M97"/>
  <c r="O101"/>
  <c r="M101"/>
  <c r="O105"/>
  <c r="M105"/>
  <c r="M76"/>
  <c r="O76"/>
  <c r="M80"/>
  <c r="O80"/>
  <c r="M84"/>
  <c r="O84"/>
  <c r="M88"/>
  <c r="O88"/>
  <c r="M92"/>
  <c r="O92"/>
  <c r="M96"/>
  <c r="O96"/>
  <c r="M100"/>
  <c r="O100"/>
  <c r="M104"/>
  <c r="O104"/>
  <c r="M86"/>
  <c r="O86"/>
  <c r="M94"/>
  <c r="O94"/>
  <c r="M102"/>
  <c r="O102"/>
  <c r="AG11" i="7"/>
  <c r="V11" i="4"/>
  <c r="W11" s="1"/>
  <c r="M106" i="8"/>
  <c r="O106"/>
  <c r="AG27" i="7"/>
  <c r="V27" i="4"/>
  <c r="W27" s="1"/>
  <c r="AG20" i="7"/>
  <c r="V20" i="4"/>
  <c r="W20" s="1"/>
  <c r="AG22" i="7"/>
  <c r="V22" i="4"/>
  <c r="W22" s="1"/>
  <c r="AG35" i="6"/>
  <c r="O28" i="8" l="1"/>
  <c r="M28"/>
  <c r="O26"/>
  <c r="M26"/>
  <c r="M33"/>
  <c r="O33"/>
  <c r="O17"/>
  <c r="M17"/>
</calcChain>
</file>

<file path=xl/sharedStrings.xml><?xml version="1.0" encoding="utf-8"?>
<sst xmlns="http://schemas.openxmlformats.org/spreadsheetml/2006/main" count="821" uniqueCount="259">
  <si>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</si>
  <si>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</si>
  <si>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</si>
  <si>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</si>
  <si>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</si>
  <si>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</si>
  <si>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</si>
  <si>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</si>
  <si>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</si>
  <si>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</si>
  <si>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</si>
  <si>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</si>
  <si>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</si>
  <si>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</si>
  <si>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</si>
  <si>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</si>
  <si>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</si>
  <si>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</si>
  <si>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</si>
  <si>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</si>
  <si>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</si>
  <si>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</si>
  <si>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</si>
  <si>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</si>
  <si>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</si>
  <si>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</si>
  <si>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</si>
  <si>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</si>
  <si>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</si>
  <si>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</si>
  <si>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</si>
  <si>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</si>
  <si>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</si>
  <si>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</si>
  <si>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</si>
  <si>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</si>
  <si>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</si>
  <si>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</si>
  <si>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</si>
  <si>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</si>
  <si>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</si>
  <si>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</si>
  <si>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</si>
  <si>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</si>
  <si>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</si>
  <si>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</si>
  <si>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</si>
  <si>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</si>
  <si>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</si>
  <si>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</si>
  <si>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</si>
  <si>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</si>
  <si>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</si>
  <si>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</si>
  <si>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</si>
  <si>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</si>
  <si>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</si>
  <si>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</si>
  <si>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</si>
  <si>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</si>
  <si>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</si>
  <si>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</si>
  <si>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</si>
  <si>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</si>
  <si>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</si>
  <si>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</si>
  <si>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</si>
  <si>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</si>
  <si>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</si>
  <si>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</si>
  <si>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</si>
  <si>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</si>
  <si>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</si>
  <si>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</si>
  <si>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</si>
  <si>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</si>
  <si>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</si>
  <si>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</si>
  <si>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</si>
  <si>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</si>
  <si>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</si>
  <si>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</si>
  <si>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</si>
  <si>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</si>
  <si>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</si>
  <si>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</si>
  <si>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</si>
  <si>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</si>
  <si>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</si>
  <si>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</si>
  <si>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</si>
  <si>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</si>
  <si>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</si>
  <si>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</si>
  <si>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</si>
  <si>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</si>
  <si>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</si>
  <si>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</si>
  <si>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</si>
  <si>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</si>
  <si>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</si>
  <si>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</si>
  <si>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</si>
  <si>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</si>
  <si>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</si>
  <si>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</si>
  <si>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</si>
  <si>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</si>
  <si>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</si>
  <si>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</si>
  <si>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</si>
  <si>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</si>
  <si>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</si>
  <si>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</si>
  <si>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</si>
  <si>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</si>
  <si>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</si>
  <si>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</si>
  <si>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</si>
  <si>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</si>
  <si>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</si>
  <si>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</si>
  <si>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</si>
  <si>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</si>
  <si>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</si>
  <si>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</si>
  <si>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</si>
  <si>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</si>
  <si>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</si>
  <si>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</si>
  <si>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</si>
  <si>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</si>
  <si>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</si>
  <si>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</si>
  <si>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</si>
  <si>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</si>
  <si>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</si>
  <si>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</si>
  <si>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</si>
  <si>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</si>
  <si>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</si>
  <si>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</si>
  <si>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</si>
  <si>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</si>
  <si>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</si>
  <si>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</si>
  <si>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</si>
  <si>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</si>
  <si>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</si>
  <si>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</si>
  <si>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</si>
  <si>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</si>
  <si>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FAP-HMR.02.27.12</t>
  </si>
  <si>
    <t xml:space="preserve">DESCRIPTIVE TITLE: </t>
  </si>
  <si>
    <t xml:space="preserve">ACASIO, NOJOUD R. </t>
  </si>
  <si>
    <t>BSA-1</t>
  </si>
  <si>
    <t>14-4621-924</t>
  </si>
  <si>
    <t xml:space="preserve">AGTA, KERYL T. </t>
  </si>
  <si>
    <t>14-4552-317</t>
  </si>
  <si>
    <t xml:space="preserve">ALONZO, ANGELIKA MAE K. </t>
  </si>
  <si>
    <t>14-4596-135</t>
  </si>
  <si>
    <t xml:space="preserve">APILIS, MELODY GRAIL Y. </t>
  </si>
  <si>
    <t>14-4608-607</t>
  </si>
  <si>
    <t xml:space="preserve">APO, ALESZA RIA F. </t>
  </si>
  <si>
    <t>14-4938-151</t>
  </si>
  <si>
    <t xml:space="preserve">AQUINO, AMATHEA O. </t>
  </si>
  <si>
    <t>15-3663-827</t>
  </si>
  <si>
    <t xml:space="preserve">BATE, TRISHA BELLE T. </t>
  </si>
  <si>
    <t>14-4498-609</t>
  </si>
  <si>
    <t xml:space="preserve">BAUTISTA, CHERMAINE PEARL S. </t>
  </si>
  <si>
    <t>15-3633-253</t>
  </si>
  <si>
    <t xml:space="preserve">BID-ING, MARILOU T. </t>
  </si>
  <si>
    <t>14-4940-592</t>
  </si>
  <si>
    <t xml:space="preserve">CALABIAS, LEZEL P. </t>
  </si>
  <si>
    <t>BSMA-1</t>
  </si>
  <si>
    <t>14-4817-773</t>
  </si>
  <si>
    <t xml:space="preserve">CARBONEL, ANGELICA A. </t>
  </si>
  <si>
    <t>14-4513-176</t>
  </si>
  <si>
    <t xml:space="preserve">DAGUITAN, RAYSA IRIS M. </t>
  </si>
  <si>
    <t>14-4986-919</t>
  </si>
  <si>
    <t xml:space="preserve">DAWEY, ALDRAKE W. </t>
  </si>
  <si>
    <t>14-4626-856</t>
  </si>
  <si>
    <t xml:space="preserve">DE LA RAMA, RONA ROSE L. </t>
  </si>
  <si>
    <t>14-5366-505</t>
  </si>
  <si>
    <t xml:space="preserve">DELA CRUZ, LOLITA Q. </t>
  </si>
  <si>
    <t>BSA-2</t>
  </si>
  <si>
    <t>14-1220-971</t>
  </si>
  <si>
    <t xml:space="preserve">EDDUBA, ALEXIS P. </t>
  </si>
  <si>
    <t>14-4624-225</t>
  </si>
  <si>
    <t xml:space="preserve">ESTIMO, JEMAILA B. </t>
  </si>
  <si>
    <t>14-5043-386</t>
  </si>
  <si>
    <t xml:space="preserve">FERNANDEZ, KEREN LOUISE D. </t>
  </si>
  <si>
    <t>14-4494-487</t>
  </si>
  <si>
    <t xml:space="preserve">GAMBOA, JAYVEE A. </t>
  </si>
  <si>
    <t>14-4574-216</t>
  </si>
  <si>
    <t xml:space="preserve">HUMIWAT, XENA P. </t>
  </si>
  <si>
    <t>14-5237-414</t>
  </si>
  <si>
    <t xml:space="preserve">LAMBINO, RECCY ANNE S. </t>
  </si>
  <si>
    <t>14-4828-691</t>
  </si>
  <si>
    <t xml:space="preserve">LANTIN, MARY ANN B. </t>
  </si>
  <si>
    <t>14-4490-951</t>
  </si>
  <si>
    <t xml:space="preserve">LAZARO, LANCE RAFAEL E. </t>
  </si>
  <si>
    <t>15-3634-137</t>
  </si>
  <si>
    <t xml:space="preserve">LICLICAN, MAY ANGELHYN R. </t>
  </si>
  <si>
    <t>14-4726-697</t>
  </si>
  <si>
    <t xml:space="preserve">LOPEZ, DENIELLE B. </t>
  </si>
  <si>
    <t>14-4503-657</t>
  </si>
  <si>
    <t xml:space="preserve">LOYOSEN, JANINE KATE B. </t>
  </si>
  <si>
    <t>14-4893-718</t>
  </si>
  <si>
    <t xml:space="preserve">MALAG, NADINE MIKAELA S. </t>
  </si>
  <si>
    <t>14-4677-745</t>
  </si>
  <si>
    <t xml:space="preserve">MALLARI, CASSIE D. </t>
  </si>
  <si>
    <t>14-4767-975</t>
  </si>
  <si>
    <t xml:space="preserve">MANIS, SHANIA O. </t>
  </si>
  <si>
    <t>15-3653-809</t>
  </si>
  <si>
    <t xml:space="preserve">MASAOY, ISSA JENN E. </t>
  </si>
  <si>
    <t>14-4495-483</t>
  </si>
  <si>
    <t xml:space="preserve">MOCAY, LLANIE O. </t>
  </si>
  <si>
    <t>14-5200-107</t>
  </si>
  <si>
    <t xml:space="preserve">MONAYAO, EZRA B. </t>
  </si>
  <si>
    <t>14-4877-718</t>
  </si>
  <si>
    <t xml:space="preserve">OGGANG, JEWEL RIZZ L. </t>
  </si>
  <si>
    <t>14-4575-531</t>
  </si>
  <si>
    <t xml:space="preserve">OYAM, NEAL ARDEN A. </t>
  </si>
  <si>
    <t>14-4727-677</t>
  </si>
  <si>
    <t xml:space="preserve">SOBREPEÑA, KARL BENEDICT P. </t>
  </si>
  <si>
    <t>14-4493-759</t>
  </si>
  <si>
    <t xml:space="preserve">SOLIBA, LOISA FAITH B. </t>
  </si>
  <si>
    <t>14-4646-988</t>
  </si>
  <si>
    <t xml:space="preserve">SORIANO, AYESSA MAE D. </t>
  </si>
  <si>
    <t>14-5474-251</t>
  </si>
  <si>
    <t xml:space="preserve">SORIANO, KATHLEEN C. </t>
  </si>
  <si>
    <t>14-4528-157</t>
  </si>
  <si>
    <t xml:space="preserve">TAYAOTAO, MECAR C. </t>
  </si>
  <si>
    <t>14-5155-940</t>
  </si>
  <si>
    <t xml:space="preserve">VICENTE, JIMUEL T. </t>
  </si>
  <si>
    <t>14-4722-987</t>
  </si>
  <si>
    <t>ADTA</t>
  </si>
  <si>
    <t>ACCOUNTING DATABASE THEORY &amp; APPLICATION</t>
  </si>
  <si>
    <t>BSA 1A</t>
  </si>
  <si>
    <t>TTH 12:30PM-1:45PM</t>
  </si>
  <si>
    <t>TTHSAT 1:45PM-3:00PM</t>
  </si>
  <si>
    <t>N6004</t>
  </si>
  <si>
    <t>2015-2016</t>
  </si>
  <si>
    <t>Leonard Prim Francis G. Reyes</t>
  </si>
  <si>
    <t>ONLINE</t>
  </si>
  <si>
    <t>QUIZ</t>
  </si>
  <si>
    <t>ELEARNING</t>
  </si>
  <si>
    <t>UD</t>
  </si>
  <si>
    <t>LAB 01</t>
  </si>
  <si>
    <t>LAB 02</t>
  </si>
  <si>
    <t>LAB 03</t>
  </si>
  <si>
    <t>SW</t>
  </si>
  <si>
    <t>LAB 04</t>
  </si>
  <si>
    <t>LAB 05</t>
  </si>
  <si>
    <t>LAB 06</t>
  </si>
  <si>
    <t>LAB 07</t>
  </si>
  <si>
    <t>LAB 08</t>
  </si>
  <si>
    <t>LAB 09</t>
  </si>
</sst>
</file>

<file path=xl/styles.xml><?xml version="1.0" encoding="utf-8"?>
<styleSheet xmlns="http://schemas.openxmlformats.org/spreadsheetml/2006/main">
  <numFmts count="4">
    <numFmt numFmtId="164" formatCode="d\-mmm\-yyyy"/>
    <numFmt numFmtId="165" formatCode="mmmm\ d\,\ yyyy"/>
    <numFmt numFmtId="166" formatCode="mm/dd/yy;@"/>
    <numFmt numFmtId="167" formatCode="###\-###0"/>
  </numFmts>
  <fonts count="7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9" fillId="2" borderId="10" xfId="2" applyFont="1" applyFill="1" applyBorder="1" applyProtection="1">
      <protection hidden="1"/>
    </xf>
    <xf numFmtId="0" fontId="3" fillId="3" borderId="11" xfId="2" applyFont="1" applyFill="1" applyBorder="1" applyAlignment="1" applyProtection="1">
      <protection hidden="1"/>
    </xf>
    <xf numFmtId="0" fontId="3" fillId="3" borderId="11" xfId="2" applyFont="1" applyFill="1" applyBorder="1" applyProtection="1">
      <protection hidden="1"/>
    </xf>
    <xf numFmtId="0" fontId="3" fillId="3" borderId="12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2" xfId="2" applyFill="1" applyBorder="1" applyAlignment="1" applyProtection="1">
      <protection hidden="1"/>
    </xf>
    <xf numFmtId="0" fontId="2" fillId="3" borderId="11" xfId="2" applyFill="1" applyBorder="1" applyProtection="1">
      <protection hidden="1"/>
    </xf>
    <xf numFmtId="0" fontId="2" fillId="3" borderId="12" xfId="2" applyFill="1" applyBorder="1" applyAlignment="1" applyProtection="1">
      <alignment horizontal="center" vertical="center"/>
      <protection hidden="1"/>
    </xf>
    <xf numFmtId="0" fontId="2" fillId="3" borderId="11" xfId="2" applyFont="1" applyFill="1" applyBorder="1" applyProtection="1"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4" fillId="3" borderId="13" xfId="2" applyFont="1" applyFill="1" applyBorder="1" applyProtection="1">
      <protection hidden="1"/>
    </xf>
    <xf numFmtId="164" fontId="17" fillId="3" borderId="13" xfId="2" applyNumberFormat="1" applyFont="1" applyFill="1" applyBorder="1" applyAlignment="1" applyProtection="1">
      <alignment horizontal="center"/>
      <protection hidden="1"/>
    </xf>
    <xf numFmtId="164" fontId="17" fillId="3" borderId="14" xfId="2" applyNumberFormat="1" applyFont="1" applyFill="1" applyBorder="1" applyAlignment="1" applyProtection="1">
      <alignment horizontal="center"/>
      <protection hidden="1"/>
    </xf>
    <xf numFmtId="0" fontId="42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8" xfId="0" applyBorder="1" applyProtection="1"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7" xfId="0" applyBorder="1" applyProtection="1">
      <protection hidden="1"/>
    </xf>
    <xf numFmtId="0" fontId="0" fillId="0" borderId="60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59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62" xfId="0" applyBorder="1" applyProtection="1">
      <protection hidden="1"/>
    </xf>
    <xf numFmtId="9" fontId="20" fillId="0" borderId="18" xfId="2" applyNumberFormat="1" applyFont="1" applyFill="1" applyBorder="1" applyAlignment="1" applyProtection="1">
      <alignment horizontal="center"/>
      <protection locked="0"/>
    </xf>
    <xf numFmtId="9" fontId="20" fillId="0" borderId="10" xfId="2" applyNumberFormat="1" applyFont="1" applyFill="1" applyBorder="1" applyAlignment="1" applyProtection="1">
      <alignment horizontal="center"/>
      <protection locked="0"/>
    </xf>
    <xf numFmtId="9" fontId="20" fillId="0" borderId="19" xfId="2" applyNumberFormat="1" applyFont="1" applyFill="1" applyBorder="1" applyAlignment="1" applyProtection="1">
      <alignment horizontal="center"/>
      <protection locked="0"/>
    </xf>
    <xf numFmtId="9" fontId="20" fillId="0" borderId="20" xfId="2" applyNumberFormat="1" applyFont="1" applyFill="1" applyBorder="1" applyAlignment="1" applyProtection="1">
      <alignment horizontal="center"/>
      <protection locked="0"/>
    </xf>
    <xf numFmtId="9" fontId="20" fillId="2" borderId="18" xfId="2" applyNumberFormat="1" applyFont="1" applyFill="1" applyBorder="1" applyAlignment="1" applyProtection="1">
      <alignment horizontal="center"/>
      <protection locked="0"/>
    </xf>
    <xf numFmtId="9" fontId="20" fillId="2" borderId="19" xfId="2" applyNumberFormat="1" applyFont="1" applyFill="1" applyBorder="1" applyAlignment="1" applyProtection="1">
      <alignment horizontal="center"/>
      <protection locked="0"/>
    </xf>
    <xf numFmtId="9" fontId="20" fillId="2" borderId="20" xfId="2" applyNumberFormat="1" applyFont="1" applyFill="1" applyBorder="1" applyAlignment="1" applyProtection="1">
      <alignment horizontal="center"/>
      <protection locked="0"/>
    </xf>
    <xf numFmtId="9" fontId="43" fillId="4" borderId="8" xfId="2" applyNumberFormat="1" applyFont="1" applyFill="1" applyBorder="1" applyAlignment="1" applyProtection="1">
      <alignment horizontal="center" shrinkToFit="1"/>
      <protection hidden="1"/>
    </xf>
    <xf numFmtId="164" fontId="43" fillId="4" borderId="8" xfId="2" applyNumberFormat="1" applyFont="1" applyFill="1" applyBorder="1" applyAlignment="1" applyProtection="1">
      <alignment horizontal="center"/>
      <protection hidden="1"/>
    </xf>
    <xf numFmtId="164" fontId="43" fillId="4" borderId="9" xfId="2" applyNumberFormat="1" applyFont="1" applyFill="1" applyBorder="1" applyAlignment="1" applyProtection="1">
      <alignment horizontal="center"/>
      <protection hidden="1"/>
    </xf>
    <xf numFmtId="0" fontId="2" fillId="0" borderId="15" xfId="2" applyFont="1" applyFill="1" applyBorder="1" applyAlignment="1" applyProtection="1">
      <alignment horizontal="left" indent="1"/>
      <protection locked="0"/>
    </xf>
    <xf numFmtId="0" fontId="2" fillId="0" borderId="15" xfId="2" applyFont="1" applyFill="1" applyBorder="1" applyAlignment="1" applyProtection="1">
      <alignment horizontal="center" shrinkToFit="1"/>
      <protection locked="0"/>
    </xf>
    <xf numFmtId="0" fontId="2" fillId="0" borderId="15" xfId="2" applyFont="1" applyFill="1" applyBorder="1" applyAlignment="1" applyProtection="1">
      <alignment horizontal="left" indent="1" shrinkToFit="1"/>
      <protection locked="0"/>
    </xf>
    <xf numFmtId="0" fontId="35" fillId="4" borderId="15" xfId="2" applyFont="1" applyFill="1" applyBorder="1" applyAlignment="1" applyProtection="1">
      <alignment horizontal="center"/>
      <protection hidden="1"/>
    </xf>
    <xf numFmtId="0" fontId="36" fillId="0" borderId="15" xfId="2" quotePrefix="1" applyFont="1" applyFill="1" applyBorder="1" applyAlignment="1" applyProtection="1">
      <alignment horizontal="center"/>
      <protection hidden="1"/>
    </xf>
    <xf numFmtId="0" fontId="2" fillId="0" borderId="15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3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6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51" fillId="0" borderId="1" xfId="1" applyNumberFormat="1" applyFont="1" applyFill="1" applyBorder="1" applyAlignment="1" applyProtection="1">
      <alignment horizontal="center" shrinkToFit="1"/>
      <protection hidden="1"/>
    </xf>
    <xf numFmtId="2" fontId="51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52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4" fillId="0" borderId="0" xfId="1" applyNumberFormat="1" applyFont="1" applyFill="1" applyBorder="1" applyAlignment="1" applyProtection="1">
      <alignment horizontal="center"/>
      <protection hidden="1"/>
    </xf>
    <xf numFmtId="0" fontId="55" fillId="0" borderId="0" xfId="1" applyFont="1" applyFill="1" applyBorder="1" applyAlignment="1" applyProtection="1">
      <alignment horizontal="center"/>
      <protection hidden="1"/>
    </xf>
    <xf numFmtId="1" fontId="56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5" fillId="0" borderId="0" xfId="1" quotePrefix="1" applyFont="1" applyFill="1" applyBorder="1" applyAlignment="1" applyProtection="1">
      <alignment horizontal="center"/>
      <protection hidden="1"/>
    </xf>
    <xf numFmtId="1" fontId="56" fillId="0" borderId="0" xfId="1" applyNumberFormat="1" applyFont="1" applyFill="1" applyBorder="1" applyProtection="1">
      <protection hidden="1"/>
    </xf>
    <xf numFmtId="49" fontId="20" fillId="0" borderId="16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3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8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center"/>
      <protection hidden="1"/>
    </xf>
    <xf numFmtId="1" fontId="61" fillId="0" borderId="0" xfId="2" applyNumberFormat="1" applyFont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62" fillId="0" borderId="0" xfId="2" applyFont="1" applyProtection="1"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63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5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5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5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5" fillId="0" borderId="0" xfId="2" applyFont="1" applyBorder="1" applyAlignment="1" applyProtection="1">
      <alignment horizontal="left"/>
      <protection hidden="1"/>
    </xf>
    <xf numFmtId="1" fontId="65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6" xfId="2" applyNumberFormat="1" applyFont="1" applyBorder="1" applyAlignment="1" applyProtection="1">
      <alignment horizontal="center"/>
      <protection hidden="1"/>
    </xf>
    <xf numFmtId="0" fontId="66" fillId="0" borderId="76" xfId="2" applyFont="1" applyBorder="1" applyAlignment="1" applyProtection="1">
      <alignment horizontal="left" indent="1"/>
      <protection hidden="1"/>
    </xf>
    <xf numFmtId="0" fontId="66" fillId="0" borderId="0" xfId="2" applyFont="1" applyBorder="1" applyAlignment="1" applyProtection="1">
      <alignment horizontal="left"/>
      <protection hidden="1"/>
    </xf>
    <xf numFmtId="0" fontId="3" fillId="0" borderId="7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6" xfId="2" applyFont="1" applyBorder="1" applyAlignment="1" applyProtection="1">
      <alignment horizontal="left"/>
      <protection hidden="1"/>
    </xf>
    <xf numFmtId="1" fontId="3" fillId="0" borderId="7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7" fillId="0" borderId="0" xfId="2" applyFont="1" applyProtection="1">
      <protection hidden="1"/>
    </xf>
    <xf numFmtId="0" fontId="67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4" fillId="0" borderId="0" xfId="2" applyFont="1" applyAlignment="1" applyProtection="1">
      <alignment horizontal="center"/>
      <protection hidden="1"/>
    </xf>
    <xf numFmtId="1" fontId="68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8" fillId="0" borderId="0" xfId="2" applyNumberFormat="1" applyFont="1" applyProtection="1">
      <protection hidden="1"/>
    </xf>
    <xf numFmtId="0" fontId="68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8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63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8" fillId="0" borderId="0" xfId="2" applyFont="1" applyProtection="1"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7" xfId="2" applyNumberFormat="1" applyFont="1" applyFill="1" applyBorder="1" applyAlignment="1" applyProtection="1">
      <alignment horizontal="center" vertical="center"/>
      <protection locked="0"/>
    </xf>
    <xf numFmtId="0" fontId="1" fillId="2" borderId="17" xfId="2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  <protection hidden="1"/>
    </xf>
    <xf numFmtId="0" fontId="4" fillId="3" borderId="13" xfId="2" applyFont="1" applyFill="1" applyBorder="1" applyProtection="1">
      <protection hidden="1"/>
    </xf>
    <xf numFmtId="0" fontId="38" fillId="3" borderId="30" xfId="2" applyFont="1" applyFill="1" applyBorder="1" applyAlignment="1" applyProtection="1">
      <alignment horizontal="left"/>
      <protection hidden="1"/>
    </xf>
    <xf numFmtId="0" fontId="39" fillId="3" borderId="13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7" borderId="34" xfId="2" applyFont="1" applyFill="1" applyBorder="1" applyAlignment="1" applyProtection="1">
      <alignment horizontal="center" vertical="center"/>
      <protection locked="0"/>
    </xf>
    <xf numFmtId="0" fontId="34" fillId="7" borderId="35" xfId="2" applyFont="1" applyFill="1" applyBorder="1" applyAlignment="1" applyProtection="1">
      <alignment horizontal="center" vertical="center"/>
      <protection locked="0"/>
    </xf>
    <xf numFmtId="0" fontId="34" fillId="7" borderId="36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22" xfId="2" applyNumberFormat="1" applyFont="1" applyFill="1" applyBorder="1" applyAlignment="1" applyProtection="1">
      <alignment horizontal="center"/>
      <protection locked="0"/>
    </xf>
    <xf numFmtId="165" fontId="9" fillId="5" borderId="23" xfId="2" applyNumberFormat="1" applyFont="1" applyFill="1" applyBorder="1" applyAlignment="1" applyProtection="1">
      <alignment horizontal="center"/>
      <protection locked="0"/>
    </xf>
    <xf numFmtId="0" fontId="31" fillId="4" borderId="31" xfId="2" applyFont="1" applyFill="1" applyBorder="1" applyAlignment="1" applyProtection="1">
      <alignment horizontal="center"/>
      <protection hidden="1"/>
    </xf>
    <xf numFmtId="0" fontId="2" fillId="4" borderId="9" xfId="2" applyFont="1" applyFill="1" applyBorder="1" applyAlignment="1" applyProtection="1">
      <alignment horizontal="center"/>
      <protection hidden="1"/>
    </xf>
    <xf numFmtId="0" fontId="2" fillId="6" borderId="32" xfId="2" applyFont="1" applyFill="1" applyBorder="1" applyAlignment="1" applyProtection="1">
      <alignment horizontal="center"/>
      <protection hidden="1"/>
    </xf>
    <xf numFmtId="0" fontId="2" fillId="6" borderId="18" xfId="2" applyFont="1" applyFill="1" applyBorder="1" applyAlignment="1" applyProtection="1">
      <alignment horizontal="center"/>
      <protection hidden="1"/>
    </xf>
    <xf numFmtId="0" fontId="2" fillId="6" borderId="33" xfId="2" applyFont="1" applyFill="1" applyBorder="1" applyAlignment="1" applyProtection="1">
      <alignment horizontal="center"/>
      <protection hidden="1"/>
    </xf>
    <xf numFmtId="0" fontId="2" fillId="6" borderId="19" xfId="2" applyFont="1" applyFill="1" applyBorder="1" applyAlignment="1" applyProtection="1">
      <alignment horizontal="center"/>
      <protection hidden="1"/>
    </xf>
    <xf numFmtId="0" fontId="2" fillId="6" borderId="19" xfId="2" applyFill="1" applyBorder="1" applyAlignment="1" applyProtection="1"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2" borderId="27" xfId="2" applyNumberFormat="1" applyFont="1" applyFill="1" applyBorder="1" applyAlignment="1" applyProtection="1">
      <alignment horizontal="center" vertical="center"/>
      <protection locked="0"/>
    </xf>
    <xf numFmtId="49" fontId="2" fillId="0" borderId="29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21" xfId="2" applyFill="1" applyBorder="1" applyAlignment="1" applyProtection="1">
      <protection hidden="1"/>
    </xf>
    <xf numFmtId="165" fontId="9" fillId="5" borderId="2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11" xfId="2" applyFont="1" applyFill="1" applyBorder="1" applyAlignment="1" applyProtection="1">
      <protection hidden="1"/>
    </xf>
    <xf numFmtId="0" fontId="2" fillId="0" borderId="12" xfId="2" applyBorder="1" applyAlignment="1" applyProtection="1">
      <protection hidden="1"/>
    </xf>
    <xf numFmtId="165" fontId="20" fillId="5" borderId="37" xfId="2" applyNumberFormat="1" applyFont="1" applyFill="1" applyBorder="1" applyAlignment="1" applyProtection="1">
      <alignment horizontal="center"/>
      <protection locked="0"/>
    </xf>
    <xf numFmtId="165" fontId="9" fillId="5" borderId="38" xfId="2" applyNumberFormat="1" applyFont="1" applyFill="1" applyBorder="1" applyAlignment="1" applyProtection="1">
      <protection locked="0"/>
    </xf>
    <xf numFmtId="0" fontId="2" fillId="8" borderId="33" xfId="2" applyFont="1" applyFill="1" applyBorder="1" applyAlignment="1" applyProtection="1">
      <alignment horizontal="center" vertical="center"/>
      <protection hidden="1"/>
    </xf>
    <xf numFmtId="0" fontId="2" fillId="8" borderId="19" xfId="2" applyFont="1" applyFill="1" applyBorder="1" applyAlignment="1" applyProtection="1">
      <alignment horizontal="center" vertical="center"/>
      <protection hidden="1"/>
    </xf>
    <xf numFmtId="0" fontId="1" fillId="2" borderId="24" xfId="1" applyFill="1" applyBorder="1" applyAlignment="1" applyProtection="1">
      <alignment horizontal="center"/>
      <protection hidden="1"/>
    </xf>
    <xf numFmtId="0" fontId="1" fillId="0" borderId="25" xfId="1" applyBorder="1" applyProtection="1">
      <protection hidden="1"/>
    </xf>
    <xf numFmtId="0" fontId="1" fillId="0" borderId="26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4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5" xfId="1" applyBorder="1" applyProtection="1">
      <protection hidden="1"/>
    </xf>
    <xf numFmtId="0" fontId="37" fillId="4" borderId="52" xfId="2" applyFont="1" applyFill="1" applyBorder="1" applyAlignment="1" applyProtection="1">
      <alignment horizontal="center" vertical="center"/>
      <protection hidden="1"/>
    </xf>
    <xf numFmtId="0" fontId="41" fillId="4" borderId="21" xfId="2" applyFont="1" applyFill="1" applyBorder="1" applyAlignment="1" applyProtection="1">
      <alignment horizontal="center" vertical="center"/>
      <protection hidden="1"/>
    </xf>
    <xf numFmtId="0" fontId="41" fillId="4" borderId="53" xfId="2" applyFont="1" applyFill="1" applyBorder="1" applyAlignment="1" applyProtection="1">
      <alignment horizontal="center" vertical="center"/>
      <protection hidden="1"/>
    </xf>
    <xf numFmtId="0" fontId="1" fillId="2" borderId="27" xfId="2" applyFont="1" applyFill="1" applyBorder="1" applyAlignment="1" applyProtection="1">
      <alignment horizontal="center" vertical="center"/>
      <protection locked="0"/>
    </xf>
    <xf numFmtId="0" fontId="2" fillId="2" borderId="28" xfId="2" applyFont="1" applyFill="1" applyBorder="1" applyAlignment="1" applyProtection="1">
      <protection locked="0"/>
    </xf>
    <xf numFmtId="0" fontId="2" fillId="2" borderId="29" xfId="2" applyFont="1" applyFill="1" applyBorder="1" applyAlignment="1" applyProtection="1">
      <protection locked="0"/>
    </xf>
    <xf numFmtId="0" fontId="2" fillId="2" borderId="29" xfId="2" applyFont="1" applyFill="1" applyBorder="1" applyAlignment="1" applyProtection="1">
      <alignment horizontal="center" vertical="center"/>
      <protection locked="0"/>
    </xf>
    <xf numFmtId="49" fontId="2" fillId="2" borderId="29" xfId="2" applyNumberFormat="1" applyFont="1" applyFill="1" applyBorder="1" applyAlignment="1" applyProtection="1">
      <alignment horizontal="center" vertical="center"/>
      <protection locked="0"/>
    </xf>
    <xf numFmtId="0" fontId="17" fillId="8" borderId="32" xfId="2" applyFont="1" applyFill="1" applyBorder="1" applyAlignment="1" applyProtection="1">
      <alignment horizontal="center" vertical="center"/>
      <protection locked="0" hidden="1"/>
    </xf>
    <xf numFmtId="0" fontId="17" fillId="8" borderId="18" xfId="2" applyFont="1" applyFill="1" applyBorder="1" applyAlignment="1" applyProtection="1">
      <alignment horizontal="center" vertical="center"/>
      <protection locked="0" hidden="1"/>
    </xf>
    <xf numFmtId="0" fontId="2" fillId="8" borderId="18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10" fillId="0" borderId="42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6" xfId="1" applyFont="1" applyFill="1" applyBorder="1" applyAlignment="1" applyProtection="1">
      <alignment horizontal="center" vertical="center"/>
      <protection hidden="1"/>
    </xf>
    <xf numFmtId="0" fontId="9" fillId="0" borderId="42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6" xfId="1" applyFont="1" applyBorder="1" applyAlignment="1" applyProtection="1">
      <alignment horizontal="center" vertical="center"/>
      <protection hidden="1"/>
    </xf>
    <xf numFmtId="15" fontId="49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6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6" xfId="1" applyNumberFormat="1" applyFont="1" applyFill="1" applyBorder="1" applyAlignment="1" applyProtection="1">
      <alignment horizontal="center" vertical="center" textRotation="90"/>
      <protection hidden="1"/>
    </xf>
    <xf numFmtId="2" fontId="48" fillId="0" borderId="16" xfId="1" applyNumberFormat="1" applyFont="1" applyBorder="1" applyAlignment="1" applyProtection="1">
      <alignment horizontal="center"/>
      <protection hidden="1"/>
    </xf>
    <xf numFmtId="2" fontId="48" fillId="0" borderId="41" xfId="1" applyNumberFormat="1" applyFont="1" applyBorder="1" applyAlignment="1" applyProtection="1">
      <alignment horizontal="center"/>
      <protection hidden="1"/>
    </xf>
    <xf numFmtId="0" fontId="2" fillId="0" borderId="42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6" xfId="1" applyBorder="1" applyAlignment="1" applyProtection="1">
      <alignment horizontal="center" vertical="center"/>
      <protection hidden="1"/>
    </xf>
    <xf numFmtId="0" fontId="45" fillId="0" borderId="42" xfId="1" applyFont="1" applyFill="1" applyBorder="1" applyAlignment="1" applyProtection="1">
      <alignment horizontal="center" vertical="center"/>
      <protection hidden="1"/>
    </xf>
    <xf numFmtId="0" fontId="45" fillId="0" borderId="1" xfId="1" applyFont="1" applyFill="1" applyBorder="1" applyAlignment="1" applyProtection="1">
      <alignment horizontal="center" vertical="center"/>
      <protection hidden="1"/>
    </xf>
    <xf numFmtId="0" fontId="45" fillId="0" borderId="5" xfId="1" applyFont="1" applyBorder="1" applyAlignment="1" applyProtection="1">
      <alignment horizontal="center" vertical="center"/>
      <protection hidden="1"/>
    </xf>
    <xf numFmtId="0" fontId="45" fillId="0" borderId="4" xfId="1" applyFont="1" applyBorder="1" applyAlignment="1" applyProtection="1">
      <alignment horizontal="center" vertical="center"/>
      <protection hidden="1"/>
    </xf>
    <xf numFmtId="0" fontId="8" fillId="0" borderId="1" xfId="1" applyFont="1" applyFill="1" applyBorder="1" applyAlignment="1" applyProtection="1">
      <alignment horizontal="center" vertical="center" textRotation="90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7" fillId="0" borderId="16" xfId="1" applyFont="1" applyFill="1" applyBorder="1" applyAlignment="1" applyProtection="1">
      <alignment horizontal="left" vertical="center" wrapText="1"/>
      <protection hidden="1"/>
    </xf>
    <xf numFmtId="0" fontId="7" fillId="0" borderId="41" xfId="1" applyFont="1" applyFill="1" applyBorder="1" applyAlignment="1" applyProtection="1">
      <alignment horizontal="left" vertical="center" wrapText="1"/>
      <protection hidden="1"/>
    </xf>
    <xf numFmtId="0" fontId="19" fillId="0" borderId="43" xfId="1" applyFont="1" applyFill="1" applyBorder="1" applyAlignment="1" applyProtection="1">
      <alignment horizontal="center" vertical="center"/>
      <protection hidden="1"/>
    </xf>
    <xf numFmtId="0" fontId="18" fillId="0" borderId="44" xfId="1" applyFont="1" applyBorder="1" applyAlignment="1" applyProtection="1">
      <protection hidden="1"/>
    </xf>
    <xf numFmtId="0" fontId="18" fillId="0" borderId="45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6" xfId="1" applyFont="1" applyBorder="1" applyAlignment="1" applyProtection="1">
      <protection hidden="1"/>
    </xf>
    <xf numFmtId="0" fontId="45" fillId="0" borderId="43" xfId="1" applyFont="1" applyFill="1" applyBorder="1" applyAlignment="1" applyProtection="1">
      <alignment horizontal="center" vertical="center"/>
      <protection hidden="1"/>
    </xf>
    <xf numFmtId="0" fontId="45" fillId="0" borderId="44" xfId="1" applyFont="1" applyBorder="1" applyAlignment="1" applyProtection="1">
      <alignment horizontal="center" vertical="center"/>
      <protection hidden="1"/>
    </xf>
    <xf numFmtId="0" fontId="45" fillId="0" borderId="45" xfId="1" applyFont="1" applyBorder="1" applyAlignment="1" applyProtection="1">
      <alignment horizontal="center" vertical="center"/>
      <protection hidden="1"/>
    </xf>
    <xf numFmtId="0" fontId="45" fillId="0" borderId="71" xfId="1" applyFont="1" applyBorder="1" applyAlignment="1" applyProtection="1">
      <alignment horizontal="center" vertical="center"/>
      <protection hidden="1"/>
    </xf>
    <xf numFmtId="1" fontId="6" fillId="0" borderId="4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42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7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7" fillId="0" borderId="1" xfId="1" applyNumberFormat="1" applyFont="1" applyBorder="1" applyAlignment="1" applyProtection="1">
      <alignment horizontal="center"/>
      <protection hidden="1"/>
    </xf>
    <xf numFmtId="2" fontId="47" fillId="0" borderId="4" xfId="1" applyNumberFormat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7" xfId="1" applyBorder="1" applyAlignment="1" applyProtection="1">
      <alignment horizontal="center" vertical="center" shrinkToFit="1"/>
      <protection hidden="1"/>
    </xf>
    <xf numFmtId="0" fontId="1" fillId="0" borderId="68" xfId="1" applyBorder="1" applyAlignment="1" applyProtection="1">
      <alignment horizontal="center" vertical="center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5" xfId="1" applyFont="1" applyFill="1" applyBorder="1" applyAlignment="1" applyProtection="1">
      <alignment horizontal="center" vertical="center" textRotation="90"/>
      <protection hidden="1"/>
    </xf>
    <xf numFmtId="0" fontId="14" fillId="0" borderId="46" xfId="1" applyFont="1" applyFill="1" applyBorder="1" applyAlignment="1" applyProtection="1">
      <alignment horizontal="center" vertical="center" textRotation="90"/>
      <protection hidden="1"/>
    </xf>
    <xf numFmtId="0" fontId="14" fillId="0" borderId="69" xfId="1" applyFont="1" applyFill="1" applyBorder="1" applyAlignment="1" applyProtection="1">
      <alignment horizontal="center" vertical="center" textRotation="90"/>
      <protection hidden="1"/>
    </xf>
    <xf numFmtId="0" fontId="11" fillId="0" borderId="65" xfId="1" applyFont="1" applyBorder="1" applyAlignment="1" applyProtection="1">
      <alignment horizontal="center" vertical="center" textRotation="90" shrinkToFit="1"/>
      <protection hidden="1"/>
    </xf>
    <xf numFmtId="0" fontId="11" fillId="0" borderId="46" xfId="1" applyFont="1" applyBorder="1" applyAlignment="1" applyProtection="1">
      <alignment horizontal="center" vertical="center" textRotation="90" shrinkToFit="1"/>
      <protection hidden="1"/>
    </xf>
    <xf numFmtId="0" fontId="11" fillId="0" borderId="69" xfId="1" applyFont="1" applyBorder="1" applyAlignment="1" applyProtection="1">
      <alignment horizontal="center" vertical="center" textRotation="90" shrinkToFit="1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40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15" fontId="49" fillId="0" borderId="39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6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8" fillId="0" borderId="1" xfId="1" applyNumberFormat="1" applyFont="1" applyBorder="1" applyAlignment="1" applyProtection="1">
      <alignment horizontal="center"/>
      <protection hidden="1"/>
    </xf>
    <xf numFmtId="2" fontId="48" fillId="0" borderId="4" xfId="1" applyNumberFormat="1" applyFont="1" applyBorder="1" applyAlignment="1" applyProtection="1">
      <alignment horizontal="center"/>
      <protection hidden="1"/>
    </xf>
    <xf numFmtId="0" fontId="12" fillId="0" borderId="72" xfId="1" applyFont="1" applyBorder="1" applyAlignment="1" applyProtection="1">
      <alignment horizontal="center" vertical="center" textRotation="90"/>
      <protection hidden="1"/>
    </xf>
    <xf numFmtId="0" fontId="12" fillId="0" borderId="73" xfId="1" applyFont="1" applyBorder="1" applyAlignment="1" applyProtection="1">
      <alignment horizontal="center" vertical="center" textRotation="90"/>
      <protection hidden="1"/>
    </xf>
    <xf numFmtId="0" fontId="45" fillId="0" borderId="66" xfId="1" applyFont="1" applyFill="1" applyBorder="1" applyAlignment="1" applyProtection="1">
      <alignment horizontal="center" vertical="center"/>
      <protection hidden="1"/>
    </xf>
    <xf numFmtId="0" fontId="45" fillId="0" borderId="66" xfId="1" applyFont="1" applyBorder="1" applyAlignment="1" applyProtection="1">
      <alignment horizontal="center"/>
      <protection hidden="1"/>
    </xf>
    <xf numFmtId="0" fontId="45" fillId="0" borderId="70" xfId="1" applyFont="1" applyBorder="1" applyAlignment="1" applyProtection="1">
      <alignment horizontal="center"/>
      <protection hidden="1"/>
    </xf>
    <xf numFmtId="0" fontId="1" fillId="0" borderId="46" xfId="1" applyFill="1" applyBorder="1" applyAlignment="1" applyProtection="1">
      <alignment horizontal="center"/>
      <protection hidden="1"/>
    </xf>
    <xf numFmtId="0" fontId="1" fillId="0" borderId="46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6" xfId="2" applyFont="1" applyFill="1" applyBorder="1" applyAlignment="1" applyProtection="1">
      <protection hidden="1"/>
    </xf>
    <xf numFmtId="0" fontId="2" fillId="0" borderId="46" xfId="2" applyBorder="1" applyAlignment="1" applyProtection="1">
      <protection hidden="1"/>
    </xf>
    <xf numFmtId="0" fontId="30" fillId="0" borderId="48" xfId="2" applyFont="1" applyBorder="1" applyAlignment="1" applyProtection="1">
      <alignment horizontal="center" vertical="center" shrinkToFit="1"/>
      <protection hidden="1"/>
    </xf>
    <xf numFmtId="0" fontId="2" fillId="0" borderId="49" xfId="2" applyBorder="1" applyAlignment="1" applyProtection="1">
      <alignment horizontal="center" vertical="center" shrinkToFit="1"/>
      <protection hidden="1"/>
    </xf>
    <xf numFmtId="0" fontId="2" fillId="0" borderId="50" xfId="2" applyBorder="1" applyAlignment="1" applyProtection="1">
      <alignment horizontal="center" vertical="center" shrinkToFit="1"/>
      <protection hidden="1"/>
    </xf>
    <xf numFmtId="0" fontId="2" fillId="0" borderId="51" xfId="2" applyBorder="1" applyAlignment="1" applyProtection="1">
      <alignment horizontal="center" vertical="center" shrinkToFit="1"/>
      <protection hidden="1"/>
    </xf>
    <xf numFmtId="1" fontId="7" fillId="0" borderId="39" xfId="2" applyNumberFormat="1" applyFont="1" applyBorder="1" applyAlignment="1" applyProtection="1">
      <alignment horizontal="center" vertical="center" shrinkToFit="1"/>
      <protection hidden="1"/>
    </xf>
    <xf numFmtId="0" fontId="2" fillId="0" borderId="40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15" fillId="0" borderId="44" xfId="2" applyFont="1" applyFill="1" applyBorder="1" applyAlignment="1" applyProtection="1">
      <alignment horizontal="center"/>
      <protection hidden="1"/>
    </xf>
    <xf numFmtId="0" fontId="15" fillId="0" borderId="44" xfId="2" applyFont="1" applyBorder="1" applyAlignment="1" applyProtection="1">
      <alignment horizontal="center"/>
      <protection hidden="1"/>
    </xf>
    <xf numFmtId="0" fontId="2" fillId="0" borderId="44" xfId="2" applyBorder="1" applyAlignment="1" applyProtection="1">
      <protection hidden="1"/>
    </xf>
    <xf numFmtId="0" fontId="2" fillId="0" borderId="45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42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42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42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3" xfId="2" applyFont="1" applyFill="1" applyBorder="1" applyAlignment="1" applyProtection="1">
      <alignment horizontal="center" vertical="center"/>
      <protection hidden="1"/>
    </xf>
    <xf numFmtId="0" fontId="18" fillId="0" borderId="44" xfId="2" applyFont="1" applyBorder="1" applyAlignment="1" applyProtection="1">
      <alignment horizontal="center"/>
      <protection hidden="1"/>
    </xf>
    <xf numFmtId="0" fontId="18" fillId="0" borderId="42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4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4" fillId="0" borderId="1" xfId="2" applyNumberFormat="1" applyFont="1" applyBorder="1" applyAlignment="1" applyProtection="1">
      <alignment horizontal="center" vertical="center"/>
      <protection hidden="1"/>
    </xf>
    <xf numFmtId="1" fontId="44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3" xfId="2" applyNumberFormat="1" applyFont="1" applyFill="1" applyBorder="1" applyAlignment="1" applyProtection="1">
      <alignment horizontal="center" vertical="center"/>
      <protection hidden="1"/>
    </xf>
    <xf numFmtId="0" fontId="18" fillId="0" borderId="44" xfId="2" applyNumberFormat="1" applyFont="1" applyBorder="1" applyAlignment="1" applyProtection="1">
      <protection hidden="1"/>
    </xf>
    <xf numFmtId="0" fontId="18" fillId="0" borderId="42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42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9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0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7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6" xfId="2" applyFont="1" applyBorder="1" applyAlignment="1" applyProtection="1">
      <alignment horizontal="center" vertical="center" textRotation="90" shrinkToFit="1"/>
      <protection hidden="1"/>
    </xf>
    <xf numFmtId="0" fontId="14" fillId="0" borderId="41" xfId="2" applyFont="1" applyBorder="1" applyAlignment="1" applyProtection="1">
      <alignment horizontal="center" vertical="center" textRotation="90" shrinkToFit="1"/>
      <protection hidden="1"/>
    </xf>
    <xf numFmtId="166" fontId="27" fillId="0" borderId="39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0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7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7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7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6" xfId="2" applyFont="1" applyBorder="1" applyAlignment="1" applyProtection="1">
      <alignment horizontal="left" shrinkToFit="1"/>
      <protection hidden="1"/>
    </xf>
    <xf numFmtId="0" fontId="2" fillId="0" borderId="76" xfId="2" applyFont="1" applyBorder="1" applyAlignment="1" applyProtection="1">
      <alignment horizontal="left" shrinkToFit="1"/>
      <protection hidden="1"/>
    </xf>
    <xf numFmtId="0" fontId="63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4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4" fillId="0" borderId="74" xfId="2" applyFont="1" applyBorder="1" applyAlignment="1" applyProtection="1">
      <alignment horizontal="center"/>
      <protection hidden="1"/>
    </xf>
    <xf numFmtId="0" fontId="2" fillId="0" borderId="74" xfId="2" applyFont="1" applyBorder="1" applyAlignment="1" applyProtection="1">
      <alignment horizontal="center"/>
      <protection hidden="1"/>
    </xf>
    <xf numFmtId="0" fontId="65" fillId="0" borderId="75" xfId="2" applyFont="1" applyBorder="1" applyAlignment="1" applyProtection="1">
      <alignment horizontal="center"/>
      <protection hidden="1"/>
    </xf>
    <xf numFmtId="0" fontId="4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/>
        <xdr:cNvGrpSpPr/>
      </xdr:nvGrpSpPr>
      <xdr:grpSpPr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24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2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2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U2189"/>
  <sheetViews>
    <sheetView showGridLines="0" workbookViewId="0">
      <selection activeCell="D12" sqref="D12:E12"/>
    </sheetView>
  </sheetViews>
  <sheetFormatPr defaultRowHeight="1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/>
    <row r="2" spans="2:18" ht="13.35" customHeight="1" thickTop="1">
      <c r="B2" s="204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6"/>
      <c r="P2" s="169" t="s">
        <v>24</v>
      </c>
      <c r="Q2" s="169"/>
      <c r="R2" s="169"/>
    </row>
    <row r="3" spans="2:18" ht="13.35" customHeight="1">
      <c r="B3" s="207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9"/>
      <c r="P3" s="27" t="s">
        <v>25</v>
      </c>
      <c r="Q3" s="27" t="s">
        <v>26</v>
      </c>
      <c r="R3" s="27" t="s">
        <v>27</v>
      </c>
    </row>
    <row r="4" spans="2:18" ht="13.35" customHeight="1">
      <c r="B4" s="207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9"/>
      <c r="P4" s="27">
        <v>0</v>
      </c>
      <c r="Q4" s="27">
        <v>70.5</v>
      </c>
      <c r="R4" s="28">
        <v>70</v>
      </c>
    </row>
    <row r="5" spans="2:18" ht="13.35" customHeight="1">
      <c r="B5" s="207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9"/>
      <c r="P5" s="27">
        <v>70.510000000000005</v>
      </c>
      <c r="Q5" s="27">
        <v>71.5</v>
      </c>
      <c r="R5" s="28">
        <v>71</v>
      </c>
    </row>
    <row r="6" spans="2:18" ht="13.35" customHeight="1">
      <c r="B6" s="207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/>
      <c r="P6" s="27">
        <v>71.510000000000005</v>
      </c>
      <c r="Q6" s="27">
        <v>72.5</v>
      </c>
      <c r="R6" s="28">
        <v>72</v>
      </c>
    </row>
    <row r="7" spans="2:18" ht="13.35" customHeight="1">
      <c r="B7" s="207"/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9"/>
      <c r="P7" s="27">
        <v>72.510000000000005</v>
      </c>
      <c r="Q7" s="27">
        <v>73.5</v>
      </c>
      <c r="R7" s="28">
        <v>73</v>
      </c>
    </row>
    <row r="8" spans="2:18" ht="13.3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9"/>
      <c r="P8" s="27">
        <v>73.510000000000005</v>
      </c>
      <c r="Q8" s="27">
        <v>74.5</v>
      </c>
      <c r="R8" s="28">
        <v>74</v>
      </c>
    </row>
    <row r="9" spans="2:18" ht="13.35" customHeigh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2"/>
      <c r="P9" s="27">
        <v>74.510000000000005</v>
      </c>
      <c r="Q9" s="27">
        <v>75.5</v>
      </c>
      <c r="R9" s="28">
        <v>75</v>
      </c>
    </row>
    <row r="10" spans="2:18" ht="13.35" customHeight="1" thickBot="1">
      <c r="B10" s="29"/>
      <c r="C10" s="213" t="s">
        <v>13</v>
      </c>
      <c r="D10" s="214"/>
      <c r="E10" s="214"/>
      <c r="F10" s="214"/>
      <c r="G10" s="214"/>
      <c r="H10" s="214"/>
      <c r="I10" s="214"/>
      <c r="J10" s="214"/>
      <c r="K10" s="214"/>
      <c r="L10" s="214"/>
      <c r="M10" s="215"/>
      <c r="N10" s="30"/>
      <c r="P10" s="27">
        <v>75.510000000000005</v>
      </c>
      <c r="Q10" s="27">
        <v>76.5</v>
      </c>
      <c r="R10" s="28">
        <v>76</v>
      </c>
    </row>
    <row r="11" spans="2:18" ht="13.35" customHeight="1" thickBot="1">
      <c r="B11" s="31"/>
      <c r="C11" s="198"/>
      <c r="D11" s="191"/>
      <c r="E11" s="191"/>
      <c r="F11" s="191"/>
      <c r="G11" s="191"/>
      <c r="H11" s="191"/>
      <c r="I11" s="191"/>
      <c r="J11" s="191"/>
      <c r="K11" s="191"/>
      <c r="L11" s="191"/>
      <c r="M11" s="199"/>
      <c r="N11" s="32"/>
      <c r="P11" s="27">
        <v>76.510000000000005</v>
      </c>
      <c r="Q11" s="27">
        <v>77.5</v>
      </c>
      <c r="R11" s="28">
        <v>77</v>
      </c>
    </row>
    <row r="12" spans="2:18" ht="13.35" customHeight="1" thickBot="1">
      <c r="B12" s="31"/>
      <c r="C12" s="13"/>
      <c r="D12" s="192" t="s">
        <v>239</v>
      </c>
      <c r="E12" s="220"/>
      <c r="F12" s="1"/>
      <c r="G12" s="216" t="s">
        <v>237</v>
      </c>
      <c r="H12" s="219"/>
      <c r="I12" s="2"/>
      <c r="J12" s="216" t="s">
        <v>238</v>
      </c>
      <c r="K12" s="217"/>
      <c r="L12" s="218"/>
      <c r="M12" s="14"/>
      <c r="N12" s="32"/>
      <c r="P12" s="27">
        <v>77.510000000000005</v>
      </c>
      <c r="Q12" s="27">
        <v>78.5</v>
      </c>
      <c r="R12" s="28">
        <v>78</v>
      </c>
    </row>
    <row r="13" spans="2:18" ht="13.35" customHeight="1" thickBot="1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91"/>
      <c r="L13" s="191"/>
      <c r="M13" s="14"/>
      <c r="N13" s="32"/>
      <c r="P13" s="27">
        <v>78.510000000000005</v>
      </c>
      <c r="Q13" s="27">
        <v>79.5</v>
      </c>
      <c r="R13" s="28">
        <v>79</v>
      </c>
    </row>
    <row r="14" spans="2:18" ht="13.35" customHeight="1" thickBot="1">
      <c r="B14" s="31"/>
      <c r="C14" s="13"/>
      <c r="D14" s="216" t="s">
        <v>240</v>
      </c>
      <c r="E14" s="219"/>
      <c r="F14" s="4"/>
      <c r="G14" s="216" t="s">
        <v>241</v>
      </c>
      <c r="H14" s="219"/>
      <c r="I14" s="5"/>
      <c r="J14" s="167" t="s">
        <v>242</v>
      </c>
      <c r="K14" s="6"/>
      <c r="L14" s="2"/>
      <c r="M14" s="14" t="s">
        <v>28</v>
      </c>
      <c r="N14" s="32"/>
      <c r="P14" s="27">
        <v>79.510000000000005</v>
      </c>
      <c r="Q14" s="27">
        <v>80.5</v>
      </c>
      <c r="R14" s="28">
        <v>80</v>
      </c>
    </row>
    <row r="15" spans="2:18" ht="13.35" customHeight="1" thickBot="1">
      <c r="B15" s="31"/>
      <c r="C15" s="13"/>
      <c r="D15" s="173" t="s">
        <v>17</v>
      </c>
      <c r="E15" s="197"/>
      <c r="F15" s="4"/>
      <c r="G15" s="173" t="s">
        <v>18</v>
      </c>
      <c r="H15" s="197"/>
      <c r="I15" s="5"/>
      <c r="J15" s="3" t="s">
        <v>19</v>
      </c>
      <c r="K15" s="224"/>
      <c r="L15" s="191"/>
      <c r="M15" s="14"/>
      <c r="N15" s="32"/>
      <c r="P15" s="27">
        <v>80.510000000000005</v>
      </c>
      <c r="Q15" s="27">
        <v>81.5</v>
      </c>
      <c r="R15" s="28">
        <v>81</v>
      </c>
    </row>
    <row r="16" spans="2:18" ht="13.35" customHeight="1" thickBot="1">
      <c r="B16" s="31"/>
      <c r="C16" s="13"/>
      <c r="D16" s="192" t="s">
        <v>243</v>
      </c>
      <c r="E16" s="193"/>
      <c r="F16" s="4"/>
      <c r="G16" s="168">
        <v>2</v>
      </c>
      <c r="H16" s="179"/>
      <c r="I16" s="179"/>
      <c r="J16" s="175" t="s">
        <v>244</v>
      </c>
      <c r="K16" s="176"/>
      <c r="L16" s="177"/>
      <c r="M16" s="14"/>
      <c r="N16" s="32"/>
      <c r="P16" s="27">
        <v>81.510000000000005</v>
      </c>
      <c r="Q16" s="27">
        <v>82.5</v>
      </c>
      <c r="R16" s="28">
        <v>82</v>
      </c>
    </row>
    <row r="17" spans="2:18" ht="13.35" customHeight="1">
      <c r="B17" s="31"/>
      <c r="C17" s="13"/>
      <c r="D17" s="173" t="s">
        <v>20</v>
      </c>
      <c r="E17" s="190"/>
      <c r="F17" s="4"/>
      <c r="G17" s="3" t="s">
        <v>21</v>
      </c>
      <c r="H17" s="15"/>
      <c r="I17" s="5"/>
      <c r="J17" s="173" t="s">
        <v>22</v>
      </c>
      <c r="K17" s="191"/>
      <c r="L17" s="191"/>
      <c r="M17" s="14"/>
      <c r="N17" s="32"/>
      <c r="P17" s="27">
        <v>82.51</v>
      </c>
      <c r="Q17" s="27">
        <v>83.5</v>
      </c>
      <c r="R17" s="28">
        <v>83</v>
      </c>
    </row>
    <row r="18" spans="2:18" ht="13.35" customHeight="1" thickBot="1">
      <c r="B18" s="31"/>
      <c r="C18" s="12"/>
      <c r="D18" s="194"/>
      <c r="E18" s="194"/>
      <c r="F18" s="15"/>
      <c r="G18" s="195"/>
      <c r="H18" s="195"/>
      <c r="I18" s="195"/>
      <c r="J18" s="15"/>
      <c r="K18" s="15"/>
      <c r="L18" s="15"/>
      <c r="M18" s="16"/>
      <c r="N18" s="32"/>
      <c r="P18" s="27">
        <v>83.51</v>
      </c>
      <c r="Q18" s="27">
        <v>84.5</v>
      </c>
      <c r="R18" s="28">
        <v>84</v>
      </c>
    </row>
    <row r="19" spans="2:18" ht="13.35" customHeight="1">
      <c r="B19" s="31"/>
      <c r="C19" s="17"/>
      <c r="D19" s="182" t="s">
        <v>1</v>
      </c>
      <c r="E19" s="183"/>
      <c r="F19" s="7"/>
      <c r="G19" s="182" t="s">
        <v>2</v>
      </c>
      <c r="H19" s="189"/>
      <c r="I19" s="189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84.51</v>
      </c>
      <c r="Q19" s="27">
        <v>85.5</v>
      </c>
      <c r="R19" s="28">
        <v>85</v>
      </c>
    </row>
    <row r="20" spans="2:18" ht="13.35" customHeight="1" thickBot="1">
      <c r="B20" s="31"/>
      <c r="C20" s="19"/>
      <c r="D20" s="200">
        <v>40959</v>
      </c>
      <c r="E20" s="201"/>
      <c r="F20" s="8"/>
      <c r="G20" s="221" t="s">
        <v>5</v>
      </c>
      <c r="H20" s="222"/>
      <c r="I20" s="223"/>
      <c r="J20" s="36">
        <v>0.33</v>
      </c>
      <c r="K20" s="36">
        <v>0.33</v>
      </c>
      <c r="L20" s="37">
        <v>0.33</v>
      </c>
      <c r="M20" s="16"/>
      <c r="N20" s="32"/>
      <c r="P20" s="27">
        <v>85.51</v>
      </c>
      <c r="Q20" s="27">
        <v>86.5</v>
      </c>
      <c r="R20" s="28">
        <v>86</v>
      </c>
    </row>
    <row r="21" spans="2:18" ht="13.35" customHeight="1" thickBot="1">
      <c r="B21" s="31"/>
      <c r="C21" s="19"/>
      <c r="D21" s="173" t="s">
        <v>3</v>
      </c>
      <c r="E21" s="174"/>
      <c r="F21" s="9"/>
      <c r="G21" s="221" t="s">
        <v>6</v>
      </c>
      <c r="H21" s="222"/>
      <c r="I21" s="223"/>
      <c r="J21" s="36">
        <v>0.33</v>
      </c>
      <c r="K21" s="36">
        <v>0.33</v>
      </c>
      <c r="L21" s="37">
        <v>0.33</v>
      </c>
      <c r="M21" s="16"/>
      <c r="N21" s="32"/>
      <c r="P21" s="27">
        <v>86.51</v>
      </c>
      <c r="Q21" s="27">
        <v>87.5</v>
      </c>
      <c r="R21" s="28">
        <v>87</v>
      </c>
    </row>
    <row r="22" spans="2:18" ht="13.35" customHeight="1" thickBot="1">
      <c r="B22" s="31"/>
      <c r="C22" s="19"/>
      <c r="D22" s="180">
        <v>40988</v>
      </c>
      <c r="E22" s="181"/>
      <c r="F22" s="8"/>
      <c r="G22" s="202" t="s">
        <v>136</v>
      </c>
      <c r="H22" s="203"/>
      <c r="I22" s="203"/>
      <c r="J22" s="38">
        <v>0.34</v>
      </c>
      <c r="K22" s="38">
        <v>0.34</v>
      </c>
      <c r="L22" s="39">
        <v>0.34</v>
      </c>
      <c r="M22" s="20"/>
      <c r="N22" s="32"/>
      <c r="P22" s="27">
        <v>87.51</v>
      </c>
      <c r="Q22" s="27">
        <v>88.5</v>
      </c>
      <c r="R22" s="28">
        <v>88</v>
      </c>
    </row>
    <row r="23" spans="2:18" ht="13.35" customHeight="1" thickBot="1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88.51</v>
      </c>
      <c r="Q23" s="27">
        <v>89.5</v>
      </c>
      <c r="R23" s="28">
        <v>89</v>
      </c>
    </row>
    <row r="24" spans="2:18" ht="13.35" customHeight="1" thickBot="1">
      <c r="B24" s="31"/>
      <c r="C24" s="19"/>
      <c r="D24" s="180">
        <v>41019</v>
      </c>
      <c r="E24" s="196"/>
      <c r="F24" s="9"/>
      <c r="G24" s="182" t="s">
        <v>7</v>
      </c>
      <c r="H24" s="189"/>
      <c r="I24" s="189"/>
      <c r="J24" s="44" t="s">
        <v>8</v>
      </c>
      <c r="K24" s="44" t="s">
        <v>9</v>
      </c>
      <c r="L24" s="45" t="s">
        <v>10</v>
      </c>
      <c r="M24" s="20"/>
      <c r="N24" s="32"/>
      <c r="P24" s="27">
        <v>89.51</v>
      </c>
      <c r="Q24" s="27">
        <v>90.5</v>
      </c>
      <c r="R24" s="28">
        <v>90</v>
      </c>
    </row>
    <row r="25" spans="2:18" ht="13.35" customHeight="1">
      <c r="B25" s="31"/>
      <c r="C25" s="19"/>
      <c r="D25" s="173" t="s">
        <v>4</v>
      </c>
      <c r="E25" s="174"/>
      <c r="F25" s="8"/>
      <c r="G25" s="184" t="s">
        <v>11</v>
      </c>
      <c r="H25" s="185"/>
      <c r="I25" s="185"/>
      <c r="J25" s="40">
        <v>0.5</v>
      </c>
      <c r="K25" s="40">
        <v>0.5</v>
      </c>
      <c r="L25" s="11"/>
      <c r="M25" s="20"/>
      <c r="N25" s="32"/>
      <c r="P25" s="27">
        <v>90.51</v>
      </c>
      <c r="Q25" s="27">
        <v>91.5</v>
      </c>
      <c r="R25" s="28">
        <v>91</v>
      </c>
    </row>
    <row r="26" spans="2:18" ht="13.35" customHeight="1" thickBot="1">
      <c r="B26" s="31"/>
      <c r="C26" s="19"/>
      <c r="D26" s="173"/>
      <c r="E26" s="191"/>
      <c r="F26" s="8"/>
      <c r="G26" s="186" t="s">
        <v>12</v>
      </c>
      <c r="H26" s="187"/>
      <c r="I26" s="188"/>
      <c r="J26" s="41">
        <v>0.25</v>
      </c>
      <c r="K26" s="41">
        <v>0.25</v>
      </c>
      <c r="L26" s="42">
        <v>0.5</v>
      </c>
      <c r="M26" s="20"/>
      <c r="N26" s="32"/>
      <c r="P26" s="27">
        <v>91.51</v>
      </c>
      <c r="Q26" s="27">
        <v>92.5</v>
      </c>
      <c r="R26" s="28">
        <v>92</v>
      </c>
    </row>
    <row r="27" spans="2:18" ht="13.35" customHeight="1" thickBot="1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92.51</v>
      </c>
      <c r="Q27" s="27">
        <v>93.5</v>
      </c>
      <c r="R27" s="28">
        <v>93</v>
      </c>
    </row>
    <row r="28" spans="2:18" ht="15.75" thickBot="1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93.51</v>
      </c>
      <c r="Q28" s="27">
        <v>94.5</v>
      </c>
      <c r="R28" s="28">
        <v>94</v>
      </c>
    </row>
    <row r="29" spans="2:18" ht="15.75" thickTop="1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94.51</v>
      </c>
      <c r="Q29" s="27">
        <v>95.5</v>
      </c>
      <c r="R29" s="28">
        <v>95</v>
      </c>
    </row>
    <row r="30" spans="2:18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95.51</v>
      </c>
      <c r="Q30" s="27">
        <v>96.5</v>
      </c>
      <c r="R30" s="28">
        <v>96</v>
      </c>
    </row>
    <row r="31" spans="2:18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96.51</v>
      </c>
      <c r="Q31" s="27">
        <v>97.5</v>
      </c>
      <c r="R31" s="28">
        <v>97</v>
      </c>
    </row>
    <row r="32" spans="2:18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97.51</v>
      </c>
      <c r="Q32" s="27">
        <v>98.5</v>
      </c>
      <c r="R32" s="28">
        <v>98</v>
      </c>
    </row>
    <row r="33" spans="2:18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98.51</v>
      </c>
      <c r="Q33" s="27">
        <v>100</v>
      </c>
      <c r="R33" s="28">
        <v>99</v>
      </c>
    </row>
    <row r="34" spans="2:18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5"/>
      <c r="Q34" s="25"/>
      <c r="R34" s="25"/>
    </row>
    <row r="35" spans="2:18" s="25" customFormat="1" ht="14.25" customHeight="1"/>
    <row r="36" spans="2:18" s="25" customFormat="1"/>
    <row r="37" spans="2:18" s="25" customFormat="1"/>
    <row r="38" spans="2:18" s="25" customFormat="1"/>
    <row r="39" spans="2:18" s="25" customFormat="1"/>
    <row r="40" spans="2:18" s="25" customFormat="1"/>
    <row r="41" spans="2:18" s="25" customFormat="1"/>
    <row r="42" spans="2:18" s="25" customFormat="1"/>
    <row r="43" spans="2:18" s="25" customFormat="1"/>
    <row r="44" spans="2:18" s="25" customFormat="1"/>
    <row r="45" spans="2:18" s="25" customFormat="1"/>
    <row r="46" spans="2:18" s="25" customFormat="1"/>
    <row r="47" spans="2:18" s="25" customFormat="1"/>
    <row r="48" spans="2:18" s="25" customFormat="1"/>
    <row r="49" s="25" customFormat="1"/>
    <row r="50" s="25" customFormat="1"/>
    <row r="51" s="25" customFormat="1"/>
    <row r="52" s="25" customFormat="1"/>
    <row r="53" s="25" customFormat="1"/>
    <row r="54" s="25" customFormat="1"/>
    <row r="55" s="25" customFormat="1"/>
    <row r="56" s="25" customFormat="1"/>
    <row r="57" s="25" customFormat="1"/>
    <row r="58" s="25" customFormat="1"/>
    <row r="59" s="25" customFormat="1"/>
    <row r="60" s="25" customFormat="1"/>
    <row r="61" s="25" customFormat="1"/>
    <row r="62" s="25" customFormat="1"/>
    <row r="63" s="25" customFormat="1"/>
    <row r="64" s="25" customFormat="1"/>
    <row r="65" s="25" customFormat="1"/>
    <row r="66" s="25" customFormat="1"/>
    <row r="67" s="25" customFormat="1"/>
    <row r="68" s="25" customFormat="1"/>
    <row r="69" s="25" customFormat="1"/>
    <row r="70" s="25" customFormat="1"/>
    <row r="71" s="25" customFormat="1"/>
    <row r="72" s="25" customFormat="1"/>
    <row r="73" s="25" customFormat="1"/>
    <row r="74" s="25" customFormat="1"/>
    <row r="75" s="25" customFormat="1"/>
    <row r="76" s="25" customFormat="1"/>
    <row r="77" s="25" customFormat="1"/>
    <row r="78" s="25" customFormat="1"/>
    <row r="79" s="25" customFormat="1"/>
    <row r="80" s="25" customFormat="1"/>
    <row r="81" s="25" customFormat="1"/>
    <row r="82" s="25" customFormat="1"/>
    <row r="83" s="25" customFormat="1"/>
    <row r="84" s="25" customFormat="1"/>
    <row r="85" s="25" customFormat="1"/>
    <row r="86" s="25" customFormat="1"/>
    <row r="87" s="25" customFormat="1"/>
    <row r="88" s="25" customFormat="1"/>
    <row r="89" s="25" customFormat="1"/>
    <row r="90" s="25" customFormat="1"/>
    <row r="91" s="25" customFormat="1"/>
    <row r="92" s="25" customFormat="1"/>
    <row r="93" s="25" customFormat="1"/>
    <row r="94" s="25" customFormat="1"/>
    <row r="95" s="25" customFormat="1"/>
    <row r="96" s="25" customFormat="1"/>
    <row r="97" s="25" customFormat="1"/>
    <row r="98" s="25" customFormat="1"/>
    <row r="99" s="25" customFormat="1"/>
    <row r="100" s="25" customFormat="1"/>
    <row r="101" s="25" customFormat="1"/>
    <row r="102" s="25" customFormat="1"/>
    <row r="103" s="25" customFormat="1"/>
    <row r="104" s="25" customFormat="1"/>
    <row r="105" s="25" customFormat="1"/>
    <row r="106" s="25" customFormat="1"/>
    <row r="107" s="25" customFormat="1"/>
    <row r="108" s="25" customFormat="1"/>
    <row r="109" s="25" customFormat="1"/>
    <row r="110" s="25" customFormat="1"/>
    <row r="111" s="25" customFormat="1"/>
    <row r="112" s="25" customFormat="1"/>
    <row r="113" s="25" customFormat="1"/>
    <row r="114" s="25" customFormat="1"/>
    <row r="115" s="25" customFormat="1"/>
    <row r="116" s="25" customFormat="1"/>
    <row r="117" s="25" customFormat="1"/>
    <row r="118" s="25" customFormat="1"/>
    <row r="119" s="25" customFormat="1"/>
    <row r="120" s="25" customFormat="1"/>
    <row r="121" s="25" customFormat="1"/>
    <row r="122" s="25" customFormat="1"/>
    <row r="123" s="25" customFormat="1"/>
    <row r="124" s="25" customFormat="1"/>
    <row r="125" s="25" customFormat="1"/>
    <row r="126" s="25" customFormat="1"/>
    <row r="127" s="25" customFormat="1"/>
    <row r="128" s="25" customFormat="1"/>
    <row r="129" s="25" customFormat="1"/>
    <row r="130" s="25" customFormat="1"/>
    <row r="131" s="25" customFormat="1"/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2" s="25" customFormat="1"/>
    <row r="143" s="25" customFormat="1"/>
    <row r="144" s="25" customFormat="1"/>
    <row r="145" s="25" customFormat="1"/>
    <row r="146" s="25" customFormat="1"/>
    <row r="147" s="25" customFormat="1"/>
    <row r="148" s="25" customFormat="1"/>
    <row r="149" s="25" customFormat="1"/>
    <row r="150" s="25" customFormat="1"/>
    <row r="151" s="25" customFormat="1"/>
    <row r="152" s="25" customFormat="1"/>
    <row r="153" s="25" customFormat="1"/>
    <row r="154" s="25" customFormat="1"/>
    <row r="155" s="25" customFormat="1"/>
    <row r="156" s="25" customFormat="1"/>
    <row r="157" s="25" customFormat="1"/>
    <row r="158" s="25" customFormat="1"/>
    <row r="159" s="25" customFormat="1"/>
    <row r="160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  <row r="169" s="25" customFormat="1"/>
    <row r="170" s="25" customFormat="1"/>
    <row r="171" s="25" customFormat="1"/>
    <row r="172" s="25" customFormat="1"/>
    <row r="173" s="25" customFormat="1"/>
    <row r="174" s="25" customFormat="1"/>
    <row r="175" s="25" customFormat="1"/>
    <row r="176" s="25" customFormat="1"/>
    <row r="177" s="25" customFormat="1"/>
    <row r="178" s="25" customFormat="1"/>
    <row r="179" s="25" customFormat="1"/>
    <row r="180" s="25" customFormat="1"/>
    <row r="181" s="25" customFormat="1"/>
    <row r="182" s="25" customFormat="1"/>
    <row r="183" s="25" customFormat="1"/>
    <row r="184" s="25" customFormat="1"/>
    <row r="185" s="25" customFormat="1"/>
    <row r="186" s="25" customFormat="1"/>
    <row r="187" s="25" customFormat="1"/>
    <row r="188" s="25" customFormat="1"/>
    <row r="189" s="25" customFormat="1"/>
    <row r="190" s="25" customFormat="1"/>
    <row r="191" s="25" customFormat="1"/>
    <row r="192" s="25" customFormat="1"/>
    <row r="193" s="25" customFormat="1"/>
    <row r="194" s="25" customFormat="1"/>
    <row r="195" s="25" customFormat="1"/>
    <row r="196" s="25" customFormat="1"/>
    <row r="197" s="25" customFormat="1"/>
    <row r="198" s="25" customFormat="1"/>
    <row r="199" s="25" customFormat="1"/>
    <row r="200" s="25" customFormat="1"/>
    <row r="201" s="25" customFormat="1"/>
    <row r="202" s="25" customFormat="1"/>
    <row r="203" s="25" customFormat="1"/>
    <row r="204" s="25" customFormat="1"/>
    <row r="205" s="25" customFormat="1"/>
    <row r="206" s="25" customFormat="1"/>
    <row r="207" s="25" customFormat="1"/>
    <row r="208" s="25" customFormat="1"/>
    <row r="209" s="25" customFormat="1"/>
    <row r="210" s="25" customFormat="1"/>
    <row r="211" s="25" customFormat="1"/>
    <row r="212" s="25" customFormat="1"/>
    <row r="213" s="25" customFormat="1"/>
    <row r="214" s="25" customFormat="1"/>
    <row r="215" s="25" customFormat="1"/>
    <row r="216" s="25" customFormat="1"/>
    <row r="217" s="25" customFormat="1"/>
    <row r="218" s="25" customFormat="1"/>
    <row r="219" s="25" customFormat="1"/>
    <row r="220" s="25" customFormat="1"/>
    <row r="221" s="25" customFormat="1"/>
    <row r="222" s="25" customFormat="1"/>
    <row r="223" s="25" customFormat="1"/>
    <row r="224" s="25" customFormat="1"/>
    <row r="225" s="25" customFormat="1"/>
    <row r="226" s="25" customFormat="1"/>
    <row r="227" s="25" customFormat="1"/>
    <row r="228" s="25" customFormat="1"/>
    <row r="229" s="25" customFormat="1"/>
    <row r="230" s="25" customFormat="1"/>
    <row r="231" s="25" customFormat="1"/>
    <row r="232" s="25" customFormat="1"/>
    <row r="233" s="25" customFormat="1"/>
    <row r="234" s="25" customFormat="1"/>
    <row r="235" s="25" customFormat="1"/>
    <row r="236" s="25" customFormat="1"/>
    <row r="237" s="25" customFormat="1"/>
    <row r="238" s="25" customFormat="1"/>
    <row r="239" s="25" customFormat="1"/>
    <row r="240" s="25" customFormat="1"/>
    <row r="241" s="25" customFormat="1"/>
    <row r="242" s="25" customFormat="1"/>
    <row r="243" s="25" customFormat="1"/>
    <row r="244" s="25" customFormat="1"/>
    <row r="245" s="25" customFormat="1"/>
    <row r="246" s="25" customFormat="1"/>
    <row r="247" s="25" customFormat="1"/>
    <row r="248" s="25" customFormat="1"/>
    <row r="249" s="25" customFormat="1"/>
    <row r="250" s="25" customFormat="1"/>
    <row r="251" s="25" customFormat="1"/>
    <row r="252" s="25" customFormat="1"/>
    <row r="253" s="25" customFormat="1"/>
    <row r="254" s="25" customFormat="1"/>
    <row r="255" s="25" customFormat="1"/>
    <row r="256" s="25" customFormat="1"/>
    <row r="257" s="25" customFormat="1"/>
    <row r="258" s="25" customFormat="1"/>
    <row r="259" s="25" customFormat="1"/>
    <row r="260" s="25" customFormat="1"/>
    <row r="261" s="25" customFormat="1"/>
    <row r="262" s="25" customFormat="1"/>
    <row r="263" s="25" customFormat="1"/>
    <row r="264" s="25" customFormat="1"/>
    <row r="265" s="25" customFormat="1"/>
    <row r="266" s="25" customFormat="1"/>
    <row r="267" s="25" customFormat="1"/>
    <row r="268" s="25" customFormat="1"/>
    <row r="269" s="25" customFormat="1"/>
    <row r="270" s="25" customFormat="1"/>
    <row r="271" s="25" customFormat="1"/>
    <row r="272" s="25" customFormat="1"/>
    <row r="273" s="25" customFormat="1"/>
    <row r="274" s="25" customFormat="1"/>
    <row r="275" s="25" customFormat="1"/>
    <row r="276" s="25" customFormat="1"/>
    <row r="277" s="25" customFormat="1"/>
    <row r="278" s="25" customFormat="1"/>
    <row r="279" s="25" customFormat="1"/>
    <row r="280" s="25" customFormat="1"/>
    <row r="281" s="25" customFormat="1"/>
    <row r="282" s="25" customFormat="1"/>
    <row r="283" s="25" customFormat="1"/>
    <row r="284" s="25" customFormat="1"/>
    <row r="285" s="25" customFormat="1"/>
    <row r="286" s="25" customFormat="1"/>
    <row r="287" s="25" customFormat="1"/>
    <row r="288" s="25" customFormat="1"/>
    <row r="289" s="25" customFormat="1"/>
    <row r="290" s="25" customFormat="1"/>
    <row r="291" s="25" customFormat="1"/>
    <row r="292" s="25" customFormat="1"/>
    <row r="293" s="25" customFormat="1"/>
    <row r="294" s="25" customFormat="1"/>
    <row r="295" s="25" customFormat="1"/>
    <row r="296" s="25" customFormat="1"/>
    <row r="297" s="25" customFormat="1"/>
    <row r="298" s="25" customFormat="1"/>
    <row r="299" s="25" customFormat="1"/>
    <row r="300" s="25" customFormat="1"/>
    <row r="301" s="25" customFormat="1"/>
    <row r="302" s="25" customFormat="1"/>
    <row r="303" s="25" customFormat="1"/>
    <row r="304" s="25" customFormat="1"/>
    <row r="305" s="25" customFormat="1"/>
    <row r="306" s="25" customFormat="1"/>
    <row r="307" s="25" customFormat="1"/>
    <row r="308" s="25" customFormat="1"/>
    <row r="309" s="25" customFormat="1"/>
    <row r="310" s="25" customFormat="1"/>
    <row r="311" s="25" customFormat="1"/>
    <row r="312" s="25" customFormat="1"/>
    <row r="313" s="25" customFormat="1"/>
    <row r="314" s="25" customFormat="1"/>
    <row r="315" s="25" customFormat="1"/>
    <row r="316" s="25" customFormat="1"/>
    <row r="317" s="25" customFormat="1"/>
    <row r="318" s="25" customFormat="1"/>
    <row r="319" s="25" customFormat="1"/>
    <row r="320" s="25" customFormat="1"/>
    <row r="321" s="25" customFormat="1"/>
    <row r="322" s="25" customFormat="1"/>
    <row r="323" s="25" customFormat="1"/>
    <row r="324" s="25" customFormat="1"/>
    <row r="325" s="25" customFormat="1"/>
    <row r="326" s="25" customFormat="1"/>
    <row r="327" s="25" customFormat="1"/>
    <row r="328" s="25" customFormat="1"/>
    <row r="329" s="25" customFormat="1"/>
    <row r="330" s="25" customFormat="1"/>
    <row r="331" s="25" customFormat="1"/>
    <row r="332" s="25" customFormat="1"/>
    <row r="333" s="25" customFormat="1"/>
    <row r="334" s="25" customFormat="1"/>
    <row r="335" s="25" customFormat="1"/>
    <row r="336" s="25" customFormat="1"/>
    <row r="337" s="25" customFormat="1"/>
    <row r="338" s="25" customFormat="1"/>
    <row r="339" s="25" customFormat="1"/>
    <row r="340" s="25" customFormat="1"/>
    <row r="341" s="25" customFormat="1"/>
    <row r="342" s="25" customFormat="1"/>
    <row r="343" s="25" customFormat="1"/>
    <row r="344" s="25" customFormat="1"/>
    <row r="345" s="25" customFormat="1"/>
    <row r="346" s="25" customFormat="1"/>
    <row r="347" s="25" customFormat="1"/>
    <row r="348" s="25" customFormat="1"/>
    <row r="349" s="25" customFormat="1"/>
    <row r="350" s="25" customFormat="1"/>
    <row r="351" s="25" customFormat="1"/>
    <row r="352" s="25" customFormat="1"/>
    <row r="353" s="25" customFormat="1"/>
    <row r="354" s="25" customFormat="1"/>
    <row r="355" s="25" customFormat="1"/>
    <row r="356" s="25" customFormat="1"/>
    <row r="357" s="25" customFormat="1"/>
    <row r="358" s="25" customFormat="1"/>
    <row r="359" s="25" customFormat="1"/>
    <row r="360" s="25" customFormat="1"/>
    <row r="361" s="25" customFormat="1"/>
    <row r="362" s="25" customFormat="1"/>
    <row r="363" s="25" customFormat="1"/>
    <row r="364" s="25" customFormat="1"/>
    <row r="365" s="25" customFormat="1"/>
    <row r="366" s="25" customFormat="1"/>
    <row r="367" s="25" customFormat="1"/>
    <row r="368" s="25" customFormat="1"/>
    <row r="369" s="25" customFormat="1"/>
    <row r="370" s="25" customFormat="1"/>
    <row r="371" s="25" customFormat="1"/>
    <row r="372" s="25" customFormat="1"/>
    <row r="373" s="25" customFormat="1"/>
    <row r="374" s="25" customFormat="1"/>
    <row r="375" s="25" customFormat="1"/>
    <row r="376" s="25" customFormat="1"/>
    <row r="377" s="25" customFormat="1"/>
    <row r="378" s="25" customFormat="1"/>
    <row r="379" s="25" customFormat="1"/>
    <row r="380" s="25" customFormat="1"/>
    <row r="381" s="25" customFormat="1"/>
    <row r="382" s="25" customFormat="1"/>
    <row r="383" s="25" customFormat="1"/>
    <row r="384" s="25" customFormat="1"/>
    <row r="385" s="25" customFormat="1"/>
    <row r="386" s="25" customFormat="1"/>
    <row r="387" s="25" customFormat="1"/>
    <row r="388" s="25" customFormat="1"/>
    <row r="389" s="25" customFormat="1"/>
    <row r="390" s="25" customFormat="1"/>
    <row r="391" s="25" customFormat="1"/>
    <row r="392" s="25" customFormat="1"/>
    <row r="393" s="25" customFormat="1"/>
    <row r="394" s="25" customFormat="1"/>
    <row r="395" s="25" customFormat="1"/>
    <row r="396" s="25" customFormat="1"/>
    <row r="397" s="25" customFormat="1"/>
    <row r="398" s="25" customFormat="1"/>
    <row r="399" s="25" customFormat="1"/>
    <row r="400" s="25" customFormat="1"/>
    <row r="401" s="25" customFormat="1"/>
    <row r="402" s="25" customFormat="1"/>
    <row r="403" s="25" customFormat="1"/>
    <row r="404" s="25" customFormat="1"/>
    <row r="405" s="25" customFormat="1"/>
    <row r="406" s="25" customFormat="1"/>
    <row r="407" s="25" customFormat="1"/>
    <row r="408" s="25" customFormat="1"/>
    <row r="409" s="25" customFormat="1"/>
    <row r="410" s="25" customFormat="1"/>
    <row r="411" s="25" customFormat="1"/>
    <row r="412" s="25" customFormat="1"/>
    <row r="413" s="25" customFormat="1"/>
    <row r="414" s="25" customFormat="1"/>
    <row r="415" s="25" customFormat="1"/>
    <row r="416" s="25" customFormat="1"/>
    <row r="417" s="25" customFormat="1"/>
    <row r="418" s="25" customFormat="1"/>
    <row r="419" s="25" customFormat="1"/>
    <row r="420" s="25" customFormat="1"/>
    <row r="421" s="25" customFormat="1"/>
    <row r="422" s="25" customFormat="1"/>
    <row r="423" s="25" customFormat="1"/>
    <row r="424" s="25" customFormat="1"/>
    <row r="425" s="25" customFormat="1"/>
    <row r="426" s="25" customFormat="1"/>
    <row r="427" s="25" customFormat="1"/>
    <row r="428" s="25" customFormat="1"/>
    <row r="429" s="25" customFormat="1"/>
    <row r="430" s="25" customFormat="1"/>
    <row r="431" s="25" customFormat="1"/>
    <row r="432" s="25" customFormat="1"/>
    <row r="433" s="25" customFormat="1"/>
    <row r="434" s="25" customFormat="1"/>
    <row r="435" s="25" customFormat="1"/>
    <row r="436" s="25" customFormat="1"/>
    <row r="437" s="25" customFormat="1"/>
    <row r="438" s="25" customFormat="1"/>
    <row r="439" s="25" customFormat="1"/>
    <row r="440" s="25" customFormat="1"/>
    <row r="441" s="25" customFormat="1"/>
    <row r="442" s="25" customFormat="1"/>
    <row r="443" s="25" customFormat="1"/>
    <row r="444" s="25" customFormat="1"/>
    <row r="445" s="25" customFormat="1"/>
    <row r="446" s="25" customFormat="1"/>
    <row r="447" s="25" customFormat="1"/>
    <row r="448" s="25" customFormat="1"/>
    <row r="449" s="25" customFormat="1"/>
    <row r="450" s="25" customFormat="1"/>
    <row r="451" s="25" customFormat="1"/>
    <row r="452" s="25" customFormat="1"/>
    <row r="453" s="25" customFormat="1"/>
    <row r="454" s="25" customFormat="1"/>
    <row r="455" s="25" customFormat="1"/>
    <row r="456" s="25" customFormat="1"/>
    <row r="457" s="25" customFormat="1"/>
    <row r="458" s="25" customFormat="1"/>
    <row r="459" s="25" customFormat="1"/>
    <row r="460" s="25" customFormat="1"/>
    <row r="461" s="25" customFormat="1"/>
    <row r="462" s="25" customFormat="1"/>
    <row r="463" s="25" customFormat="1"/>
    <row r="464" s="25" customFormat="1"/>
    <row r="465" s="25" customFormat="1"/>
    <row r="466" s="25" customFormat="1"/>
    <row r="467" s="25" customFormat="1"/>
    <row r="468" s="25" customFormat="1"/>
    <row r="469" s="25" customFormat="1"/>
    <row r="470" s="25" customFormat="1"/>
    <row r="471" s="25" customFormat="1"/>
    <row r="472" s="25" customFormat="1"/>
    <row r="473" s="25" customFormat="1"/>
    <row r="474" s="25" customFormat="1"/>
    <row r="475" s="25" customFormat="1"/>
    <row r="476" s="25" customFormat="1"/>
    <row r="477" s="25" customFormat="1"/>
    <row r="478" s="25" customFormat="1"/>
    <row r="479" s="25" customFormat="1"/>
    <row r="480" s="25" customFormat="1"/>
    <row r="481" s="25" customFormat="1"/>
    <row r="482" s="25" customFormat="1"/>
    <row r="483" s="25" customFormat="1"/>
    <row r="484" s="25" customFormat="1"/>
    <row r="485" s="25" customFormat="1"/>
    <row r="486" s="25" customFormat="1"/>
    <row r="487" s="25" customFormat="1"/>
    <row r="488" s="25" customFormat="1"/>
    <row r="489" s="25" customFormat="1"/>
    <row r="490" s="25" customFormat="1"/>
    <row r="491" s="25" customFormat="1"/>
    <row r="492" s="25" customFormat="1"/>
    <row r="493" s="25" customFormat="1"/>
    <row r="494" s="25" customFormat="1"/>
    <row r="495" s="25" customFormat="1"/>
    <row r="496" s="25" customFormat="1"/>
    <row r="497" s="25" customFormat="1"/>
    <row r="498" s="25" customFormat="1"/>
    <row r="499" s="25" customFormat="1"/>
    <row r="500" s="25" customFormat="1"/>
    <row r="501" s="25" customFormat="1"/>
    <row r="502" s="25" customFormat="1"/>
    <row r="503" s="25" customFormat="1"/>
    <row r="504" s="25" customFormat="1"/>
    <row r="505" s="25" customFormat="1"/>
    <row r="506" s="25" customFormat="1"/>
    <row r="507" s="25" customFormat="1"/>
    <row r="508" s="25" customFormat="1"/>
    <row r="509" s="25" customFormat="1"/>
    <row r="510" s="25" customFormat="1"/>
    <row r="511" s="25" customFormat="1"/>
    <row r="512" s="25" customFormat="1"/>
    <row r="513" s="25" customFormat="1"/>
    <row r="514" s="25" customFormat="1"/>
    <row r="515" s="25" customFormat="1"/>
    <row r="516" s="25" customFormat="1"/>
    <row r="517" s="25" customFormat="1"/>
    <row r="518" s="25" customFormat="1"/>
    <row r="519" s="25" customFormat="1"/>
    <row r="520" s="25" customFormat="1"/>
    <row r="521" s="25" customFormat="1"/>
    <row r="522" s="25" customFormat="1"/>
    <row r="523" s="25" customFormat="1"/>
    <row r="524" s="25" customFormat="1"/>
    <row r="525" s="25" customFormat="1"/>
    <row r="526" s="25" customFormat="1"/>
    <row r="527" s="25" customFormat="1"/>
    <row r="528" s="25" customFormat="1"/>
    <row r="529" s="25" customFormat="1"/>
    <row r="530" s="25" customFormat="1"/>
    <row r="531" s="25" customFormat="1"/>
    <row r="532" s="25" customFormat="1"/>
    <row r="533" s="25" customFormat="1"/>
    <row r="534" s="25" customFormat="1"/>
    <row r="535" s="25" customFormat="1"/>
    <row r="536" s="25" customFormat="1"/>
    <row r="537" s="25" customFormat="1"/>
    <row r="538" s="25" customFormat="1"/>
    <row r="539" s="25" customFormat="1"/>
    <row r="540" s="25" customFormat="1"/>
    <row r="541" s="25" customFormat="1"/>
    <row r="542" s="25" customFormat="1"/>
    <row r="543" s="25" customFormat="1"/>
    <row r="544" s="25" customFormat="1"/>
    <row r="545" s="25" customFormat="1"/>
    <row r="546" s="25" customFormat="1"/>
    <row r="547" s="25" customFormat="1"/>
    <row r="548" s="25" customFormat="1"/>
    <row r="549" s="25" customFormat="1"/>
    <row r="550" s="25" customFormat="1"/>
    <row r="551" s="25" customFormat="1"/>
    <row r="552" s="25" customFormat="1"/>
    <row r="553" s="25" customFormat="1"/>
    <row r="554" s="25" customFormat="1"/>
    <row r="555" s="25" customFormat="1"/>
    <row r="556" s="25" customFormat="1"/>
    <row r="557" s="25" customFormat="1"/>
    <row r="558" s="25" customFormat="1"/>
    <row r="559" s="25" customFormat="1"/>
    <row r="560" s="25" customFormat="1"/>
    <row r="561" s="25" customFormat="1"/>
    <row r="562" s="25" customFormat="1"/>
    <row r="563" s="25" customFormat="1"/>
    <row r="564" s="25" customFormat="1"/>
    <row r="565" s="25" customFormat="1"/>
    <row r="566" s="25" customFormat="1"/>
    <row r="567" s="25" customFormat="1"/>
    <row r="568" s="25" customFormat="1"/>
    <row r="569" s="25" customFormat="1"/>
    <row r="570" s="25" customFormat="1"/>
    <row r="571" s="25" customFormat="1"/>
    <row r="572" s="25" customFormat="1"/>
    <row r="573" s="25" customFormat="1"/>
    <row r="574" s="25" customFormat="1"/>
    <row r="575" s="25" customFormat="1"/>
    <row r="576" s="25" customFormat="1"/>
    <row r="577" s="25" customFormat="1"/>
    <row r="578" s="25" customFormat="1"/>
    <row r="579" s="25" customFormat="1"/>
    <row r="580" s="25" customFormat="1"/>
    <row r="581" s="25" customFormat="1"/>
    <row r="582" s="25" customFormat="1"/>
    <row r="583" s="25" customFormat="1"/>
    <row r="584" s="25" customFormat="1"/>
    <row r="585" s="25" customFormat="1"/>
    <row r="586" s="25" customFormat="1"/>
    <row r="587" s="25" customFormat="1"/>
    <row r="588" s="25" customFormat="1"/>
    <row r="589" s="25" customFormat="1"/>
    <row r="590" s="25" customFormat="1"/>
    <row r="591" s="25" customFormat="1"/>
    <row r="592" s="25" customFormat="1"/>
    <row r="593" s="25" customFormat="1"/>
    <row r="594" s="25" customFormat="1"/>
    <row r="595" s="25" customFormat="1"/>
    <row r="596" s="25" customFormat="1"/>
    <row r="597" s="25" customFormat="1"/>
    <row r="598" s="25" customFormat="1"/>
    <row r="599" s="25" customFormat="1"/>
    <row r="600" s="25" customFormat="1"/>
    <row r="601" s="25" customFormat="1"/>
    <row r="602" s="25" customFormat="1"/>
    <row r="603" s="25" customFormat="1"/>
    <row r="604" s="25" customFormat="1"/>
    <row r="605" s="25" customFormat="1"/>
    <row r="606" s="25" customFormat="1"/>
    <row r="607" s="25" customFormat="1"/>
    <row r="608" s="25" customFormat="1"/>
    <row r="609" s="25" customFormat="1"/>
    <row r="610" s="25" customFormat="1"/>
    <row r="611" s="25" customFormat="1"/>
    <row r="612" s="25" customFormat="1"/>
    <row r="613" s="25" customFormat="1"/>
    <row r="614" s="25" customFormat="1"/>
    <row r="615" s="25" customFormat="1"/>
    <row r="616" s="25" customFormat="1"/>
    <row r="617" s="25" customFormat="1"/>
    <row r="618" s="25" customFormat="1"/>
    <row r="619" s="25" customFormat="1"/>
    <row r="620" s="25" customFormat="1"/>
    <row r="621" s="25" customFormat="1"/>
    <row r="622" s="25" customFormat="1"/>
    <row r="623" s="25" customFormat="1"/>
    <row r="624" s="25" customFormat="1"/>
    <row r="625" s="25" customFormat="1"/>
    <row r="626" s="25" customFormat="1"/>
    <row r="627" s="25" customFormat="1"/>
    <row r="628" s="25" customFormat="1"/>
    <row r="629" s="25" customFormat="1"/>
    <row r="630" s="25" customFormat="1"/>
    <row r="631" s="25" customFormat="1"/>
    <row r="632" s="25" customFormat="1"/>
    <row r="633" s="25" customFormat="1"/>
    <row r="634" s="25" customFormat="1"/>
    <row r="635" s="25" customFormat="1"/>
    <row r="636" s="25" customFormat="1"/>
    <row r="637" s="25" customFormat="1"/>
    <row r="638" s="25" customFormat="1"/>
    <row r="639" s="25" customFormat="1"/>
    <row r="640" s="25" customFormat="1"/>
    <row r="641" s="25" customFormat="1"/>
    <row r="642" s="25" customFormat="1"/>
    <row r="643" s="25" customFormat="1"/>
    <row r="644" s="25" customFormat="1"/>
    <row r="645" s="25" customFormat="1"/>
    <row r="646" s="25" customFormat="1"/>
    <row r="647" s="25" customFormat="1"/>
    <row r="648" s="25" customFormat="1"/>
    <row r="649" s="25" customFormat="1"/>
    <row r="650" s="25" customFormat="1"/>
    <row r="651" s="25" customFormat="1"/>
    <row r="652" s="25" customFormat="1"/>
    <row r="653" s="25" customFormat="1"/>
    <row r="654" s="25" customFormat="1"/>
    <row r="655" s="25" customFormat="1"/>
    <row r="656" s="25" customFormat="1"/>
    <row r="657" s="25" customFormat="1"/>
    <row r="658" s="25" customFormat="1"/>
    <row r="659" s="25" customFormat="1"/>
    <row r="660" s="25" customFormat="1"/>
    <row r="661" s="25" customFormat="1"/>
    <row r="662" s="25" customFormat="1"/>
    <row r="663" s="25" customFormat="1"/>
    <row r="664" s="25" customFormat="1"/>
    <row r="665" s="25" customFormat="1"/>
    <row r="666" s="25" customFormat="1"/>
    <row r="667" s="25" customFormat="1"/>
    <row r="668" s="25" customFormat="1"/>
    <row r="669" s="25" customFormat="1"/>
    <row r="670" s="25" customFormat="1"/>
    <row r="671" s="25" customFormat="1"/>
    <row r="672" s="25" customFormat="1"/>
    <row r="673" s="25" customFormat="1"/>
    <row r="674" s="25" customFormat="1"/>
    <row r="675" s="25" customFormat="1"/>
    <row r="676" s="25" customFormat="1"/>
    <row r="677" s="25" customFormat="1"/>
    <row r="678" s="25" customFormat="1"/>
    <row r="679" s="25" customFormat="1"/>
    <row r="680" s="25" customFormat="1"/>
    <row r="681" s="25" customFormat="1"/>
    <row r="682" s="25" customFormat="1"/>
    <row r="683" s="25" customFormat="1"/>
    <row r="684" s="25" customFormat="1"/>
    <row r="685" s="25" customFormat="1"/>
    <row r="686" s="25" customFormat="1"/>
    <row r="687" s="25" customFormat="1"/>
    <row r="688" s="25" customFormat="1"/>
    <row r="689" s="25" customFormat="1"/>
    <row r="690" s="25" customFormat="1"/>
    <row r="691" s="25" customFormat="1"/>
    <row r="692" s="25" customFormat="1"/>
    <row r="693" s="25" customFormat="1"/>
    <row r="694" s="25" customFormat="1"/>
    <row r="695" s="25" customFormat="1"/>
    <row r="696" s="25" customFormat="1"/>
    <row r="697" s="25" customFormat="1"/>
    <row r="698" s="25" customFormat="1"/>
    <row r="699" s="25" customFormat="1"/>
    <row r="700" s="25" customFormat="1"/>
    <row r="701" s="25" customFormat="1"/>
    <row r="702" s="25" customFormat="1"/>
    <row r="703" s="25" customFormat="1"/>
    <row r="704" s="25" customFormat="1"/>
    <row r="705" s="25" customFormat="1"/>
    <row r="706" s="25" customFormat="1"/>
    <row r="707" s="25" customFormat="1"/>
    <row r="708" s="25" customFormat="1"/>
    <row r="709" s="25" customFormat="1"/>
    <row r="710" s="25" customFormat="1"/>
    <row r="711" s="25" customFormat="1"/>
    <row r="712" s="25" customFormat="1"/>
    <row r="713" s="25" customFormat="1"/>
    <row r="714" s="25" customFormat="1"/>
    <row r="715" s="25" customFormat="1"/>
    <row r="716" s="25" customFormat="1"/>
    <row r="717" s="25" customFormat="1"/>
    <row r="718" s="25" customFormat="1"/>
    <row r="719" s="25" customFormat="1"/>
    <row r="720" s="25" customFormat="1"/>
    <row r="721" s="25" customFormat="1"/>
    <row r="722" s="25" customFormat="1"/>
    <row r="723" s="25" customFormat="1"/>
    <row r="724" s="25" customFormat="1"/>
    <row r="725" s="25" customFormat="1"/>
    <row r="726" s="25" customFormat="1"/>
    <row r="727" s="25" customFormat="1"/>
    <row r="728" s="25" customFormat="1"/>
    <row r="729" s="25" customFormat="1"/>
    <row r="730" s="25" customFormat="1"/>
    <row r="731" s="25" customFormat="1"/>
    <row r="732" s="25" customFormat="1"/>
    <row r="733" s="25" customFormat="1"/>
    <row r="734" s="25" customFormat="1"/>
    <row r="735" s="25" customFormat="1"/>
    <row r="736" s="25" customFormat="1"/>
    <row r="737" s="25" customFormat="1"/>
    <row r="738" s="25" customFormat="1"/>
    <row r="739" s="25" customFormat="1"/>
    <row r="740" s="25" customFormat="1"/>
    <row r="741" s="25" customFormat="1"/>
    <row r="742" s="25" customFormat="1"/>
    <row r="743" s="25" customFormat="1"/>
    <row r="744" s="25" customFormat="1"/>
    <row r="745" s="25" customFormat="1"/>
    <row r="746" s="25" customFormat="1"/>
    <row r="747" s="25" customFormat="1"/>
    <row r="748" s="25" customFormat="1"/>
    <row r="749" s="25" customFormat="1"/>
    <row r="750" s="25" customFormat="1"/>
    <row r="751" s="25" customFormat="1"/>
    <row r="752" s="25" customFormat="1"/>
    <row r="753" s="25" customFormat="1"/>
    <row r="754" s="25" customFormat="1"/>
    <row r="755" s="25" customFormat="1"/>
    <row r="756" s="25" customFormat="1"/>
    <row r="757" s="25" customFormat="1"/>
    <row r="758" s="25" customFormat="1"/>
    <row r="759" s="25" customFormat="1"/>
    <row r="760" s="25" customFormat="1"/>
    <row r="761" s="25" customFormat="1"/>
    <row r="762" s="25" customFormat="1"/>
    <row r="763" s="25" customFormat="1"/>
    <row r="764" s="25" customFormat="1"/>
    <row r="765" s="25" customFormat="1"/>
    <row r="766" s="25" customFormat="1"/>
    <row r="767" s="25" customFormat="1"/>
    <row r="768" s="25" customFormat="1"/>
    <row r="769" s="25" customFormat="1"/>
    <row r="770" s="25" customFormat="1"/>
    <row r="771" s="25" customFormat="1"/>
    <row r="772" s="25" customFormat="1"/>
    <row r="773" s="25" customFormat="1"/>
    <row r="774" s="25" customFormat="1"/>
    <row r="775" s="25" customFormat="1"/>
    <row r="776" s="25" customFormat="1"/>
    <row r="777" s="25" customFormat="1"/>
    <row r="778" s="25" customFormat="1"/>
    <row r="779" s="25" customFormat="1"/>
    <row r="780" s="25" customFormat="1"/>
    <row r="781" s="25" customFormat="1"/>
    <row r="782" s="25" customFormat="1"/>
    <row r="783" s="25" customFormat="1"/>
    <row r="784" s="25" customFormat="1"/>
    <row r="785" s="25" customFormat="1"/>
    <row r="786" s="25" customFormat="1"/>
    <row r="787" s="25" customFormat="1"/>
    <row r="788" s="25" customFormat="1"/>
    <row r="789" s="25" customFormat="1"/>
    <row r="790" s="25" customFormat="1"/>
    <row r="791" s="25" customFormat="1"/>
    <row r="792" s="25" customFormat="1"/>
    <row r="793" s="25" customFormat="1"/>
    <row r="794" s="25" customFormat="1"/>
    <row r="795" s="25" customFormat="1"/>
    <row r="796" s="25" customFormat="1"/>
    <row r="797" s="25" customFormat="1"/>
    <row r="798" s="25" customFormat="1"/>
    <row r="799" s="25" customFormat="1"/>
    <row r="800" s="25" customFormat="1"/>
    <row r="801" s="25" customFormat="1"/>
    <row r="802" s="25" customFormat="1"/>
    <row r="803" s="25" customFormat="1"/>
    <row r="804" s="25" customFormat="1"/>
    <row r="805" s="25" customFormat="1"/>
    <row r="806" s="25" customFormat="1"/>
    <row r="807" s="25" customFormat="1"/>
    <row r="808" s="25" customFormat="1"/>
    <row r="809" s="25" customFormat="1"/>
    <row r="810" s="25" customFormat="1"/>
    <row r="811" s="25" customFormat="1"/>
    <row r="812" s="25" customFormat="1"/>
    <row r="813" s="25" customFormat="1"/>
    <row r="814" s="25" customFormat="1"/>
    <row r="815" s="25" customFormat="1"/>
    <row r="816" s="25" customFormat="1"/>
    <row r="817" s="25" customFormat="1"/>
    <row r="818" s="25" customFormat="1"/>
    <row r="819" s="25" customFormat="1"/>
    <row r="820" s="25" customFormat="1"/>
    <row r="821" s="25" customFormat="1"/>
    <row r="822" s="25" customFormat="1"/>
    <row r="823" s="25" customFormat="1"/>
    <row r="824" s="25" customFormat="1"/>
    <row r="825" s="25" customFormat="1"/>
    <row r="826" s="25" customFormat="1"/>
    <row r="827" s="25" customFormat="1"/>
    <row r="828" s="25" customFormat="1"/>
    <row r="829" s="25" customFormat="1"/>
    <row r="830" s="25" customFormat="1"/>
    <row r="831" s="25" customFormat="1"/>
    <row r="832" s="25" customFormat="1"/>
    <row r="833" s="25" customFormat="1"/>
    <row r="834" s="25" customFormat="1"/>
    <row r="835" s="25" customFormat="1"/>
    <row r="836" s="25" customFormat="1"/>
    <row r="837" s="25" customFormat="1"/>
    <row r="838" s="25" customFormat="1"/>
    <row r="839" s="25" customFormat="1"/>
    <row r="840" s="25" customFormat="1"/>
    <row r="841" s="25" customFormat="1"/>
    <row r="842" s="25" customFormat="1"/>
    <row r="843" s="25" customFormat="1"/>
    <row r="844" s="25" customFormat="1"/>
    <row r="845" s="25" customFormat="1"/>
    <row r="846" s="25" customFormat="1"/>
    <row r="847" s="25" customFormat="1"/>
    <row r="848" s="25" customFormat="1"/>
    <row r="849" s="25" customFormat="1"/>
    <row r="850" s="25" customFormat="1"/>
    <row r="851" s="25" customFormat="1"/>
    <row r="852" s="25" customFormat="1"/>
    <row r="853" s="25" customFormat="1"/>
    <row r="854" s="25" customFormat="1"/>
    <row r="855" s="25" customFormat="1"/>
    <row r="856" s="25" customFormat="1"/>
    <row r="857" s="25" customFormat="1"/>
    <row r="858" s="25" customFormat="1"/>
    <row r="859" s="25" customFormat="1"/>
    <row r="860" s="25" customFormat="1"/>
    <row r="861" s="25" customFormat="1"/>
    <row r="862" s="25" customFormat="1"/>
    <row r="863" s="25" customFormat="1"/>
    <row r="864" s="25" customFormat="1"/>
    <row r="865" s="25" customFormat="1"/>
    <row r="866" s="25" customFormat="1"/>
    <row r="867" s="25" customFormat="1"/>
    <row r="868" s="25" customFormat="1"/>
    <row r="869" s="25" customFormat="1"/>
    <row r="870" s="25" customFormat="1"/>
    <row r="871" s="25" customFormat="1"/>
    <row r="872" s="25" customFormat="1"/>
    <row r="873" s="25" customFormat="1"/>
    <row r="874" s="25" customFormat="1"/>
    <row r="875" s="25" customFormat="1"/>
    <row r="876" s="25" customFormat="1"/>
    <row r="877" s="25" customFormat="1"/>
    <row r="878" s="25" customFormat="1"/>
    <row r="879" s="25" customFormat="1"/>
    <row r="880" s="25" customFormat="1"/>
    <row r="881" s="25" customFormat="1"/>
    <row r="882" s="25" customFormat="1"/>
    <row r="883" s="25" customFormat="1"/>
    <row r="884" s="25" customFormat="1"/>
    <row r="885" s="25" customFormat="1"/>
    <row r="886" s="25" customFormat="1"/>
    <row r="887" s="25" customFormat="1"/>
    <row r="888" s="25" customFormat="1"/>
    <row r="889" s="25" customFormat="1"/>
    <row r="890" s="25" customFormat="1"/>
    <row r="891" s="25" customFormat="1"/>
    <row r="892" s="25" customFormat="1"/>
    <row r="893" s="25" customFormat="1"/>
    <row r="894" s="25" customFormat="1"/>
    <row r="895" s="25" customFormat="1"/>
    <row r="896" s="25" customFormat="1"/>
    <row r="897" s="25" customFormat="1"/>
    <row r="898" s="25" customFormat="1"/>
    <row r="899" s="25" customFormat="1"/>
    <row r="900" s="25" customFormat="1"/>
    <row r="901" s="25" customFormat="1"/>
    <row r="902" s="25" customFormat="1"/>
    <row r="903" s="25" customFormat="1"/>
    <row r="904" s="25" customFormat="1"/>
    <row r="905" s="25" customFormat="1"/>
    <row r="906" s="25" customFormat="1"/>
    <row r="907" s="25" customFormat="1"/>
    <row r="908" s="25" customFormat="1"/>
    <row r="909" s="25" customFormat="1"/>
    <row r="910" s="25" customFormat="1"/>
    <row r="911" s="25" customFormat="1"/>
    <row r="912" s="25" customFormat="1"/>
    <row r="913" s="25" customFormat="1"/>
    <row r="914" s="25" customFormat="1"/>
    <row r="915" s="25" customFormat="1"/>
    <row r="916" s="25" customFormat="1"/>
    <row r="917" s="25" customFormat="1"/>
    <row r="918" s="25" customFormat="1"/>
    <row r="919" s="25" customFormat="1"/>
    <row r="920" s="25" customFormat="1"/>
    <row r="921" s="25" customFormat="1"/>
    <row r="922" s="25" customFormat="1"/>
    <row r="923" s="25" customFormat="1"/>
    <row r="924" s="25" customFormat="1"/>
    <row r="925" s="25" customFormat="1"/>
    <row r="926" s="25" customFormat="1"/>
    <row r="927" s="25" customFormat="1"/>
    <row r="928" s="25" customFormat="1"/>
    <row r="929" s="25" customFormat="1"/>
    <row r="930" s="25" customFormat="1"/>
    <row r="931" s="25" customFormat="1"/>
    <row r="932" s="25" customFormat="1"/>
    <row r="933" s="25" customFormat="1"/>
    <row r="934" s="25" customFormat="1"/>
    <row r="935" s="25" customFormat="1"/>
    <row r="936" s="25" customFormat="1"/>
    <row r="937" s="25" customFormat="1"/>
    <row r="938" s="25" customFormat="1"/>
    <row r="939" s="25" customFormat="1"/>
    <row r="940" s="25" customFormat="1"/>
    <row r="941" s="25" customFormat="1"/>
    <row r="942" s="25" customFormat="1"/>
    <row r="943" s="25" customFormat="1"/>
    <row r="944" s="25" customFormat="1"/>
    <row r="945" s="25" customFormat="1"/>
    <row r="946" s="25" customFormat="1"/>
    <row r="947" s="25" customFormat="1"/>
    <row r="948" s="25" customFormat="1"/>
    <row r="949" s="25" customFormat="1"/>
    <row r="950" s="25" customFormat="1"/>
    <row r="951" s="25" customFormat="1"/>
    <row r="952" s="25" customFormat="1"/>
    <row r="953" s="25" customFormat="1"/>
    <row r="954" s="25" customFormat="1"/>
    <row r="955" s="25" customFormat="1"/>
    <row r="956" s="25" customFormat="1"/>
    <row r="957" s="25" customFormat="1"/>
    <row r="958" s="25" customFormat="1"/>
    <row r="959" s="25" customFormat="1"/>
    <row r="960" s="25" customFormat="1"/>
    <row r="961" s="25" customFormat="1"/>
    <row r="962" s="25" customFormat="1"/>
    <row r="963" s="25" customFormat="1"/>
    <row r="964" s="25" customFormat="1"/>
    <row r="965" s="25" customFormat="1"/>
    <row r="966" s="25" customFormat="1"/>
    <row r="967" s="25" customFormat="1"/>
    <row r="968" s="25" customFormat="1"/>
    <row r="969" s="25" customFormat="1"/>
    <row r="970" s="25" customFormat="1"/>
    <row r="971" s="25" customFormat="1"/>
    <row r="972" s="25" customFormat="1"/>
    <row r="973" s="25" customFormat="1"/>
    <row r="974" s="25" customFormat="1"/>
    <row r="975" s="25" customFormat="1"/>
    <row r="976" s="25" customFormat="1"/>
    <row r="977" s="25" customFormat="1"/>
    <row r="978" s="25" customFormat="1"/>
    <row r="979" s="25" customFormat="1"/>
    <row r="980" s="25" customFormat="1"/>
    <row r="981" s="25" customFormat="1"/>
    <row r="982" s="25" customFormat="1"/>
    <row r="983" s="25" customFormat="1"/>
    <row r="984" s="25" customFormat="1"/>
    <row r="985" s="25" customFormat="1"/>
    <row r="986" s="25" customFormat="1"/>
    <row r="987" s="25" customFormat="1"/>
    <row r="988" s="25" customFormat="1"/>
    <row r="989" s="25" customFormat="1"/>
    <row r="990" s="25" customFormat="1"/>
    <row r="991" s="25" customFormat="1"/>
    <row r="992" s="25" customFormat="1"/>
    <row r="993" s="25" customFormat="1"/>
    <row r="994" s="25" customFormat="1"/>
    <row r="995" s="25" customFormat="1"/>
    <row r="996" s="25" customFormat="1"/>
    <row r="997" s="25" customFormat="1"/>
    <row r="998" s="25" customFormat="1"/>
    <row r="999" s="25" customFormat="1"/>
    <row r="1000" s="25" customFormat="1"/>
    <row r="1001" s="25" customFormat="1"/>
    <row r="1002" s="25" customFormat="1"/>
    <row r="1003" s="25" customFormat="1"/>
    <row r="1004" s="25" customFormat="1"/>
    <row r="1005" s="25" customFormat="1"/>
    <row r="1006" s="25" customFormat="1"/>
    <row r="1007" s="25" customFormat="1"/>
    <row r="1008" s="25" customFormat="1"/>
    <row r="1009" s="25" customFormat="1"/>
    <row r="1010" s="25" customFormat="1"/>
    <row r="1011" s="25" customFormat="1"/>
    <row r="1012" s="25" customFormat="1"/>
    <row r="1013" s="25" customFormat="1"/>
    <row r="1014" s="25" customFormat="1"/>
    <row r="1015" s="25" customFormat="1"/>
    <row r="1016" s="25" customFormat="1"/>
    <row r="1017" s="25" customFormat="1"/>
    <row r="1018" s="25" customFormat="1"/>
    <row r="1019" s="25" customFormat="1"/>
    <row r="1020" s="25" customFormat="1"/>
    <row r="1021" s="25" customFormat="1"/>
    <row r="1022" s="25" customFormat="1"/>
    <row r="1023" s="25" customFormat="1"/>
    <row r="1024" s="25" customFormat="1"/>
    <row r="1025" s="25" customFormat="1"/>
    <row r="1026" s="25" customFormat="1"/>
    <row r="1027" s="25" customFormat="1"/>
    <row r="1028" s="25" customFormat="1"/>
    <row r="1029" s="25" customFormat="1"/>
    <row r="1030" s="25" customFormat="1"/>
    <row r="1031" s="25" customFormat="1"/>
    <row r="1032" s="25" customFormat="1"/>
    <row r="1033" s="25" customFormat="1"/>
    <row r="1034" s="25" customFormat="1"/>
    <row r="1035" s="25" customFormat="1"/>
    <row r="1036" s="25" customFormat="1"/>
    <row r="1037" s="25" customFormat="1"/>
    <row r="1038" s="25" customFormat="1"/>
    <row r="1039" s="25" customFormat="1"/>
    <row r="1040" s="25" customFormat="1"/>
    <row r="1041" s="25" customFormat="1"/>
    <row r="1042" s="25" customFormat="1"/>
    <row r="1043" s="25" customFormat="1"/>
    <row r="1044" s="25" customFormat="1"/>
    <row r="1045" s="25" customFormat="1"/>
    <row r="1046" s="25" customFormat="1"/>
    <row r="1047" s="25" customFormat="1"/>
    <row r="1048" s="25" customFormat="1"/>
    <row r="1049" s="25" customFormat="1"/>
    <row r="1050" s="25" customFormat="1"/>
    <row r="1051" s="25" customFormat="1"/>
    <row r="1052" s="25" customFormat="1"/>
    <row r="1053" s="25" customFormat="1"/>
    <row r="1054" s="25" customFormat="1"/>
    <row r="1055" s="25" customFormat="1"/>
    <row r="1056" s="25" customFormat="1"/>
    <row r="1057" s="25" customFormat="1"/>
    <row r="1058" s="25" customFormat="1"/>
    <row r="1059" s="25" customFormat="1"/>
    <row r="1060" s="25" customFormat="1"/>
    <row r="1061" s="25" customFormat="1"/>
    <row r="1062" s="25" customFormat="1"/>
    <row r="1063" s="25" customFormat="1"/>
    <row r="1064" s="25" customFormat="1"/>
    <row r="1065" s="25" customFormat="1"/>
    <row r="1066" s="25" customFormat="1"/>
    <row r="1067" s="25" customFormat="1"/>
    <row r="1068" s="25" customFormat="1"/>
    <row r="1069" s="25" customFormat="1"/>
    <row r="1070" s="25" customFormat="1"/>
    <row r="1071" s="25" customFormat="1"/>
    <row r="1072" s="25" customFormat="1"/>
    <row r="1073" s="25" customFormat="1"/>
    <row r="1074" s="25" customFormat="1"/>
    <row r="1075" s="25" customFormat="1"/>
    <row r="1076" s="25" customFormat="1"/>
    <row r="1077" s="25" customFormat="1"/>
    <row r="1078" s="25" customFormat="1"/>
    <row r="1079" s="25" customFormat="1"/>
    <row r="1080" s="25" customFormat="1"/>
    <row r="1081" s="25" customFormat="1"/>
    <row r="1082" s="25" customFormat="1"/>
    <row r="1083" s="25" customFormat="1"/>
    <row r="1084" s="25" customFormat="1"/>
    <row r="1085" s="25" customFormat="1"/>
    <row r="1086" s="25" customFormat="1"/>
    <row r="1087" s="25" customFormat="1"/>
    <row r="1088" s="25" customFormat="1"/>
    <row r="1089" s="25" customFormat="1"/>
    <row r="1090" s="25" customFormat="1"/>
    <row r="1091" s="25" customFormat="1"/>
    <row r="1092" s="25" customFormat="1"/>
    <row r="1093" s="25" customFormat="1"/>
    <row r="1094" s="25" customFormat="1"/>
    <row r="1095" s="25" customFormat="1"/>
    <row r="1096" s="25" customFormat="1"/>
    <row r="1097" s="25" customFormat="1"/>
    <row r="1098" s="25" customFormat="1"/>
    <row r="1099" s="25" customFormat="1"/>
    <row r="1100" s="25" customFormat="1"/>
    <row r="1101" s="25" customFormat="1"/>
    <row r="1102" s="25" customFormat="1"/>
    <row r="1103" s="25" customFormat="1"/>
    <row r="1104" s="25" customFormat="1"/>
    <row r="1105" s="25" customFormat="1"/>
    <row r="1106" s="25" customFormat="1"/>
    <row r="1107" s="25" customFormat="1"/>
    <row r="1108" s="25" customFormat="1"/>
    <row r="1109" s="25" customFormat="1"/>
    <row r="1110" s="25" customFormat="1"/>
    <row r="1111" s="25" customFormat="1"/>
    <row r="1112" s="25" customFormat="1"/>
    <row r="1113" s="25" customFormat="1"/>
    <row r="1114" s="25" customFormat="1"/>
    <row r="1115" s="25" customFormat="1"/>
    <row r="1116" s="25" customFormat="1"/>
    <row r="1117" s="25" customFormat="1"/>
    <row r="1118" s="25" customFormat="1"/>
    <row r="1119" s="25" customFormat="1"/>
    <row r="1120" s="25" customFormat="1"/>
    <row r="1121" s="25" customFormat="1"/>
    <row r="1122" s="25" customFormat="1"/>
    <row r="1123" s="25" customFormat="1"/>
    <row r="1124" s="25" customFormat="1"/>
    <row r="1125" s="25" customFormat="1"/>
    <row r="1126" s="25" customFormat="1"/>
    <row r="1127" s="25" customFormat="1"/>
    <row r="1128" s="25" customFormat="1"/>
    <row r="1129" s="25" customFormat="1"/>
    <row r="1130" s="25" customFormat="1"/>
    <row r="1131" s="25" customFormat="1"/>
    <row r="1132" s="25" customFormat="1"/>
    <row r="1133" s="25" customFormat="1"/>
    <row r="1134" s="25" customFormat="1"/>
    <row r="1135" s="25" customFormat="1"/>
    <row r="1136" s="25" customFormat="1"/>
    <row r="1137" s="25" customFormat="1"/>
    <row r="1138" s="25" customFormat="1"/>
    <row r="1139" s="25" customFormat="1"/>
    <row r="1140" s="25" customFormat="1"/>
    <row r="1141" s="25" customFormat="1"/>
    <row r="1142" s="25" customFormat="1"/>
    <row r="1143" s="25" customFormat="1"/>
    <row r="1144" s="25" customFormat="1"/>
    <row r="1145" s="25" customFormat="1"/>
    <row r="1146" s="25" customFormat="1"/>
    <row r="1147" s="25" customFormat="1"/>
    <row r="1148" s="25" customFormat="1"/>
    <row r="1149" s="25" customFormat="1"/>
    <row r="1150" s="25" customFormat="1"/>
    <row r="1151" s="25" customFormat="1"/>
    <row r="1152" s="25" customFormat="1"/>
    <row r="1153" s="25" customFormat="1"/>
    <row r="1154" s="25" customFormat="1"/>
    <row r="1155" s="25" customFormat="1"/>
    <row r="1156" s="25" customFormat="1"/>
    <row r="1157" s="25" customFormat="1"/>
    <row r="1158" s="25" customFormat="1"/>
    <row r="1159" s="25" customFormat="1"/>
    <row r="1160" s="25" customFormat="1"/>
    <row r="1161" s="25" customFormat="1"/>
    <row r="1162" s="25" customFormat="1"/>
    <row r="1163" s="25" customFormat="1"/>
    <row r="1164" s="25" customFormat="1"/>
    <row r="1165" s="25" customFormat="1"/>
    <row r="1166" s="25" customFormat="1"/>
    <row r="1167" s="25" customFormat="1"/>
    <row r="1168" s="25" customFormat="1"/>
    <row r="1169" s="25" customFormat="1"/>
    <row r="1170" s="25" customFormat="1"/>
    <row r="1171" s="25" customFormat="1"/>
    <row r="1172" s="25" customFormat="1"/>
    <row r="1173" s="25" customFormat="1"/>
    <row r="1174" s="25" customFormat="1"/>
    <row r="1175" s="25" customFormat="1"/>
    <row r="1176" s="25" customFormat="1"/>
    <row r="1177" s="25" customFormat="1"/>
    <row r="1178" s="25" customFormat="1"/>
    <row r="1179" s="25" customFormat="1"/>
    <row r="1180" s="25" customFormat="1"/>
    <row r="1181" s="25" customFormat="1"/>
    <row r="1182" s="25" customFormat="1"/>
    <row r="1183" s="25" customFormat="1"/>
    <row r="1184" s="25" customFormat="1"/>
    <row r="1185" s="25" customFormat="1"/>
    <row r="1186" s="25" customFormat="1"/>
    <row r="1187" s="25" customFormat="1"/>
    <row r="1188" s="25" customFormat="1"/>
    <row r="1189" s="25" customFormat="1"/>
    <row r="1190" s="25" customFormat="1"/>
    <row r="1191" s="25" customFormat="1"/>
    <row r="1192" s="25" customFormat="1"/>
    <row r="1193" s="25" customFormat="1"/>
    <row r="1194" s="25" customFormat="1"/>
    <row r="1195" s="25" customFormat="1"/>
    <row r="1196" s="25" customFormat="1"/>
    <row r="1197" s="25" customFormat="1"/>
    <row r="1198" s="25" customFormat="1"/>
    <row r="1199" s="25" customFormat="1"/>
    <row r="1200" s="25" customFormat="1"/>
    <row r="1201" s="25" customFormat="1"/>
    <row r="1202" s="25" customFormat="1"/>
    <row r="1203" s="25" customFormat="1"/>
    <row r="1204" s="25" customFormat="1"/>
    <row r="1205" s="25" customFormat="1"/>
    <row r="1206" s="25" customFormat="1"/>
    <row r="1207" s="25" customFormat="1"/>
    <row r="1208" s="25" customFormat="1"/>
    <row r="1209" s="25" customFormat="1"/>
    <row r="1210" s="25" customFormat="1"/>
    <row r="1211" s="25" customFormat="1"/>
    <row r="1212" s="25" customFormat="1"/>
    <row r="1213" s="25" customFormat="1"/>
    <row r="1214" s="25" customFormat="1"/>
    <row r="1215" s="25" customFormat="1"/>
    <row r="1216" s="25" customFormat="1"/>
    <row r="1217" s="25" customFormat="1"/>
    <row r="1218" s="25" customFormat="1"/>
    <row r="1219" s="25" customFormat="1"/>
    <row r="1220" s="25" customFormat="1"/>
    <row r="1221" s="25" customFormat="1"/>
    <row r="1222" s="25" customFormat="1"/>
    <row r="1223" s="25" customFormat="1"/>
    <row r="1224" s="25" customFormat="1"/>
    <row r="1225" s="25" customFormat="1"/>
    <row r="1226" s="25" customFormat="1"/>
    <row r="1227" s="25" customFormat="1"/>
    <row r="1228" s="25" customFormat="1"/>
    <row r="1229" s="25" customFormat="1"/>
    <row r="1230" s="25" customFormat="1"/>
    <row r="1231" s="25" customFormat="1"/>
    <row r="1232" s="25" customFormat="1"/>
    <row r="1233" s="25" customFormat="1"/>
    <row r="1234" s="25" customFormat="1"/>
    <row r="1235" s="25" customFormat="1"/>
    <row r="1236" s="25" customFormat="1"/>
    <row r="1237" s="25" customFormat="1"/>
    <row r="1238" s="25" customFormat="1"/>
    <row r="1239" s="25" customFormat="1"/>
    <row r="1240" s="25" customFormat="1"/>
    <row r="1241" s="25" customFormat="1"/>
    <row r="1242" s="25" customFormat="1"/>
    <row r="1243" s="25" customFormat="1"/>
    <row r="1244" s="25" customFormat="1"/>
    <row r="1245" s="25" customFormat="1"/>
    <row r="1246" s="25" customFormat="1"/>
    <row r="1247" s="25" customFormat="1"/>
    <row r="1248" s="25" customFormat="1"/>
    <row r="1249" s="25" customFormat="1"/>
    <row r="1250" s="25" customFormat="1"/>
    <row r="1251" s="25" customFormat="1"/>
    <row r="1252" s="25" customFormat="1"/>
    <row r="1253" s="25" customFormat="1"/>
    <row r="1254" s="25" customFormat="1"/>
    <row r="1255" s="25" customFormat="1"/>
    <row r="1256" s="25" customFormat="1"/>
    <row r="1257" s="25" customFormat="1"/>
    <row r="1258" s="25" customFormat="1"/>
    <row r="1259" s="25" customFormat="1"/>
    <row r="1260" s="25" customFormat="1"/>
    <row r="1261" s="25" customFormat="1"/>
    <row r="1262" s="25" customFormat="1"/>
    <row r="1263" s="25" customFormat="1"/>
    <row r="1264" s="25" customFormat="1"/>
    <row r="1265" s="25" customFormat="1"/>
    <row r="1266" s="25" customFormat="1"/>
    <row r="1267" s="25" customFormat="1"/>
    <row r="1268" s="25" customFormat="1"/>
    <row r="1269" s="25" customFormat="1"/>
    <row r="1270" s="25" customFormat="1"/>
    <row r="1271" s="25" customFormat="1"/>
    <row r="1272" s="25" customFormat="1"/>
    <row r="1273" s="25" customFormat="1"/>
    <row r="1274" s="25" customFormat="1"/>
    <row r="1275" s="25" customFormat="1"/>
    <row r="1276" s="25" customFormat="1"/>
    <row r="1277" s="25" customFormat="1"/>
    <row r="1278" s="25" customFormat="1"/>
    <row r="1279" s="25" customFormat="1"/>
    <row r="1280" s="25" customFormat="1"/>
    <row r="1281" s="25" customFormat="1"/>
    <row r="1282" s="25" customFormat="1"/>
    <row r="1283" s="25" customFormat="1"/>
    <row r="1284" s="25" customFormat="1"/>
    <row r="1285" s="25" customFormat="1"/>
    <row r="1286" s="25" customFormat="1"/>
    <row r="1287" s="25" customFormat="1"/>
    <row r="1288" s="25" customFormat="1"/>
    <row r="1289" s="25" customFormat="1"/>
    <row r="1290" s="25" customFormat="1"/>
    <row r="1291" s="25" customFormat="1"/>
    <row r="1292" s="25" customFormat="1"/>
    <row r="1293" s="25" customFormat="1"/>
    <row r="1294" s="25" customFormat="1"/>
    <row r="1295" s="25" customFormat="1"/>
    <row r="1296" s="25" customFormat="1"/>
    <row r="1297" s="25" customFormat="1"/>
    <row r="1298" s="25" customFormat="1"/>
    <row r="1299" s="25" customFormat="1"/>
    <row r="1300" s="25" customFormat="1"/>
    <row r="1301" s="25" customFormat="1"/>
    <row r="1302" s="25" customFormat="1"/>
    <row r="1303" s="25" customFormat="1"/>
    <row r="1304" s="25" customFormat="1"/>
    <row r="1305" s="25" customFormat="1"/>
    <row r="1306" s="25" customFormat="1"/>
    <row r="1307" s="25" customFormat="1"/>
    <row r="1308" s="25" customFormat="1"/>
    <row r="1309" s="25" customFormat="1"/>
    <row r="1310" s="25" customFormat="1"/>
    <row r="1311" s="25" customFormat="1"/>
    <row r="1312" s="25" customFormat="1"/>
    <row r="1313" s="25" customFormat="1"/>
    <row r="1314" s="25" customFormat="1"/>
    <row r="1315" s="25" customFormat="1"/>
    <row r="1316" s="25" customFormat="1"/>
    <row r="1317" s="25" customFormat="1"/>
    <row r="1318" s="25" customFormat="1"/>
    <row r="1319" s="25" customFormat="1"/>
    <row r="1320" s="25" customFormat="1"/>
    <row r="1321" s="25" customFormat="1"/>
    <row r="1322" s="25" customFormat="1"/>
    <row r="1323" s="25" customFormat="1"/>
    <row r="1324" s="25" customFormat="1"/>
    <row r="1325" s="25" customFormat="1"/>
    <row r="1326" s="25" customFormat="1"/>
    <row r="1327" s="25" customFormat="1"/>
    <row r="1328" s="25" customFormat="1"/>
    <row r="1329" s="25" customFormat="1"/>
    <row r="1330" s="25" customFormat="1"/>
    <row r="1331" s="25" customFormat="1"/>
    <row r="1332" s="25" customFormat="1"/>
    <row r="1333" s="25" customFormat="1"/>
    <row r="1334" s="25" customFormat="1"/>
    <row r="1335" s="25" customFormat="1"/>
    <row r="1336" s="25" customFormat="1"/>
    <row r="1337" s="25" customFormat="1"/>
    <row r="1338" s="25" customFormat="1"/>
    <row r="1339" s="25" customFormat="1"/>
    <row r="1340" s="25" customFormat="1"/>
    <row r="1341" s="25" customFormat="1"/>
    <row r="1342" s="25" customFormat="1"/>
    <row r="1343" s="25" customFormat="1"/>
    <row r="1344" s="25" customFormat="1"/>
    <row r="1345" s="25" customFormat="1"/>
    <row r="1346" s="25" customFormat="1"/>
    <row r="1347" s="25" customFormat="1"/>
    <row r="1348" s="25" customFormat="1"/>
    <row r="1349" s="25" customFormat="1"/>
    <row r="1350" s="25" customFormat="1"/>
    <row r="1351" s="25" customFormat="1"/>
    <row r="1352" s="25" customFormat="1"/>
    <row r="1353" s="25" customFormat="1"/>
    <row r="1354" s="25" customFormat="1"/>
    <row r="1355" s="25" customFormat="1"/>
    <row r="1356" s="25" customFormat="1"/>
    <row r="1357" s="25" customFormat="1"/>
    <row r="1358" s="25" customFormat="1"/>
    <row r="1359" s="25" customFormat="1"/>
    <row r="1360" s="25" customFormat="1"/>
    <row r="1361" s="25" customFormat="1"/>
    <row r="1362" s="25" customFormat="1"/>
    <row r="1363" s="25" customFormat="1"/>
    <row r="1364" s="25" customFormat="1"/>
    <row r="1365" s="25" customFormat="1"/>
    <row r="1366" s="25" customFormat="1"/>
    <row r="1367" s="25" customFormat="1"/>
    <row r="1368" s="25" customFormat="1"/>
    <row r="1369" s="25" customFormat="1"/>
    <row r="1370" s="25" customFormat="1"/>
    <row r="1371" s="25" customFormat="1"/>
    <row r="1372" s="25" customFormat="1"/>
    <row r="1373" s="25" customFormat="1"/>
    <row r="1374" s="25" customFormat="1"/>
    <row r="1375" s="25" customFormat="1"/>
    <row r="1376" s="25" customFormat="1"/>
    <row r="1377" s="25" customFormat="1"/>
    <row r="1378" s="25" customFormat="1"/>
    <row r="1379" s="25" customFormat="1"/>
    <row r="1380" s="25" customFormat="1"/>
    <row r="1381" s="25" customFormat="1"/>
    <row r="1382" s="25" customFormat="1"/>
    <row r="1383" s="25" customFormat="1"/>
    <row r="1384" s="25" customFormat="1"/>
    <row r="1385" s="25" customFormat="1"/>
    <row r="1386" s="25" customFormat="1"/>
    <row r="1387" s="25" customFormat="1"/>
    <row r="1388" s="25" customFormat="1"/>
    <row r="1389" s="25" customFormat="1"/>
    <row r="1390" s="25" customFormat="1"/>
    <row r="1391" s="25" customFormat="1"/>
    <row r="1392" s="25" customFormat="1"/>
    <row r="1393" s="25" customFormat="1"/>
    <row r="1394" s="25" customFormat="1"/>
    <row r="1395" s="25" customFormat="1"/>
    <row r="1396" s="25" customFormat="1"/>
    <row r="1397" s="25" customFormat="1"/>
    <row r="1398" s="25" customFormat="1"/>
    <row r="1399" s="25" customFormat="1"/>
    <row r="1400" s="25" customFormat="1"/>
    <row r="1401" s="25" customFormat="1"/>
    <row r="1402" s="25" customFormat="1"/>
    <row r="1403" s="25" customFormat="1"/>
    <row r="1404" s="25" customFormat="1"/>
    <row r="1405" s="25" customFormat="1"/>
    <row r="1406" s="25" customFormat="1"/>
    <row r="1407" s="25" customFormat="1"/>
    <row r="1408" s="25" customFormat="1"/>
    <row r="1409" s="25" customFormat="1"/>
    <row r="1410" s="25" customFormat="1"/>
    <row r="1411" s="25" customFormat="1"/>
    <row r="1412" s="25" customFormat="1"/>
    <row r="1413" s="25" customFormat="1"/>
    <row r="1414" s="25" customFormat="1"/>
    <row r="1415" s="25" customFormat="1"/>
    <row r="1416" s="25" customFormat="1"/>
    <row r="1417" s="25" customFormat="1"/>
    <row r="1418" s="25" customFormat="1"/>
    <row r="1419" s="25" customFormat="1"/>
    <row r="1420" s="25" customFormat="1"/>
    <row r="1421" s="25" customFormat="1"/>
    <row r="1422" s="25" customFormat="1"/>
    <row r="1423" s="25" customFormat="1"/>
    <row r="1424" s="25" customFormat="1"/>
    <row r="1425" s="25" customFormat="1"/>
    <row r="1426" s="25" customFormat="1"/>
    <row r="1427" s="25" customFormat="1"/>
    <row r="1428" s="25" customFormat="1"/>
    <row r="1429" s="25" customFormat="1"/>
    <row r="1430" s="25" customFormat="1"/>
    <row r="1431" s="25" customFormat="1"/>
    <row r="1432" s="25" customFormat="1"/>
    <row r="1433" s="25" customFormat="1"/>
    <row r="1434" s="25" customFormat="1"/>
    <row r="1435" s="25" customFormat="1"/>
    <row r="1436" s="25" customFormat="1"/>
    <row r="1437" s="25" customFormat="1"/>
    <row r="1438" s="25" customFormat="1"/>
    <row r="1439" s="25" customFormat="1"/>
    <row r="1440" s="25" customFormat="1"/>
    <row r="1441" s="25" customFormat="1"/>
    <row r="1442" s="25" customFormat="1"/>
    <row r="1443" s="25" customFormat="1"/>
    <row r="1444" s="25" customFormat="1"/>
    <row r="1445" s="25" customFormat="1"/>
    <row r="1446" s="25" customFormat="1"/>
    <row r="1447" s="25" customFormat="1"/>
    <row r="1448" s="25" customFormat="1"/>
    <row r="1449" s="25" customFormat="1"/>
    <row r="1450" s="25" customFormat="1"/>
    <row r="1451" s="25" customFormat="1"/>
    <row r="1452" s="25" customFormat="1"/>
    <row r="1453" s="25" customFormat="1"/>
    <row r="1454" s="25" customFormat="1"/>
    <row r="1455" s="25" customFormat="1"/>
    <row r="1456" s="25" customFormat="1"/>
    <row r="1457" s="25" customFormat="1"/>
    <row r="1458" s="25" customFormat="1"/>
    <row r="1459" s="25" customFormat="1"/>
    <row r="1460" s="25" customFormat="1"/>
    <row r="1461" s="25" customFormat="1"/>
    <row r="1462" s="25" customFormat="1"/>
    <row r="1463" s="25" customFormat="1"/>
    <row r="1464" s="25" customFormat="1"/>
    <row r="1465" s="25" customFormat="1"/>
    <row r="1466" s="25" customFormat="1"/>
    <row r="1467" s="25" customFormat="1"/>
    <row r="1468" s="25" customFormat="1"/>
    <row r="1469" s="25" customFormat="1"/>
    <row r="1470" s="25" customFormat="1"/>
    <row r="1471" s="25" customFormat="1"/>
    <row r="1472" s="25" customFormat="1"/>
    <row r="1473" s="25" customFormat="1"/>
    <row r="1474" s="25" customFormat="1"/>
    <row r="1475" s="25" customFormat="1"/>
    <row r="1476" s="25" customFormat="1"/>
    <row r="1477" s="25" customFormat="1"/>
    <row r="1478" s="25" customFormat="1"/>
    <row r="1479" s="25" customFormat="1"/>
    <row r="1480" s="25" customFormat="1"/>
    <row r="1481" s="25" customFormat="1"/>
    <row r="1482" s="25" customFormat="1"/>
    <row r="1483" s="25" customFormat="1"/>
    <row r="1484" s="25" customFormat="1"/>
    <row r="1485" s="25" customFormat="1"/>
    <row r="1486" s="25" customFormat="1"/>
    <row r="1487" s="25" customFormat="1"/>
    <row r="1488" s="25" customFormat="1"/>
    <row r="1489" s="25" customFormat="1"/>
    <row r="1490" s="25" customFormat="1"/>
    <row r="1491" s="25" customFormat="1"/>
    <row r="1492" s="25" customFormat="1"/>
    <row r="1493" s="25" customFormat="1"/>
    <row r="1494" s="25" customFormat="1"/>
    <row r="1495" s="25" customFormat="1"/>
    <row r="1496" s="25" customFormat="1"/>
    <row r="1497" s="25" customFormat="1"/>
    <row r="1498" s="25" customFormat="1"/>
    <row r="1499" s="25" customFormat="1"/>
    <row r="1500" s="25" customFormat="1"/>
    <row r="1501" s="25" customFormat="1"/>
    <row r="1502" s="25" customFormat="1"/>
    <row r="1503" s="25" customFormat="1"/>
    <row r="1504" s="25" customFormat="1"/>
    <row r="1505" s="25" customFormat="1"/>
    <row r="1506" s="25" customFormat="1"/>
    <row r="1507" s="25" customFormat="1"/>
    <row r="1508" s="25" customFormat="1"/>
    <row r="1509" s="25" customFormat="1"/>
    <row r="1510" s="25" customFormat="1"/>
    <row r="1511" s="25" customFormat="1"/>
    <row r="1512" s="25" customFormat="1"/>
    <row r="1513" s="25" customFormat="1"/>
    <row r="1514" s="25" customFormat="1"/>
    <row r="1515" s="25" customFormat="1"/>
    <row r="1516" s="25" customFormat="1"/>
    <row r="1517" s="25" customFormat="1"/>
    <row r="1518" s="25" customFormat="1"/>
    <row r="1519" s="25" customFormat="1"/>
    <row r="1520" s="25" customFormat="1"/>
    <row r="1521" s="25" customFormat="1"/>
    <row r="1522" s="25" customFormat="1"/>
    <row r="1523" s="25" customFormat="1"/>
    <row r="1524" s="25" customFormat="1"/>
    <row r="1525" s="25" customFormat="1"/>
    <row r="1526" s="25" customFormat="1"/>
    <row r="1527" s="25" customFormat="1"/>
    <row r="1528" s="25" customFormat="1"/>
    <row r="1529" s="25" customFormat="1"/>
    <row r="1530" s="25" customFormat="1"/>
    <row r="1531" s="25" customFormat="1"/>
    <row r="1532" s="25" customFormat="1"/>
    <row r="1533" s="25" customFormat="1"/>
    <row r="1534" s="25" customFormat="1"/>
    <row r="1535" s="25" customFormat="1"/>
    <row r="1536" s="25" customFormat="1"/>
    <row r="1537" s="25" customFormat="1"/>
    <row r="1538" s="25" customFormat="1"/>
    <row r="1539" s="25" customFormat="1"/>
    <row r="1540" s="25" customFormat="1"/>
    <row r="1541" s="25" customFormat="1"/>
    <row r="1542" s="25" customFormat="1"/>
    <row r="1543" s="25" customFormat="1"/>
    <row r="1544" s="25" customFormat="1"/>
    <row r="1545" s="25" customFormat="1"/>
    <row r="1546" s="25" customFormat="1"/>
    <row r="1547" s="25" customFormat="1"/>
    <row r="1548" s="25" customFormat="1"/>
    <row r="1549" s="25" customFormat="1"/>
    <row r="1550" s="25" customFormat="1"/>
    <row r="1551" s="25" customFormat="1"/>
    <row r="1552" s="25" customFormat="1"/>
    <row r="1553" s="25" customFormat="1"/>
    <row r="1554" s="25" customFormat="1"/>
    <row r="1555" s="25" customFormat="1"/>
    <row r="1556" s="25" customFormat="1"/>
    <row r="1557" s="25" customFormat="1"/>
    <row r="1558" s="25" customFormat="1"/>
    <row r="1559" s="25" customFormat="1"/>
    <row r="1560" s="25" customFormat="1"/>
    <row r="1561" s="25" customFormat="1"/>
    <row r="1562" s="25" customFormat="1"/>
    <row r="1563" s="25" customFormat="1"/>
    <row r="1564" s="25" customFormat="1"/>
    <row r="1565" s="25" customFormat="1"/>
    <row r="1566" s="25" customFormat="1"/>
    <row r="1567" s="25" customFormat="1"/>
    <row r="1568" s="25" customFormat="1"/>
    <row r="1569" s="25" customFormat="1"/>
    <row r="1570" s="25" customFormat="1"/>
    <row r="1571" s="25" customFormat="1"/>
    <row r="1572" s="25" customFormat="1"/>
    <row r="1573" s="25" customFormat="1"/>
    <row r="1574" s="25" customFormat="1"/>
    <row r="1575" s="25" customFormat="1"/>
    <row r="1576" s="25" customFormat="1"/>
    <row r="1577" s="25" customFormat="1"/>
    <row r="1578" s="25" customFormat="1"/>
    <row r="1579" s="25" customFormat="1"/>
    <row r="1580" s="25" customFormat="1"/>
    <row r="1581" s="25" customFormat="1"/>
    <row r="1582" s="25" customFormat="1"/>
    <row r="1583" s="25" customFormat="1"/>
    <row r="1584" s="25" customFormat="1"/>
    <row r="1585" s="25" customFormat="1"/>
    <row r="1586" s="25" customFormat="1"/>
    <row r="1587" s="25" customFormat="1"/>
    <row r="1588" s="25" customFormat="1"/>
    <row r="1589" s="25" customFormat="1"/>
    <row r="1590" s="25" customFormat="1"/>
    <row r="1591" s="25" customFormat="1"/>
    <row r="1592" s="25" customFormat="1"/>
    <row r="1593" s="25" customFormat="1"/>
    <row r="1594" s="25" customFormat="1"/>
    <row r="1595" s="25" customFormat="1"/>
    <row r="1596" s="25" customFormat="1"/>
    <row r="1597" s="25" customFormat="1"/>
    <row r="1598" s="25" customFormat="1"/>
    <row r="1599" s="25" customFormat="1"/>
    <row r="1600" s="25" customFormat="1"/>
    <row r="1601" s="25" customFormat="1"/>
    <row r="1602" s="25" customFormat="1"/>
    <row r="1603" s="25" customFormat="1"/>
    <row r="1604" s="25" customFormat="1"/>
    <row r="1605" s="25" customFormat="1"/>
    <row r="1606" s="25" customFormat="1"/>
    <row r="1607" s="25" customFormat="1"/>
    <row r="1608" s="25" customFormat="1"/>
    <row r="1609" s="25" customFormat="1"/>
    <row r="1610" s="25" customFormat="1"/>
    <row r="1611" s="25" customFormat="1"/>
    <row r="1612" s="25" customFormat="1"/>
    <row r="1613" s="25" customFormat="1"/>
    <row r="1614" s="25" customFormat="1"/>
    <row r="1615" s="25" customFormat="1"/>
    <row r="1616" s="25" customFormat="1"/>
    <row r="1617" s="25" customFormat="1"/>
    <row r="1618" s="25" customFormat="1"/>
    <row r="1619" s="25" customFormat="1"/>
    <row r="1620" s="25" customFormat="1"/>
    <row r="1621" s="25" customFormat="1"/>
    <row r="1622" s="25" customFormat="1"/>
    <row r="1623" s="25" customFormat="1"/>
    <row r="1624" s="25" customFormat="1"/>
    <row r="1625" s="25" customFormat="1"/>
    <row r="1626" s="25" customFormat="1"/>
    <row r="1627" s="25" customFormat="1"/>
    <row r="1628" s="25" customFormat="1"/>
    <row r="1629" s="25" customFormat="1"/>
    <row r="1630" s="25" customFormat="1"/>
    <row r="1631" s="25" customFormat="1"/>
    <row r="1632" s="25" customFormat="1"/>
    <row r="1633" s="25" customFormat="1"/>
    <row r="1634" s="25" customFormat="1"/>
    <row r="1635" s="25" customFormat="1"/>
    <row r="1636" s="25" customFormat="1"/>
    <row r="1637" s="25" customFormat="1"/>
    <row r="1638" s="25" customFormat="1"/>
    <row r="1639" s="25" customFormat="1"/>
    <row r="1640" s="25" customFormat="1"/>
    <row r="1641" s="25" customFormat="1"/>
    <row r="1642" s="25" customFormat="1"/>
    <row r="1643" s="25" customFormat="1"/>
    <row r="1644" s="25" customFormat="1"/>
    <row r="1645" s="25" customFormat="1"/>
    <row r="1646" s="25" customFormat="1"/>
    <row r="1647" s="25" customFormat="1"/>
    <row r="1648" s="25" customFormat="1"/>
    <row r="1649" s="25" customFormat="1"/>
    <row r="1650" s="25" customFormat="1"/>
    <row r="1651" s="25" customFormat="1"/>
    <row r="1652" s="25" customFormat="1"/>
    <row r="1653" s="25" customFormat="1"/>
    <row r="1654" s="25" customFormat="1"/>
    <row r="1655" s="25" customFormat="1"/>
    <row r="1656" s="25" customFormat="1"/>
    <row r="1657" s="25" customFormat="1"/>
    <row r="1658" s="25" customFormat="1"/>
    <row r="1659" s="25" customFormat="1"/>
    <row r="1660" s="25" customFormat="1"/>
    <row r="1661" s="25" customFormat="1"/>
    <row r="1662" s="25" customFormat="1"/>
    <row r="1663" s="25" customFormat="1"/>
    <row r="1664" s="25" customFormat="1"/>
    <row r="1665" s="25" customFormat="1"/>
    <row r="1666" s="25" customFormat="1"/>
    <row r="1667" s="25" customFormat="1"/>
    <row r="1668" s="25" customFormat="1"/>
    <row r="1669" s="25" customFormat="1"/>
    <row r="1670" s="25" customFormat="1"/>
    <row r="1671" s="25" customFormat="1"/>
    <row r="1672" s="25" customFormat="1"/>
    <row r="1673" s="25" customFormat="1"/>
    <row r="1674" s="25" customFormat="1"/>
    <row r="1675" s="25" customFormat="1"/>
    <row r="1676" s="25" customFormat="1"/>
    <row r="1677" s="25" customFormat="1"/>
    <row r="1678" s="25" customFormat="1"/>
    <row r="1679" s="25" customFormat="1"/>
    <row r="1680" s="25" customFormat="1"/>
    <row r="1681" s="25" customFormat="1"/>
    <row r="1682" s="25" customFormat="1"/>
    <row r="1683" s="25" customFormat="1"/>
    <row r="1684" s="25" customFormat="1"/>
    <row r="1685" s="25" customFormat="1"/>
    <row r="1686" s="25" customFormat="1"/>
    <row r="1687" s="25" customFormat="1"/>
    <row r="1688" s="25" customFormat="1"/>
    <row r="1689" s="25" customFormat="1"/>
    <row r="1690" s="25" customFormat="1"/>
    <row r="1691" s="25" customFormat="1"/>
    <row r="1692" s="25" customFormat="1"/>
    <row r="1693" s="25" customFormat="1"/>
    <row r="1694" s="25" customFormat="1"/>
    <row r="1695" s="25" customFormat="1"/>
    <row r="1696" s="25" customFormat="1"/>
    <row r="1697" s="25" customFormat="1"/>
    <row r="1698" s="25" customFormat="1"/>
    <row r="1699" s="25" customFormat="1"/>
    <row r="1700" s="25" customFormat="1"/>
    <row r="1701" s="25" customFormat="1"/>
    <row r="1702" s="25" customFormat="1"/>
    <row r="1703" s="25" customFormat="1"/>
    <row r="1704" s="25" customFormat="1"/>
    <row r="1705" s="25" customFormat="1"/>
    <row r="1706" s="25" customFormat="1"/>
    <row r="1707" s="25" customFormat="1"/>
    <row r="1708" s="25" customFormat="1"/>
    <row r="1709" s="25" customFormat="1"/>
    <row r="1710" s="25" customFormat="1"/>
    <row r="1711" s="25" customFormat="1"/>
    <row r="1712" s="25" customFormat="1"/>
    <row r="1713" s="25" customFormat="1"/>
    <row r="1714" s="25" customFormat="1"/>
    <row r="1715" s="25" customFormat="1"/>
    <row r="1716" s="25" customFormat="1"/>
    <row r="1717" s="25" customFormat="1"/>
    <row r="1718" s="25" customFormat="1"/>
    <row r="1719" s="25" customFormat="1"/>
    <row r="1720" s="25" customFormat="1"/>
    <row r="1721" s="25" customFormat="1"/>
    <row r="1722" s="25" customFormat="1"/>
    <row r="1723" s="25" customFormat="1"/>
    <row r="1724" s="25" customFormat="1"/>
    <row r="1725" s="25" customFormat="1"/>
    <row r="1726" s="25" customFormat="1"/>
    <row r="1727" s="25" customFormat="1"/>
    <row r="1728" s="25" customFormat="1"/>
    <row r="1729" s="25" customFormat="1"/>
    <row r="1730" s="25" customFormat="1"/>
    <row r="1731" s="25" customFormat="1"/>
    <row r="1732" s="25" customFormat="1"/>
    <row r="1733" s="25" customFormat="1"/>
    <row r="1734" s="25" customFormat="1"/>
    <row r="1735" s="25" customFormat="1"/>
    <row r="1736" s="25" customFormat="1"/>
    <row r="1737" s="25" customFormat="1"/>
    <row r="1738" s="25" customFormat="1"/>
    <row r="1739" s="25" customFormat="1"/>
    <row r="1740" s="25" customFormat="1"/>
    <row r="1741" s="25" customFormat="1"/>
    <row r="1742" s="25" customFormat="1"/>
    <row r="1743" s="25" customFormat="1"/>
    <row r="1744" s="25" customFormat="1"/>
    <row r="1745" s="25" customFormat="1"/>
    <row r="1746" s="25" customFormat="1"/>
    <row r="1747" s="25" customFormat="1"/>
    <row r="1748" s="25" customFormat="1"/>
    <row r="1749" s="25" customFormat="1"/>
    <row r="1750" s="25" customFormat="1"/>
    <row r="1751" s="25" customFormat="1"/>
    <row r="1752" s="25" customFormat="1"/>
    <row r="1753" s="25" customFormat="1"/>
    <row r="1754" s="25" customFormat="1"/>
    <row r="1755" s="25" customFormat="1"/>
    <row r="1756" s="25" customFormat="1"/>
    <row r="1757" s="25" customFormat="1"/>
    <row r="1758" s="25" customFormat="1"/>
    <row r="1759" s="25" customFormat="1"/>
    <row r="1760" s="25" customFormat="1"/>
    <row r="1761" s="25" customFormat="1"/>
    <row r="1762" s="25" customFormat="1"/>
    <row r="1763" s="25" customFormat="1"/>
    <row r="1764" s="25" customFormat="1"/>
    <row r="1765" s="25" customFormat="1"/>
    <row r="1766" s="25" customFormat="1"/>
    <row r="1767" s="25" customFormat="1"/>
    <row r="1768" s="25" customFormat="1"/>
    <row r="1769" s="25" customFormat="1"/>
    <row r="1770" s="25" customFormat="1"/>
    <row r="1771" s="25" customFormat="1"/>
    <row r="1772" s="25" customFormat="1"/>
    <row r="1773" s="25" customFormat="1"/>
    <row r="1774" s="25" customFormat="1"/>
    <row r="1775" s="25" customFormat="1"/>
    <row r="1776" s="25" customFormat="1"/>
    <row r="1777" s="25" customFormat="1"/>
    <row r="1778" s="25" customFormat="1"/>
    <row r="1779" s="25" customFormat="1"/>
    <row r="1780" s="25" customFormat="1"/>
    <row r="1781" s="25" customFormat="1"/>
    <row r="1782" s="25" customFormat="1"/>
    <row r="1783" s="25" customFormat="1"/>
    <row r="1784" s="25" customFormat="1"/>
    <row r="1785" s="25" customFormat="1"/>
    <row r="1786" s="25" customFormat="1"/>
    <row r="1787" s="25" customFormat="1"/>
    <row r="1788" s="25" customFormat="1"/>
    <row r="1789" s="25" customFormat="1"/>
    <row r="1790" s="25" customFormat="1"/>
    <row r="1791" s="25" customFormat="1"/>
    <row r="1792" s="25" customFormat="1"/>
    <row r="1793" s="25" customFormat="1"/>
    <row r="1794" s="25" customFormat="1"/>
    <row r="1795" s="25" customFormat="1"/>
    <row r="1796" s="25" customFormat="1"/>
    <row r="1797" s="25" customFormat="1"/>
    <row r="1798" s="25" customFormat="1"/>
    <row r="1799" s="25" customFormat="1"/>
    <row r="1800" s="25" customFormat="1"/>
    <row r="1801" s="25" customFormat="1"/>
    <row r="1802" s="25" customFormat="1"/>
    <row r="1803" s="25" customFormat="1"/>
    <row r="1804" s="25" customFormat="1"/>
    <row r="1805" s="25" customFormat="1"/>
    <row r="1806" s="25" customFormat="1"/>
    <row r="1807" s="25" customFormat="1"/>
    <row r="1808" s="25" customFormat="1"/>
    <row r="1809" s="25" customFormat="1"/>
    <row r="1810" s="25" customFormat="1"/>
    <row r="1811" s="25" customFormat="1"/>
    <row r="1812" s="25" customFormat="1"/>
    <row r="1813" s="25" customFormat="1"/>
    <row r="1814" s="25" customFormat="1"/>
    <row r="1815" s="25" customFormat="1"/>
    <row r="1816" s="25" customFormat="1"/>
    <row r="1817" s="25" customFormat="1"/>
    <row r="1818" s="25" customFormat="1"/>
    <row r="1819" s="25" customFormat="1"/>
    <row r="1820" s="25" customFormat="1"/>
    <row r="1821" s="25" customFormat="1"/>
    <row r="1822" s="25" customFormat="1"/>
    <row r="1823" s="25" customFormat="1"/>
    <row r="1824" s="25" customFormat="1"/>
    <row r="1825" s="25" customFormat="1"/>
    <row r="1826" s="25" customFormat="1"/>
    <row r="1827" s="25" customFormat="1"/>
    <row r="1828" s="25" customFormat="1"/>
    <row r="1829" s="25" customFormat="1"/>
    <row r="1830" s="25" customFormat="1"/>
    <row r="1831" s="25" customFormat="1"/>
    <row r="1832" s="25" customFormat="1"/>
    <row r="1833" s="25" customFormat="1"/>
    <row r="1834" s="25" customFormat="1"/>
    <row r="1835" s="25" customFormat="1"/>
    <row r="1836" s="25" customFormat="1"/>
    <row r="1837" s="25" customFormat="1"/>
    <row r="1838" s="25" customFormat="1"/>
    <row r="1839" s="25" customFormat="1"/>
    <row r="1840" s="25" customFormat="1"/>
    <row r="1841" s="25" customFormat="1"/>
    <row r="1842" s="25" customFormat="1"/>
    <row r="1843" s="25" customFormat="1"/>
    <row r="1844" s="25" customFormat="1"/>
    <row r="1845" s="25" customFormat="1"/>
    <row r="1846" s="25" customFormat="1"/>
    <row r="1847" s="25" customFormat="1"/>
    <row r="1848" s="25" customFormat="1"/>
    <row r="1849" s="25" customFormat="1"/>
    <row r="1850" s="25" customFormat="1"/>
    <row r="1851" s="25" customFormat="1"/>
    <row r="1852" s="25" customFormat="1"/>
    <row r="1853" s="25" customFormat="1"/>
    <row r="1854" s="25" customFormat="1"/>
    <row r="1855" s="25" customFormat="1"/>
    <row r="1856" s="25" customFormat="1"/>
    <row r="1857" s="25" customFormat="1"/>
    <row r="1858" s="25" customFormat="1"/>
    <row r="1859" s="25" customFormat="1"/>
    <row r="1860" s="25" customFormat="1"/>
    <row r="1861" s="25" customFormat="1"/>
    <row r="1862" s="25" customFormat="1"/>
    <row r="1863" s="25" customFormat="1"/>
    <row r="1864" s="25" customFormat="1"/>
    <row r="1865" s="25" customFormat="1"/>
    <row r="1866" s="25" customFormat="1"/>
    <row r="1867" s="25" customFormat="1"/>
    <row r="1868" s="25" customFormat="1"/>
    <row r="1869" s="25" customFormat="1"/>
    <row r="1870" s="25" customFormat="1"/>
    <row r="1871" s="25" customFormat="1"/>
    <row r="1872" s="25" customFormat="1"/>
    <row r="1873" s="25" customFormat="1"/>
    <row r="1874" s="25" customFormat="1"/>
    <row r="1875" s="25" customFormat="1"/>
    <row r="1876" s="25" customFormat="1"/>
    <row r="1877" s="25" customFormat="1"/>
    <row r="1878" s="25" customFormat="1"/>
    <row r="1879" s="25" customFormat="1"/>
    <row r="1880" s="25" customFormat="1"/>
    <row r="1881" s="25" customFormat="1"/>
    <row r="1882" s="25" customFormat="1"/>
    <row r="1883" s="25" customFormat="1"/>
    <row r="1884" s="25" customFormat="1"/>
    <row r="1885" s="25" customFormat="1"/>
    <row r="1886" s="25" customFormat="1"/>
    <row r="1887" s="25" customFormat="1"/>
    <row r="1888" s="25" customFormat="1"/>
    <row r="1889" s="25" customFormat="1"/>
    <row r="1890" s="25" customFormat="1"/>
    <row r="1891" s="25" customFormat="1"/>
    <row r="1892" s="25" customFormat="1"/>
    <row r="1893" s="25" customFormat="1"/>
    <row r="1894" s="25" customFormat="1"/>
    <row r="1895" s="25" customFormat="1"/>
    <row r="1896" s="25" customFormat="1"/>
    <row r="1897" s="25" customFormat="1"/>
    <row r="1898" s="25" customFormat="1"/>
    <row r="1899" s="25" customFormat="1"/>
    <row r="1900" s="25" customFormat="1"/>
    <row r="1901" s="25" customFormat="1"/>
    <row r="1902" s="25" customFormat="1"/>
    <row r="1903" s="25" customFormat="1"/>
    <row r="1904" s="25" customFormat="1"/>
    <row r="1905" s="25" customFormat="1"/>
    <row r="1906" s="25" customFormat="1"/>
    <row r="1907" s="25" customFormat="1"/>
    <row r="1908" s="25" customFormat="1"/>
    <row r="1909" s="25" customFormat="1"/>
    <row r="1910" s="25" customFormat="1"/>
    <row r="1911" s="25" customFormat="1"/>
    <row r="1912" s="25" customFormat="1"/>
    <row r="1913" s="25" customFormat="1"/>
    <row r="1914" s="25" customFormat="1"/>
    <row r="1915" s="25" customFormat="1"/>
    <row r="1916" s="25" customFormat="1"/>
    <row r="1917" s="25" customFormat="1"/>
    <row r="1918" s="25" customFormat="1"/>
    <row r="1919" s="25" customFormat="1"/>
    <row r="1920" s="25" customFormat="1"/>
    <row r="1921" s="25" customFormat="1"/>
    <row r="1922" s="25" customFormat="1"/>
    <row r="1923" s="25" customFormat="1"/>
    <row r="1924" s="25" customFormat="1"/>
    <row r="1925" s="25" customFormat="1"/>
    <row r="1926" s="25" customFormat="1"/>
    <row r="1927" s="25" customFormat="1"/>
    <row r="1928" s="25" customFormat="1"/>
    <row r="1929" s="25" customFormat="1"/>
    <row r="1930" s="25" customFormat="1"/>
    <row r="1931" s="25" customFormat="1"/>
    <row r="1932" s="25" customFormat="1"/>
    <row r="1933" s="25" customFormat="1"/>
    <row r="1934" s="25" customFormat="1"/>
    <row r="1935" s="25" customFormat="1"/>
    <row r="1936" s="25" customFormat="1"/>
    <row r="1937" s="25" customFormat="1"/>
    <row r="1938" s="25" customFormat="1"/>
    <row r="1939" s="25" customFormat="1"/>
    <row r="1940" s="25" customFormat="1"/>
    <row r="1941" s="25" customFormat="1"/>
    <row r="1942" s="25" customFormat="1"/>
    <row r="1943" s="25" customFormat="1"/>
    <row r="1944" s="25" customFormat="1"/>
    <row r="1945" s="25" customFormat="1"/>
    <row r="1946" s="25" customFormat="1"/>
    <row r="1947" s="25" customFormat="1"/>
    <row r="1948" s="25" customFormat="1"/>
    <row r="1949" s="25" customFormat="1"/>
    <row r="1950" s="25" customFormat="1"/>
    <row r="1951" s="25" customFormat="1"/>
    <row r="1952" s="25" customFormat="1"/>
    <row r="1953" s="25" customFormat="1"/>
    <row r="1954" s="25" customFormat="1"/>
    <row r="1955" s="25" customFormat="1"/>
    <row r="1956" s="25" customFormat="1"/>
    <row r="1957" s="25" customFormat="1"/>
    <row r="1958" s="25" customFormat="1"/>
    <row r="1959" s="25" customFormat="1"/>
    <row r="1960" s="25" customFormat="1"/>
    <row r="1961" s="25" customFormat="1"/>
    <row r="1962" s="25" customFormat="1"/>
    <row r="1963" s="25" customFormat="1"/>
    <row r="1964" s="25" customFormat="1"/>
    <row r="1965" s="25" customFormat="1"/>
    <row r="1966" s="25" customFormat="1"/>
    <row r="1967" s="25" customFormat="1"/>
    <row r="1968" s="25" customFormat="1"/>
    <row r="1969" s="25" customFormat="1"/>
    <row r="1970" s="25" customFormat="1"/>
    <row r="1971" s="25" customFormat="1"/>
    <row r="1972" s="25" customFormat="1"/>
    <row r="1973" s="25" customFormat="1"/>
    <row r="1974" s="25" customFormat="1"/>
    <row r="1975" s="25" customFormat="1"/>
    <row r="1976" s="25" customFormat="1"/>
    <row r="1977" s="25" customFormat="1"/>
    <row r="1978" s="25" customFormat="1"/>
    <row r="1979" s="25" customFormat="1"/>
    <row r="1980" s="25" customFormat="1"/>
    <row r="1981" s="25" customFormat="1"/>
    <row r="1982" s="25" customFormat="1"/>
    <row r="1983" s="25" customFormat="1"/>
    <row r="1984" s="25" customFormat="1"/>
    <row r="1985" s="25" customFormat="1"/>
    <row r="1986" s="25" customFormat="1"/>
    <row r="1987" s="25" customFormat="1"/>
    <row r="1988" s="25" customFormat="1"/>
    <row r="1989" s="25" customFormat="1"/>
    <row r="1990" s="25" customFormat="1"/>
    <row r="1991" s="25" customFormat="1"/>
    <row r="1992" s="25" customFormat="1"/>
    <row r="1993" s="25" customFormat="1"/>
    <row r="1994" s="25" customFormat="1"/>
    <row r="1995" s="25" customFormat="1"/>
    <row r="1996" s="25" customFormat="1"/>
    <row r="1997" s="25" customFormat="1"/>
    <row r="1998" s="25" customFormat="1"/>
    <row r="1999" s="25" customFormat="1"/>
    <row r="2000" s="25" customFormat="1"/>
    <row r="2001" s="25" customFormat="1"/>
    <row r="2002" s="25" customFormat="1"/>
    <row r="2003" s="25" customFormat="1"/>
    <row r="2004" s="25" customFormat="1"/>
    <row r="2005" s="25" customFormat="1"/>
    <row r="2006" s="25" customFormat="1"/>
    <row r="2007" s="25" customFormat="1"/>
    <row r="2008" s="25" customFormat="1"/>
    <row r="2009" s="25" customFormat="1"/>
    <row r="2010" s="25" customFormat="1"/>
    <row r="2011" s="25" customFormat="1"/>
    <row r="2012" s="25" customFormat="1"/>
    <row r="2013" s="25" customFormat="1"/>
    <row r="2014" s="25" customFormat="1"/>
    <row r="2015" s="25" customFormat="1"/>
    <row r="2016" s="25" customFormat="1"/>
    <row r="2017" s="25" customFormat="1"/>
    <row r="2018" s="25" customFormat="1"/>
    <row r="2019" s="25" customFormat="1"/>
    <row r="2020" s="25" customFormat="1"/>
    <row r="2021" s="25" customFormat="1"/>
    <row r="2022" s="25" customFormat="1"/>
    <row r="2023" s="25" customFormat="1"/>
    <row r="2024" s="25" customFormat="1"/>
    <row r="2025" s="25" customFormat="1"/>
    <row r="2026" s="25" customFormat="1"/>
    <row r="2027" s="25" customFormat="1"/>
    <row r="2028" s="25" customFormat="1"/>
    <row r="2029" s="25" customFormat="1"/>
    <row r="2030" s="25" customFormat="1"/>
    <row r="2031" s="25" customFormat="1"/>
    <row r="2032" s="25" customFormat="1"/>
    <row r="2033" s="25" customFormat="1"/>
    <row r="2034" s="25" customFormat="1"/>
    <row r="2035" s="25" customFormat="1"/>
    <row r="2036" s="25" customFormat="1"/>
    <row r="2037" s="25" customFormat="1"/>
    <row r="2038" s="25" customFormat="1"/>
    <row r="2039" s="25" customFormat="1"/>
    <row r="2040" s="25" customFormat="1"/>
    <row r="2041" s="25" customFormat="1"/>
    <row r="2042" s="25" customFormat="1"/>
    <row r="2043" s="25" customFormat="1"/>
    <row r="2044" s="25" customFormat="1"/>
    <row r="2045" s="25" customFormat="1"/>
    <row r="2046" s="25" customFormat="1"/>
    <row r="2047" s="25" customFormat="1"/>
    <row r="2048" s="25" customFormat="1"/>
    <row r="2049" s="25" customFormat="1"/>
    <row r="2050" s="25" customFormat="1"/>
    <row r="2051" s="25" customFormat="1"/>
    <row r="2052" s="25" customFormat="1"/>
    <row r="2053" s="25" customFormat="1"/>
    <row r="2054" s="25" customFormat="1"/>
    <row r="2055" s="25" customFormat="1"/>
    <row r="2056" s="25" customFormat="1"/>
    <row r="2057" s="25" customFormat="1"/>
    <row r="2058" s="25" customFormat="1"/>
    <row r="2059" s="25" customFormat="1"/>
    <row r="2060" s="25" customFormat="1"/>
    <row r="2061" s="25" customFormat="1"/>
    <row r="2062" s="25" customFormat="1"/>
    <row r="2063" s="25" customFormat="1"/>
    <row r="2064" s="25" customFormat="1"/>
    <row r="2065" s="25" customFormat="1"/>
    <row r="2066" s="25" customFormat="1"/>
    <row r="2067" s="25" customFormat="1"/>
    <row r="2068" s="25" customFormat="1"/>
    <row r="2069" s="25" customFormat="1"/>
    <row r="2070" s="25" customFormat="1"/>
    <row r="2071" s="25" customFormat="1"/>
    <row r="2072" s="25" customFormat="1"/>
    <row r="2073" s="25" customFormat="1"/>
    <row r="2074" s="25" customFormat="1"/>
    <row r="2075" s="25" customFormat="1"/>
    <row r="2076" s="25" customFormat="1"/>
    <row r="2077" s="25" customFormat="1"/>
    <row r="2078" s="25" customFormat="1"/>
    <row r="2079" s="25" customFormat="1"/>
    <row r="2080" s="25" customFormat="1"/>
    <row r="2081" s="25" customFormat="1"/>
    <row r="2082" s="25" customFormat="1"/>
    <row r="2083" s="25" customFormat="1"/>
    <row r="2084" s="25" customFormat="1"/>
    <row r="2085" s="25" customFormat="1"/>
    <row r="2086" s="25" customFormat="1"/>
    <row r="2087" s="25" customFormat="1"/>
    <row r="2088" s="25" customFormat="1"/>
    <row r="2089" s="25" customFormat="1"/>
    <row r="2090" s="25" customFormat="1"/>
    <row r="2091" s="25" customFormat="1"/>
    <row r="2092" s="25" customFormat="1"/>
    <row r="2093" s="25" customFormat="1"/>
    <row r="2094" s="25" customFormat="1"/>
    <row r="2095" s="25" customFormat="1"/>
    <row r="2096" s="25" customFormat="1"/>
    <row r="2097" s="25" customFormat="1"/>
    <row r="2098" s="25" customFormat="1"/>
    <row r="2099" s="25" customFormat="1"/>
    <row r="2100" s="25" customFormat="1"/>
    <row r="2101" s="25" customFormat="1"/>
    <row r="2102" s="25" customFormat="1"/>
    <row r="2103" s="25" customFormat="1"/>
    <row r="2104" s="25" customFormat="1"/>
    <row r="2105" s="25" customFormat="1"/>
    <row r="2106" s="25" customFormat="1"/>
    <row r="2107" s="25" customFormat="1"/>
    <row r="2108" s="25" customFormat="1"/>
    <row r="2109" s="25" customFormat="1"/>
    <row r="2110" s="25" customFormat="1"/>
    <row r="2111" s="25" customFormat="1"/>
    <row r="2112" s="25" customFormat="1"/>
    <row r="2113" s="25" customFormat="1"/>
    <row r="2114" s="25" customFormat="1"/>
    <row r="2115" s="25" customFormat="1"/>
    <row r="2116" s="25" customFormat="1"/>
    <row r="2117" s="25" customFormat="1"/>
    <row r="2118" s="25" customFormat="1"/>
    <row r="2119" s="25" customFormat="1"/>
    <row r="2120" s="25" customFormat="1"/>
    <row r="2121" s="25" customFormat="1"/>
    <row r="2122" s="25" customFormat="1"/>
    <row r="2123" s="25" customFormat="1"/>
    <row r="2124" s="25" customFormat="1"/>
    <row r="2125" s="25" customFormat="1"/>
    <row r="2126" s="25" customFormat="1"/>
    <row r="2127" s="25" customFormat="1"/>
    <row r="2128" s="25" customFormat="1"/>
    <row r="2129" s="25" customFormat="1"/>
    <row r="2130" s="25" customFormat="1"/>
    <row r="2131" s="25" customFormat="1"/>
    <row r="2132" s="25" customFormat="1"/>
    <row r="2133" s="25" customFormat="1"/>
    <row r="2134" s="25" customFormat="1"/>
    <row r="2135" s="25" customFormat="1"/>
    <row r="2136" s="25" customFormat="1"/>
    <row r="2137" s="25" customFormat="1"/>
    <row r="2138" s="25" customFormat="1"/>
    <row r="2139" s="25" customFormat="1"/>
    <row r="2140" s="25" customFormat="1"/>
    <row r="2141" s="25" customFormat="1"/>
    <row r="2142" s="25" customFormat="1"/>
    <row r="2143" s="25" customFormat="1"/>
    <row r="2144" s="25" customFormat="1"/>
    <row r="2145" s="25" customFormat="1"/>
    <row r="2146" s="25" customFormat="1"/>
    <row r="2147" s="25" customFormat="1"/>
    <row r="2148" s="25" customFormat="1"/>
    <row r="2149" s="25" customFormat="1"/>
    <row r="2150" s="25" customFormat="1"/>
    <row r="2151" s="25" customFormat="1"/>
    <row r="2152" s="25" customFormat="1"/>
    <row r="2153" s="25" customFormat="1"/>
    <row r="2154" s="25" customFormat="1"/>
    <row r="2155" s="25" customFormat="1"/>
    <row r="2156" s="25" customFormat="1"/>
    <row r="2157" s="25" customFormat="1"/>
    <row r="2158" s="25" customFormat="1"/>
    <row r="2159" s="25" customFormat="1"/>
    <row r="2160" s="25" customFormat="1"/>
    <row r="2161" s="25" customFormat="1"/>
    <row r="2162" s="25" customFormat="1"/>
    <row r="2163" s="25" customFormat="1"/>
    <row r="2164" s="25" customFormat="1"/>
    <row r="2165" s="25" customFormat="1"/>
    <row r="2166" s="25" customFormat="1"/>
    <row r="2167" s="25" customFormat="1"/>
    <row r="2168" s="25" customFormat="1"/>
    <row r="2169" s="25" customFormat="1"/>
    <row r="2170" s="25" customFormat="1"/>
    <row r="2171" s="25" customFormat="1"/>
    <row r="2172" s="25" customFormat="1"/>
    <row r="2173" s="25" customFormat="1"/>
    <row r="2174" s="25" customFormat="1"/>
    <row r="2175" s="25" customFormat="1"/>
    <row r="2176" s="25" customFormat="1"/>
    <row r="2177" s="25" customFormat="1"/>
    <row r="2178" s="25" customFormat="1"/>
    <row r="2179" s="25" customFormat="1"/>
    <row r="2180" s="25" customFormat="1"/>
    <row r="2181" s="25" customFormat="1"/>
    <row r="2182" s="25" customFormat="1"/>
    <row r="2183" s="25" customFormat="1"/>
    <row r="2184" s="25" customFormat="1"/>
    <row r="2185" s="25" customFormat="1"/>
    <row r="2186" s="25" customFormat="1"/>
    <row r="2187" s="25" customFormat="1"/>
    <row r="2188" s="25" customFormat="1"/>
    <row r="2189" s="25" customFormat="1"/>
  </sheetData>
  <sheetProtection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99"/>
  <sheetViews>
    <sheetView showGridLines="0" workbookViewId="0">
      <selection activeCell="D23" sqref="D23"/>
    </sheetView>
  </sheetViews>
  <sheetFormatPr defaultRowHeight="1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>
      <c r="A2" s="50" t="s">
        <v>34</v>
      </c>
      <c r="B2" s="46" t="s">
        <v>154</v>
      </c>
      <c r="C2" s="47" t="s">
        <v>106</v>
      </c>
      <c r="D2" s="51" t="s">
        <v>155</v>
      </c>
      <c r="E2" s="47" t="s">
        <v>156</v>
      </c>
    </row>
    <row r="3" spans="1:5" ht="12.75" customHeight="1">
      <c r="A3" s="50" t="s">
        <v>35</v>
      </c>
      <c r="B3" s="46" t="s">
        <v>157</v>
      </c>
      <c r="C3" s="47" t="s">
        <v>106</v>
      </c>
      <c r="D3" s="51" t="s">
        <v>155</v>
      </c>
      <c r="E3" s="47" t="s">
        <v>158</v>
      </c>
    </row>
    <row r="4" spans="1:5" ht="12.75" customHeight="1">
      <c r="A4" s="50" t="s">
        <v>36</v>
      </c>
      <c r="B4" s="46" t="s">
        <v>159</v>
      </c>
      <c r="C4" s="47" t="s">
        <v>106</v>
      </c>
      <c r="D4" s="51" t="s">
        <v>155</v>
      </c>
      <c r="E4" s="47" t="s">
        <v>160</v>
      </c>
    </row>
    <row r="5" spans="1:5" ht="12.75" customHeight="1">
      <c r="A5" s="50" t="s">
        <v>37</v>
      </c>
      <c r="B5" s="46" t="s">
        <v>161</v>
      </c>
      <c r="C5" s="47" t="s">
        <v>106</v>
      </c>
      <c r="D5" s="51" t="s">
        <v>155</v>
      </c>
      <c r="E5" s="47" t="s">
        <v>162</v>
      </c>
    </row>
    <row r="6" spans="1:5" ht="12.75" customHeight="1">
      <c r="A6" s="50" t="s">
        <v>38</v>
      </c>
      <c r="B6" s="46" t="s">
        <v>163</v>
      </c>
      <c r="C6" s="47" t="s">
        <v>106</v>
      </c>
      <c r="D6" s="51" t="s">
        <v>155</v>
      </c>
      <c r="E6" s="47" t="s">
        <v>164</v>
      </c>
    </row>
    <row r="7" spans="1:5" ht="12.75" customHeight="1">
      <c r="A7" s="50" t="s">
        <v>39</v>
      </c>
      <c r="B7" s="46" t="s">
        <v>165</v>
      </c>
      <c r="C7" s="47" t="s">
        <v>106</v>
      </c>
      <c r="D7" s="51" t="s">
        <v>155</v>
      </c>
      <c r="E7" s="47" t="s">
        <v>166</v>
      </c>
    </row>
    <row r="8" spans="1:5" ht="12.75" customHeight="1">
      <c r="A8" s="50" t="s">
        <v>40</v>
      </c>
      <c r="B8" s="46" t="s">
        <v>167</v>
      </c>
      <c r="C8" s="47" t="s">
        <v>106</v>
      </c>
      <c r="D8" s="51" t="s">
        <v>155</v>
      </c>
      <c r="E8" s="47" t="s">
        <v>168</v>
      </c>
    </row>
    <row r="9" spans="1:5" ht="12.75" customHeight="1">
      <c r="A9" s="50" t="s">
        <v>41</v>
      </c>
      <c r="B9" s="46" t="s">
        <v>169</v>
      </c>
      <c r="C9" s="47" t="s">
        <v>106</v>
      </c>
      <c r="D9" s="51" t="s">
        <v>155</v>
      </c>
      <c r="E9" s="47" t="s">
        <v>170</v>
      </c>
    </row>
    <row r="10" spans="1:5" ht="12.75" customHeight="1">
      <c r="A10" s="50" t="s">
        <v>42</v>
      </c>
      <c r="B10" s="46" t="s">
        <v>171</v>
      </c>
      <c r="C10" s="47" t="s">
        <v>106</v>
      </c>
      <c r="D10" s="51" t="s">
        <v>155</v>
      </c>
      <c r="E10" s="47" t="s">
        <v>172</v>
      </c>
    </row>
    <row r="11" spans="1:5" ht="12.75" customHeight="1">
      <c r="A11" s="50" t="s">
        <v>43</v>
      </c>
      <c r="B11" s="48" t="s">
        <v>173</v>
      </c>
      <c r="C11" s="47" t="s">
        <v>106</v>
      </c>
      <c r="D11" s="51" t="s">
        <v>174</v>
      </c>
      <c r="E11" s="47" t="s">
        <v>175</v>
      </c>
    </row>
    <row r="12" spans="1:5" ht="12.75" customHeight="1">
      <c r="A12" s="50" t="s">
        <v>44</v>
      </c>
      <c r="B12" s="46" t="s">
        <v>176</v>
      </c>
      <c r="C12" s="47" t="s">
        <v>106</v>
      </c>
      <c r="D12" s="51" t="s">
        <v>155</v>
      </c>
      <c r="E12" s="47" t="s">
        <v>177</v>
      </c>
    </row>
    <row r="13" spans="1:5" ht="12.75" customHeight="1">
      <c r="A13" s="50" t="s">
        <v>45</v>
      </c>
      <c r="B13" s="46" t="s">
        <v>178</v>
      </c>
      <c r="C13" s="47" t="s">
        <v>106</v>
      </c>
      <c r="D13" s="51" t="s">
        <v>155</v>
      </c>
      <c r="E13" s="47" t="s">
        <v>179</v>
      </c>
    </row>
    <row r="14" spans="1:5" ht="12.75" customHeight="1">
      <c r="A14" s="50" t="s">
        <v>46</v>
      </c>
      <c r="B14" s="46" t="s">
        <v>180</v>
      </c>
      <c r="C14" s="47" t="s">
        <v>114</v>
      </c>
      <c r="D14" s="51" t="s">
        <v>155</v>
      </c>
      <c r="E14" s="47" t="s">
        <v>181</v>
      </c>
    </row>
    <row r="15" spans="1:5" ht="12.75" customHeight="1">
      <c r="A15" s="50" t="s">
        <v>47</v>
      </c>
      <c r="B15" s="46" t="s">
        <v>182</v>
      </c>
      <c r="C15" s="47" t="s">
        <v>106</v>
      </c>
      <c r="D15" s="51" t="s">
        <v>155</v>
      </c>
      <c r="E15" s="47" t="s">
        <v>183</v>
      </c>
    </row>
    <row r="16" spans="1:5" ht="12.75" customHeight="1">
      <c r="A16" s="50" t="s">
        <v>48</v>
      </c>
      <c r="B16" s="46" t="s">
        <v>184</v>
      </c>
      <c r="C16" s="47" t="s">
        <v>106</v>
      </c>
      <c r="D16" s="51" t="s">
        <v>185</v>
      </c>
      <c r="E16" s="47" t="s">
        <v>186</v>
      </c>
    </row>
    <row r="17" spans="1:5" ht="12.75" customHeight="1">
      <c r="A17" s="50" t="s">
        <v>49</v>
      </c>
      <c r="B17" s="46" t="s">
        <v>187</v>
      </c>
      <c r="C17" s="47" t="s">
        <v>106</v>
      </c>
      <c r="D17" s="51" t="s">
        <v>155</v>
      </c>
      <c r="E17" s="47" t="s">
        <v>188</v>
      </c>
    </row>
    <row r="18" spans="1:5" ht="12.75" customHeight="1">
      <c r="A18" s="50" t="s">
        <v>50</v>
      </c>
      <c r="B18" s="46" t="s">
        <v>189</v>
      </c>
      <c r="C18" s="47" t="s">
        <v>106</v>
      </c>
      <c r="D18" s="51" t="s">
        <v>155</v>
      </c>
      <c r="E18" s="47" t="s">
        <v>190</v>
      </c>
    </row>
    <row r="19" spans="1:5" ht="12.75" customHeight="1">
      <c r="A19" s="50" t="s">
        <v>51</v>
      </c>
      <c r="B19" s="46" t="s">
        <v>191</v>
      </c>
      <c r="C19" s="47" t="s">
        <v>106</v>
      </c>
      <c r="D19" s="51" t="s">
        <v>155</v>
      </c>
      <c r="E19" s="47" t="s">
        <v>192</v>
      </c>
    </row>
    <row r="20" spans="1:5" ht="12.75" customHeight="1">
      <c r="A20" s="50" t="s">
        <v>52</v>
      </c>
      <c r="B20" s="46" t="s">
        <v>193</v>
      </c>
      <c r="C20" s="47" t="s">
        <v>114</v>
      </c>
      <c r="D20" s="51" t="s">
        <v>155</v>
      </c>
      <c r="E20" s="47" t="s">
        <v>194</v>
      </c>
    </row>
    <row r="21" spans="1:5" ht="12.75" customHeight="1">
      <c r="A21" s="50" t="s">
        <v>53</v>
      </c>
      <c r="B21" s="46" t="s">
        <v>195</v>
      </c>
      <c r="C21" s="47" t="s">
        <v>106</v>
      </c>
      <c r="D21" s="51" t="s">
        <v>155</v>
      </c>
      <c r="E21" s="47" t="s">
        <v>196</v>
      </c>
    </row>
    <row r="22" spans="1:5" ht="12.75" customHeight="1">
      <c r="A22" s="50" t="s">
        <v>54</v>
      </c>
      <c r="B22" s="46" t="s">
        <v>197</v>
      </c>
      <c r="C22" s="47" t="s">
        <v>106</v>
      </c>
      <c r="D22" s="51" t="s">
        <v>155</v>
      </c>
      <c r="E22" s="47" t="s">
        <v>198</v>
      </c>
    </row>
    <row r="23" spans="1:5" ht="12.75" customHeight="1">
      <c r="A23" s="50" t="s">
        <v>55</v>
      </c>
      <c r="B23" s="46" t="s">
        <v>199</v>
      </c>
      <c r="C23" s="47" t="s">
        <v>106</v>
      </c>
      <c r="D23" s="51" t="s">
        <v>155</v>
      </c>
      <c r="E23" s="47" t="s">
        <v>200</v>
      </c>
    </row>
    <row r="24" spans="1:5" ht="12.75" customHeight="1">
      <c r="A24" s="50" t="s">
        <v>56</v>
      </c>
      <c r="B24" s="46" t="s">
        <v>201</v>
      </c>
      <c r="C24" s="47" t="s">
        <v>114</v>
      </c>
      <c r="D24" s="51" t="s">
        <v>155</v>
      </c>
      <c r="E24" s="47" t="s">
        <v>202</v>
      </c>
    </row>
    <row r="25" spans="1:5" ht="12.75" customHeight="1">
      <c r="A25" s="50" t="s">
        <v>57</v>
      </c>
      <c r="B25" s="46" t="s">
        <v>203</v>
      </c>
      <c r="C25" s="47" t="s">
        <v>106</v>
      </c>
      <c r="D25" s="51" t="s">
        <v>155</v>
      </c>
      <c r="E25" s="47" t="s">
        <v>204</v>
      </c>
    </row>
    <row r="26" spans="1:5" ht="12.75" customHeight="1">
      <c r="A26" s="50" t="s">
        <v>58</v>
      </c>
      <c r="B26" s="46" t="s">
        <v>205</v>
      </c>
      <c r="C26" s="47" t="s">
        <v>106</v>
      </c>
      <c r="D26" s="51" t="s">
        <v>155</v>
      </c>
      <c r="E26" s="47" t="s">
        <v>206</v>
      </c>
    </row>
    <row r="27" spans="1:5" ht="12.75" customHeight="1">
      <c r="A27" s="50" t="s">
        <v>59</v>
      </c>
      <c r="B27" s="46" t="s">
        <v>207</v>
      </c>
      <c r="C27" s="47" t="s">
        <v>106</v>
      </c>
      <c r="D27" s="51" t="s">
        <v>155</v>
      </c>
      <c r="E27" s="47" t="s">
        <v>208</v>
      </c>
    </row>
    <row r="28" spans="1:5" ht="12.75" customHeight="1">
      <c r="A28" s="50" t="s">
        <v>60</v>
      </c>
      <c r="B28" s="46" t="s">
        <v>209</v>
      </c>
      <c r="C28" s="47" t="s">
        <v>106</v>
      </c>
      <c r="D28" s="51" t="s">
        <v>155</v>
      </c>
      <c r="E28" s="47" t="s">
        <v>210</v>
      </c>
    </row>
    <row r="29" spans="1:5" ht="12.75" customHeight="1">
      <c r="A29" s="50" t="s">
        <v>61</v>
      </c>
      <c r="B29" s="46" t="s">
        <v>211</v>
      </c>
      <c r="C29" s="47" t="s">
        <v>106</v>
      </c>
      <c r="D29" s="51" t="s">
        <v>155</v>
      </c>
      <c r="E29" s="47" t="s">
        <v>212</v>
      </c>
    </row>
    <row r="30" spans="1:5" ht="12.75" customHeight="1">
      <c r="A30" s="50" t="s">
        <v>62</v>
      </c>
      <c r="B30" s="46" t="s">
        <v>213</v>
      </c>
      <c r="C30" s="47" t="s">
        <v>106</v>
      </c>
      <c r="D30" s="51" t="s">
        <v>155</v>
      </c>
      <c r="E30" s="47" t="s">
        <v>214</v>
      </c>
    </row>
    <row r="31" spans="1:5" ht="12.75" customHeight="1">
      <c r="A31" s="50" t="s">
        <v>63</v>
      </c>
      <c r="B31" s="46" t="s">
        <v>215</v>
      </c>
      <c r="C31" s="47" t="s">
        <v>106</v>
      </c>
      <c r="D31" s="51" t="s">
        <v>155</v>
      </c>
      <c r="E31" s="47" t="s">
        <v>216</v>
      </c>
    </row>
    <row r="32" spans="1:5" ht="12.75" customHeight="1">
      <c r="A32" s="50" t="s">
        <v>64</v>
      </c>
      <c r="B32" s="46" t="s">
        <v>217</v>
      </c>
      <c r="C32" s="47" t="s">
        <v>106</v>
      </c>
      <c r="D32" s="51" t="s">
        <v>155</v>
      </c>
      <c r="E32" s="47" t="s">
        <v>218</v>
      </c>
    </row>
    <row r="33" spans="1:5" ht="12.75" customHeight="1">
      <c r="A33" s="50" t="s">
        <v>65</v>
      </c>
      <c r="B33" s="46" t="s">
        <v>219</v>
      </c>
      <c r="C33" s="47" t="s">
        <v>106</v>
      </c>
      <c r="D33" s="51" t="s">
        <v>155</v>
      </c>
      <c r="E33" s="47" t="s">
        <v>220</v>
      </c>
    </row>
    <row r="34" spans="1:5" ht="12.75" customHeight="1">
      <c r="A34" s="50" t="s">
        <v>66</v>
      </c>
      <c r="B34" s="46" t="s">
        <v>221</v>
      </c>
      <c r="C34" s="47" t="s">
        <v>106</v>
      </c>
      <c r="D34" s="51" t="s">
        <v>155</v>
      </c>
      <c r="E34" s="47" t="s">
        <v>222</v>
      </c>
    </row>
    <row r="35" spans="1:5" ht="12.75" customHeight="1">
      <c r="A35" s="50" t="s">
        <v>67</v>
      </c>
      <c r="B35" s="46" t="s">
        <v>223</v>
      </c>
      <c r="C35" s="47" t="s">
        <v>114</v>
      </c>
      <c r="D35" s="51" t="s">
        <v>155</v>
      </c>
      <c r="E35" s="47" t="s">
        <v>224</v>
      </c>
    </row>
    <row r="36" spans="1:5" ht="12.75" customHeight="1">
      <c r="A36" s="50" t="s">
        <v>68</v>
      </c>
      <c r="B36" s="46" t="s">
        <v>225</v>
      </c>
      <c r="C36" s="47" t="s">
        <v>114</v>
      </c>
      <c r="D36" s="51" t="s">
        <v>155</v>
      </c>
      <c r="E36" s="47" t="s">
        <v>226</v>
      </c>
    </row>
    <row r="37" spans="1:5" ht="12.75" customHeight="1">
      <c r="A37" s="50" t="s">
        <v>69</v>
      </c>
      <c r="B37" s="46" t="s">
        <v>227</v>
      </c>
      <c r="C37" s="47" t="s">
        <v>106</v>
      </c>
      <c r="D37" s="51" t="s">
        <v>155</v>
      </c>
      <c r="E37" s="47" t="s">
        <v>228</v>
      </c>
    </row>
    <row r="38" spans="1:5" ht="12.75" customHeight="1">
      <c r="A38" s="50" t="s">
        <v>70</v>
      </c>
      <c r="B38" s="46" t="s">
        <v>229</v>
      </c>
      <c r="C38" s="47" t="s">
        <v>106</v>
      </c>
      <c r="D38" s="51" t="s">
        <v>155</v>
      </c>
      <c r="E38" s="47" t="s">
        <v>230</v>
      </c>
    </row>
    <row r="39" spans="1:5" ht="12.75" customHeight="1">
      <c r="A39" s="50" t="s">
        <v>71</v>
      </c>
      <c r="B39" s="46" t="s">
        <v>231</v>
      </c>
      <c r="C39" s="47" t="s">
        <v>106</v>
      </c>
      <c r="D39" s="51" t="s">
        <v>155</v>
      </c>
      <c r="E39" s="47" t="s">
        <v>232</v>
      </c>
    </row>
    <row r="40" spans="1:5" ht="12.75" customHeight="1">
      <c r="A40" s="50" t="s">
        <v>72</v>
      </c>
      <c r="B40" s="46" t="s">
        <v>233</v>
      </c>
      <c r="C40" s="47" t="s">
        <v>106</v>
      </c>
      <c r="D40" s="51" t="s">
        <v>155</v>
      </c>
      <c r="E40" s="47" t="s">
        <v>234</v>
      </c>
    </row>
    <row r="41" spans="1:5" ht="12.75" customHeight="1">
      <c r="A41" s="50" t="s">
        <v>73</v>
      </c>
      <c r="B41" s="46" t="s">
        <v>235</v>
      </c>
      <c r="C41" s="47" t="s">
        <v>114</v>
      </c>
      <c r="D41" s="51" t="s">
        <v>155</v>
      </c>
      <c r="E41" s="47" t="s">
        <v>236</v>
      </c>
    </row>
    <row r="42" spans="1:5" ht="12.75" customHeight="1">
      <c r="A42" s="50" t="s">
        <v>74</v>
      </c>
      <c r="B42" s="46"/>
      <c r="C42" s="47"/>
      <c r="D42" s="51"/>
      <c r="E42" s="47"/>
    </row>
    <row r="43" spans="1:5" ht="12.75" customHeight="1">
      <c r="A43" s="50" t="s">
        <v>75</v>
      </c>
      <c r="B43" s="46"/>
      <c r="C43" s="47"/>
      <c r="D43" s="51"/>
      <c r="E43" s="47"/>
    </row>
    <row r="44" spans="1:5" ht="12.75" customHeight="1">
      <c r="A44" s="50" t="s">
        <v>76</v>
      </c>
      <c r="B44" s="46"/>
      <c r="C44" s="47"/>
      <c r="D44" s="51"/>
      <c r="E44" s="47"/>
    </row>
    <row r="45" spans="1:5" ht="12.75" customHeight="1">
      <c r="A45" s="50" t="s">
        <v>77</v>
      </c>
      <c r="B45" s="46"/>
      <c r="C45" s="47"/>
      <c r="D45" s="51"/>
      <c r="E45" s="47"/>
    </row>
    <row r="46" spans="1:5" ht="12.75" customHeight="1">
      <c r="A46" s="50" t="s">
        <v>78</v>
      </c>
      <c r="B46" s="46"/>
      <c r="C46" s="47"/>
      <c r="D46" s="51"/>
      <c r="E46" s="47"/>
    </row>
    <row r="47" spans="1:5" ht="12.75" customHeight="1">
      <c r="A47" s="50" t="s">
        <v>79</v>
      </c>
      <c r="B47" s="46"/>
      <c r="C47" s="47"/>
      <c r="D47" s="51"/>
      <c r="E47" s="47"/>
    </row>
    <row r="48" spans="1:5" ht="12.75" customHeight="1">
      <c r="A48" s="50" t="s">
        <v>80</v>
      </c>
      <c r="B48" s="46"/>
      <c r="C48" s="47"/>
      <c r="D48" s="51"/>
      <c r="E48" s="47"/>
    </row>
    <row r="49" spans="1:5" ht="12.75" customHeight="1">
      <c r="A49" s="50" t="s">
        <v>81</v>
      </c>
      <c r="B49" s="46"/>
      <c r="C49" s="47"/>
      <c r="D49" s="51"/>
      <c r="E49" s="47"/>
    </row>
    <row r="50" spans="1:5" ht="12.75" customHeight="1">
      <c r="A50" s="50" t="s">
        <v>82</v>
      </c>
      <c r="B50" s="46"/>
      <c r="C50" s="47"/>
      <c r="D50" s="51"/>
      <c r="E50" s="47"/>
    </row>
    <row r="51" spans="1:5" ht="12.75" customHeight="1">
      <c r="A51" s="50" t="s">
        <v>83</v>
      </c>
      <c r="B51" s="46"/>
      <c r="C51" s="47"/>
      <c r="D51" s="51"/>
      <c r="E51" s="47"/>
    </row>
    <row r="52" spans="1:5" ht="12.75" customHeight="1">
      <c r="A52" s="50" t="s">
        <v>84</v>
      </c>
      <c r="B52" s="46"/>
      <c r="C52" s="47"/>
      <c r="D52" s="51"/>
      <c r="E52" s="47"/>
    </row>
    <row r="53" spans="1:5" ht="12.75" customHeight="1">
      <c r="A53" s="50" t="s">
        <v>85</v>
      </c>
      <c r="B53" s="46"/>
      <c r="C53" s="47"/>
      <c r="D53" s="51"/>
      <c r="E53" s="47"/>
    </row>
    <row r="54" spans="1:5" ht="12.75" customHeight="1">
      <c r="A54" s="50" t="s">
        <v>86</v>
      </c>
      <c r="B54" s="46"/>
      <c r="C54" s="47"/>
      <c r="D54" s="51"/>
      <c r="E54" s="47"/>
    </row>
    <row r="55" spans="1:5" ht="12.75" customHeight="1">
      <c r="A55" s="50" t="s">
        <v>87</v>
      </c>
      <c r="B55" s="46"/>
      <c r="C55" s="47"/>
      <c r="D55" s="51"/>
      <c r="E55" s="47"/>
    </row>
    <row r="56" spans="1:5" ht="12.75" customHeight="1">
      <c r="A56" s="50" t="s">
        <v>88</v>
      </c>
      <c r="B56" s="46"/>
      <c r="C56" s="47"/>
      <c r="D56" s="51"/>
      <c r="E56" s="47"/>
    </row>
    <row r="57" spans="1:5" ht="12.75" customHeight="1">
      <c r="A57" s="50" t="s">
        <v>89</v>
      </c>
      <c r="B57" s="46"/>
      <c r="C57" s="47"/>
      <c r="D57" s="51"/>
      <c r="E57" s="47"/>
    </row>
    <row r="58" spans="1:5" ht="12.75" customHeight="1">
      <c r="A58" s="50" t="s">
        <v>90</v>
      </c>
      <c r="B58" s="46"/>
      <c r="C58" s="47"/>
      <c r="D58" s="51"/>
      <c r="E58" s="47"/>
    </row>
    <row r="59" spans="1:5" ht="12.75" customHeight="1">
      <c r="A59" s="50" t="s">
        <v>91</v>
      </c>
      <c r="B59" s="46"/>
      <c r="C59" s="47"/>
      <c r="D59" s="51"/>
      <c r="E59" s="47"/>
    </row>
    <row r="60" spans="1:5" ht="12.75" customHeight="1">
      <c r="A60" s="50" t="s">
        <v>92</v>
      </c>
      <c r="B60" s="46"/>
      <c r="C60" s="47"/>
      <c r="D60" s="51"/>
      <c r="E60" s="47"/>
    </row>
    <row r="61" spans="1:5" ht="12.75" customHeight="1">
      <c r="A61" s="50" t="s">
        <v>93</v>
      </c>
      <c r="B61" s="46"/>
      <c r="C61" s="47"/>
      <c r="D61" s="51"/>
      <c r="E61" s="47"/>
    </row>
    <row r="62" spans="1:5" ht="12.75" customHeight="1">
      <c r="A62" s="50" t="s">
        <v>94</v>
      </c>
      <c r="B62" s="46"/>
      <c r="C62" s="47"/>
      <c r="D62" s="51"/>
      <c r="E62" s="47"/>
    </row>
    <row r="63" spans="1:5" ht="12.75" customHeight="1">
      <c r="A63" s="50" t="s">
        <v>95</v>
      </c>
      <c r="B63" s="46"/>
      <c r="C63" s="47"/>
      <c r="D63" s="51"/>
      <c r="E63" s="47"/>
    </row>
    <row r="64" spans="1:5" ht="12.75" customHeight="1">
      <c r="A64" s="50" t="s">
        <v>96</v>
      </c>
      <c r="B64" s="46"/>
      <c r="C64" s="47"/>
      <c r="D64" s="51"/>
      <c r="E64" s="47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Y135"/>
  <sheetViews>
    <sheetView showGridLines="0" view="pageLayout" topLeftCell="A70" workbookViewId="0">
      <selection activeCell="V24" sqref="V24"/>
    </sheetView>
  </sheetViews>
  <sheetFormatPr defaultColWidth="8.85546875" defaultRowHeight="12.75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256" width="8.85546875" style="73"/>
    <col min="257" max="257" width="2.42578125" style="73" customWidth="1"/>
    <col min="258" max="258" width="28.7109375" style="73" customWidth="1"/>
    <col min="259" max="259" width="2.7109375" style="73" customWidth="1"/>
    <col min="260" max="260" width="6.7109375" style="73" customWidth="1"/>
    <col min="261" max="263" width="5.28515625" style="73" customWidth="1"/>
    <col min="264" max="264" width="5.7109375" style="73" customWidth="1"/>
    <col min="265" max="265" width="4.7109375" style="73" customWidth="1"/>
    <col min="266" max="268" width="5.28515625" style="73" customWidth="1"/>
    <col min="269" max="270" width="5.7109375" style="73" customWidth="1"/>
    <col min="271" max="271" width="4.7109375" style="73" customWidth="1"/>
    <col min="272" max="274" width="5.28515625" style="73" customWidth="1"/>
    <col min="275" max="276" width="5.7109375" style="73" customWidth="1"/>
    <col min="277" max="277" width="4.7109375" style="73" customWidth="1"/>
    <col min="278" max="278" width="5.28515625" style="73" customWidth="1"/>
    <col min="279" max="279" width="13.7109375" style="73" customWidth="1"/>
    <col min="280" max="280" width="6.42578125" style="73" customWidth="1"/>
    <col min="281" max="281" width="2.28515625" style="73" customWidth="1"/>
    <col min="282" max="512" width="8.85546875" style="73"/>
    <col min="513" max="513" width="2.42578125" style="73" customWidth="1"/>
    <col min="514" max="514" width="28.7109375" style="73" customWidth="1"/>
    <col min="515" max="515" width="2.7109375" style="73" customWidth="1"/>
    <col min="516" max="516" width="6.7109375" style="73" customWidth="1"/>
    <col min="517" max="519" width="5.28515625" style="73" customWidth="1"/>
    <col min="520" max="520" width="5.7109375" style="73" customWidth="1"/>
    <col min="521" max="521" width="4.7109375" style="73" customWidth="1"/>
    <col min="522" max="524" width="5.28515625" style="73" customWidth="1"/>
    <col min="525" max="526" width="5.7109375" style="73" customWidth="1"/>
    <col min="527" max="527" width="4.7109375" style="73" customWidth="1"/>
    <col min="528" max="530" width="5.28515625" style="73" customWidth="1"/>
    <col min="531" max="532" width="5.7109375" style="73" customWidth="1"/>
    <col min="533" max="533" width="4.7109375" style="73" customWidth="1"/>
    <col min="534" max="534" width="5.28515625" style="73" customWidth="1"/>
    <col min="535" max="535" width="13.7109375" style="73" customWidth="1"/>
    <col min="536" max="536" width="6.42578125" style="73" customWidth="1"/>
    <col min="537" max="537" width="2.28515625" style="73" customWidth="1"/>
    <col min="538" max="768" width="8.85546875" style="73"/>
    <col min="769" max="769" width="2.42578125" style="73" customWidth="1"/>
    <col min="770" max="770" width="28.7109375" style="73" customWidth="1"/>
    <col min="771" max="771" width="2.7109375" style="73" customWidth="1"/>
    <col min="772" max="772" width="6.7109375" style="73" customWidth="1"/>
    <col min="773" max="775" width="5.28515625" style="73" customWidth="1"/>
    <col min="776" max="776" width="5.7109375" style="73" customWidth="1"/>
    <col min="777" max="777" width="4.7109375" style="73" customWidth="1"/>
    <col min="778" max="780" width="5.28515625" style="73" customWidth="1"/>
    <col min="781" max="782" width="5.7109375" style="73" customWidth="1"/>
    <col min="783" max="783" width="4.7109375" style="73" customWidth="1"/>
    <col min="784" max="786" width="5.28515625" style="73" customWidth="1"/>
    <col min="787" max="788" width="5.7109375" style="73" customWidth="1"/>
    <col min="789" max="789" width="4.7109375" style="73" customWidth="1"/>
    <col min="790" max="790" width="5.28515625" style="73" customWidth="1"/>
    <col min="791" max="791" width="13.7109375" style="73" customWidth="1"/>
    <col min="792" max="792" width="6.42578125" style="73" customWidth="1"/>
    <col min="793" max="793" width="2.28515625" style="73" customWidth="1"/>
    <col min="794" max="1024" width="8.85546875" style="73"/>
    <col min="1025" max="1025" width="2.42578125" style="73" customWidth="1"/>
    <col min="1026" max="1026" width="28.7109375" style="73" customWidth="1"/>
    <col min="1027" max="1027" width="2.7109375" style="73" customWidth="1"/>
    <col min="1028" max="1028" width="6.7109375" style="73" customWidth="1"/>
    <col min="1029" max="1031" width="5.28515625" style="73" customWidth="1"/>
    <col min="1032" max="1032" width="5.7109375" style="73" customWidth="1"/>
    <col min="1033" max="1033" width="4.7109375" style="73" customWidth="1"/>
    <col min="1034" max="1036" width="5.28515625" style="73" customWidth="1"/>
    <col min="1037" max="1038" width="5.7109375" style="73" customWidth="1"/>
    <col min="1039" max="1039" width="4.7109375" style="73" customWidth="1"/>
    <col min="1040" max="1042" width="5.28515625" style="73" customWidth="1"/>
    <col min="1043" max="1044" width="5.7109375" style="73" customWidth="1"/>
    <col min="1045" max="1045" width="4.7109375" style="73" customWidth="1"/>
    <col min="1046" max="1046" width="5.28515625" style="73" customWidth="1"/>
    <col min="1047" max="1047" width="13.7109375" style="73" customWidth="1"/>
    <col min="1048" max="1048" width="6.42578125" style="73" customWidth="1"/>
    <col min="1049" max="1049" width="2.28515625" style="73" customWidth="1"/>
    <col min="1050" max="1280" width="8.85546875" style="73"/>
    <col min="1281" max="1281" width="2.42578125" style="73" customWidth="1"/>
    <col min="1282" max="1282" width="28.7109375" style="73" customWidth="1"/>
    <col min="1283" max="1283" width="2.7109375" style="73" customWidth="1"/>
    <col min="1284" max="1284" width="6.7109375" style="73" customWidth="1"/>
    <col min="1285" max="1287" width="5.28515625" style="73" customWidth="1"/>
    <col min="1288" max="1288" width="5.7109375" style="73" customWidth="1"/>
    <col min="1289" max="1289" width="4.7109375" style="73" customWidth="1"/>
    <col min="1290" max="1292" width="5.28515625" style="73" customWidth="1"/>
    <col min="1293" max="1294" width="5.7109375" style="73" customWidth="1"/>
    <col min="1295" max="1295" width="4.7109375" style="73" customWidth="1"/>
    <col min="1296" max="1298" width="5.28515625" style="73" customWidth="1"/>
    <col min="1299" max="1300" width="5.7109375" style="73" customWidth="1"/>
    <col min="1301" max="1301" width="4.7109375" style="73" customWidth="1"/>
    <col min="1302" max="1302" width="5.28515625" style="73" customWidth="1"/>
    <col min="1303" max="1303" width="13.7109375" style="73" customWidth="1"/>
    <col min="1304" max="1304" width="6.42578125" style="73" customWidth="1"/>
    <col min="1305" max="1305" width="2.28515625" style="73" customWidth="1"/>
    <col min="1306" max="1536" width="8.85546875" style="73"/>
    <col min="1537" max="1537" width="2.42578125" style="73" customWidth="1"/>
    <col min="1538" max="1538" width="28.7109375" style="73" customWidth="1"/>
    <col min="1539" max="1539" width="2.7109375" style="73" customWidth="1"/>
    <col min="1540" max="1540" width="6.7109375" style="73" customWidth="1"/>
    <col min="1541" max="1543" width="5.28515625" style="73" customWidth="1"/>
    <col min="1544" max="1544" width="5.7109375" style="73" customWidth="1"/>
    <col min="1545" max="1545" width="4.7109375" style="73" customWidth="1"/>
    <col min="1546" max="1548" width="5.28515625" style="73" customWidth="1"/>
    <col min="1549" max="1550" width="5.7109375" style="73" customWidth="1"/>
    <col min="1551" max="1551" width="4.7109375" style="73" customWidth="1"/>
    <col min="1552" max="1554" width="5.28515625" style="73" customWidth="1"/>
    <col min="1555" max="1556" width="5.7109375" style="73" customWidth="1"/>
    <col min="1557" max="1557" width="4.7109375" style="73" customWidth="1"/>
    <col min="1558" max="1558" width="5.28515625" style="73" customWidth="1"/>
    <col min="1559" max="1559" width="13.7109375" style="73" customWidth="1"/>
    <col min="1560" max="1560" width="6.42578125" style="73" customWidth="1"/>
    <col min="1561" max="1561" width="2.28515625" style="73" customWidth="1"/>
    <col min="1562" max="1792" width="8.85546875" style="73"/>
    <col min="1793" max="1793" width="2.42578125" style="73" customWidth="1"/>
    <col min="1794" max="1794" width="28.7109375" style="73" customWidth="1"/>
    <col min="1795" max="1795" width="2.7109375" style="73" customWidth="1"/>
    <col min="1796" max="1796" width="6.7109375" style="73" customWidth="1"/>
    <col min="1797" max="1799" width="5.28515625" style="73" customWidth="1"/>
    <col min="1800" max="1800" width="5.7109375" style="73" customWidth="1"/>
    <col min="1801" max="1801" width="4.7109375" style="73" customWidth="1"/>
    <col min="1802" max="1804" width="5.28515625" style="73" customWidth="1"/>
    <col min="1805" max="1806" width="5.7109375" style="73" customWidth="1"/>
    <col min="1807" max="1807" width="4.7109375" style="73" customWidth="1"/>
    <col min="1808" max="1810" width="5.28515625" style="73" customWidth="1"/>
    <col min="1811" max="1812" width="5.7109375" style="73" customWidth="1"/>
    <col min="1813" max="1813" width="4.7109375" style="73" customWidth="1"/>
    <col min="1814" max="1814" width="5.28515625" style="73" customWidth="1"/>
    <col min="1815" max="1815" width="13.7109375" style="73" customWidth="1"/>
    <col min="1816" max="1816" width="6.42578125" style="73" customWidth="1"/>
    <col min="1817" max="1817" width="2.28515625" style="73" customWidth="1"/>
    <col min="1818" max="2048" width="8.85546875" style="73"/>
    <col min="2049" max="2049" width="2.42578125" style="73" customWidth="1"/>
    <col min="2050" max="2050" width="28.7109375" style="73" customWidth="1"/>
    <col min="2051" max="2051" width="2.7109375" style="73" customWidth="1"/>
    <col min="2052" max="2052" width="6.7109375" style="73" customWidth="1"/>
    <col min="2053" max="2055" width="5.28515625" style="73" customWidth="1"/>
    <col min="2056" max="2056" width="5.7109375" style="73" customWidth="1"/>
    <col min="2057" max="2057" width="4.7109375" style="73" customWidth="1"/>
    <col min="2058" max="2060" width="5.28515625" style="73" customWidth="1"/>
    <col min="2061" max="2062" width="5.7109375" style="73" customWidth="1"/>
    <col min="2063" max="2063" width="4.7109375" style="73" customWidth="1"/>
    <col min="2064" max="2066" width="5.28515625" style="73" customWidth="1"/>
    <col min="2067" max="2068" width="5.7109375" style="73" customWidth="1"/>
    <col min="2069" max="2069" width="4.7109375" style="73" customWidth="1"/>
    <col min="2070" max="2070" width="5.28515625" style="73" customWidth="1"/>
    <col min="2071" max="2071" width="13.7109375" style="73" customWidth="1"/>
    <col min="2072" max="2072" width="6.42578125" style="73" customWidth="1"/>
    <col min="2073" max="2073" width="2.28515625" style="73" customWidth="1"/>
    <col min="2074" max="2304" width="8.85546875" style="73"/>
    <col min="2305" max="2305" width="2.42578125" style="73" customWidth="1"/>
    <col min="2306" max="2306" width="28.7109375" style="73" customWidth="1"/>
    <col min="2307" max="2307" width="2.7109375" style="73" customWidth="1"/>
    <col min="2308" max="2308" width="6.7109375" style="73" customWidth="1"/>
    <col min="2309" max="2311" width="5.28515625" style="73" customWidth="1"/>
    <col min="2312" max="2312" width="5.7109375" style="73" customWidth="1"/>
    <col min="2313" max="2313" width="4.7109375" style="73" customWidth="1"/>
    <col min="2314" max="2316" width="5.28515625" style="73" customWidth="1"/>
    <col min="2317" max="2318" width="5.7109375" style="73" customWidth="1"/>
    <col min="2319" max="2319" width="4.7109375" style="73" customWidth="1"/>
    <col min="2320" max="2322" width="5.28515625" style="73" customWidth="1"/>
    <col min="2323" max="2324" width="5.7109375" style="73" customWidth="1"/>
    <col min="2325" max="2325" width="4.7109375" style="73" customWidth="1"/>
    <col min="2326" max="2326" width="5.28515625" style="73" customWidth="1"/>
    <col min="2327" max="2327" width="13.7109375" style="73" customWidth="1"/>
    <col min="2328" max="2328" width="6.42578125" style="73" customWidth="1"/>
    <col min="2329" max="2329" width="2.28515625" style="73" customWidth="1"/>
    <col min="2330" max="2560" width="8.85546875" style="73"/>
    <col min="2561" max="2561" width="2.42578125" style="73" customWidth="1"/>
    <col min="2562" max="2562" width="28.7109375" style="73" customWidth="1"/>
    <col min="2563" max="2563" width="2.7109375" style="73" customWidth="1"/>
    <col min="2564" max="2564" width="6.7109375" style="73" customWidth="1"/>
    <col min="2565" max="2567" width="5.28515625" style="73" customWidth="1"/>
    <col min="2568" max="2568" width="5.7109375" style="73" customWidth="1"/>
    <col min="2569" max="2569" width="4.7109375" style="73" customWidth="1"/>
    <col min="2570" max="2572" width="5.28515625" style="73" customWidth="1"/>
    <col min="2573" max="2574" width="5.7109375" style="73" customWidth="1"/>
    <col min="2575" max="2575" width="4.7109375" style="73" customWidth="1"/>
    <col min="2576" max="2578" width="5.28515625" style="73" customWidth="1"/>
    <col min="2579" max="2580" width="5.7109375" style="73" customWidth="1"/>
    <col min="2581" max="2581" width="4.7109375" style="73" customWidth="1"/>
    <col min="2582" max="2582" width="5.28515625" style="73" customWidth="1"/>
    <col min="2583" max="2583" width="13.7109375" style="73" customWidth="1"/>
    <col min="2584" max="2584" width="6.42578125" style="73" customWidth="1"/>
    <col min="2585" max="2585" width="2.28515625" style="73" customWidth="1"/>
    <col min="2586" max="2816" width="8.85546875" style="73"/>
    <col min="2817" max="2817" width="2.42578125" style="73" customWidth="1"/>
    <col min="2818" max="2818" width="28.7109375" style="73" customWidth="1"/>
    <col min="2819" max="2819" width="2.7109375" style="73" customWidth="1"/>
    <col min="2820" max="2820" width="6.7109375" style="73" customWidth="1"/>
    <col min="2821" max="2823" width="5.28515625" style="73" customWidth="1"/>
    <col min="2824" max="2824" width="5.7109375" style="73" customWidth="1"/>
    <col min="2825" max="2825" width="4.7109375" style="73" customWidth="1"/>
    <col min="2826" max="2828" width="5.28515625" style="73" customWidth="1"/>
    <col min="2829" max="2830" width="5.7109375" style="73" customWidth="1"/>
    <col min="2831" max="2831" width="4.7109375" style="73" customWidth="1"/>
    <col min="2832" max="2834" width="5.28515625" style="73" customWidth="1"/>
    <col min="2835" max="2836" width="5.7109375" style="73" customWidth="1"/>
    <col min="2837" max="2837" width="4.7109375" style="73" customWidth="1"/>
    <col min="2838" max="2838" width="5.28515625" style="73" customWidth="1"/>
    <col min="2839" max="2839" width="13.7109375" style="73" customWidth="1"/>
    <col min="2840" max="2840" width="6.42578125" style="73" customWidth="1"/>
    <col min="2841" max="2841" width="2.28515625" style="73" customWidth="1"/>
    <col min="2842" max="3072" width="8.85546875" style="73"/>
    <col min="3073" max="3073" width="2.42578125" style="73" customWidth="1"/>
    <col min="3074" max="3074" width="28.7109375" style="73" customWidth="1"/>
    <col min="3075" max="3075" width="2.7109375" style="73" customWidth="1"/>
    <col min="3076" max="3076" width="6.7109375" style="73" customWidth="1"/>
    <col min="3077" max="3079" width="5.28515625" style="73" customWidth="1"/>
    <col min="3080" max="3080" width="5.7109375" style="73" customWidth="1"/>
    <col min="3081" max="3081" width="4.7109375" style="73" customWidth="1"/>
    <col min="3082" max="3084" width="5.28515625" style="73" customWidth="1"/>
    <col min="3085" max="3086" width="5.7109375" style="73" customWidth="1"/>
    <col min="3087" max="3087" width="4.7109375" style="73" customWidth="1"/>
    <col min="3088" max="3090" width="5.28515625" style="73" customWidth="1"/>
    <col min="3091" max="3092" width="5.7109375" style="73" customWidth="1"/>
    <col min="3093" max="3093" width="4.7109375" style="73" customWidth="1"/>
    <col min="3094" max="3094" width="5.28515625" style="73" customWidth="1"/>
    <col min="3095" max="3095" width="13.7109375" style="73" customWidth="1"/>
    <col min="3096" max="3096" width="6.42578125" style="73" customWidth="1"/>
    <col min="3097" max="3097" width="2.28515625" style="73" customWidth="1"/>
    <col min="3098" max="3328" width="8.85546875" style="73"/>
    <col min="3329" max="3329" width="2.42578125" style="73" customWidth="1"/>
    <col min="3330" max="3330" width="28.7109375" style="73" customWidth="1"/>
    <col min="3331" max="3331" width="2.7109375" style="73" customWidth="1"/>
    <col min="3332" max="3332" width="6.7109375" style="73" customWidth="1"/>
    <col min="3333" max="3335" width="5.28515625" style="73" customWidth="1"/>
    <col min="3336" max="3336" width="5.7109375" style="73" customWidth="1"/>
    <col min="3337" max="3337" width="4.7109375" style="73" customWidth="1"/>
    <col min="3338" max="3340" width="5.28515625" style="73" customWidth="1"/>
    <col min="3341" max="3342" width="5.7109375" style="73" customWidth="1"/>
    <col min="3343" max="3343" width="4.7109375" style="73" customWidth="1"/>
    <col min="3344" max="3346" width="5.28515625" style="73" customWidth="1"/>
    <col min="3347" max="3348" width="5.7109375" style="73" customWidth="1"/>
    <col min="3349" max="3349" width="4.7109375" style="73" customWidth="1"/>
    <col min="3350" max="3350" width="5.28515625" style="73" customWidth="1"/>
    <col min="3351" max="3351" width="13.7109375" style="73" customWidth="1"/>
    <col min="3352" max="3352" width="6.42578125" style="73" customWidth="1"/>
    <col min="3353" max="3353" width="2.28515625" style="73" customWidth="1"/>
    <col min="3354" max="3584" width="8.85546875" style="73"/>
    <col min="3585" max="3585" width="2.42578125" style="73" customWidth="1"/>
    <col min="3586" max="3586" width="28.7109375" style="73" customWidth="1"/>
    <col min="3587" max="3587" width="2.7109375" style="73" customWidth="1"/>
    <col min="3588" max="3588" width="6.7109375" style="73" customWidth="1"/>
    <col min="3589" max="3591" width="5.28515625" style="73" customWidth="1"/>
    <col min="3592" max="3592" width="5.7109375" style="73" customWidth="1"/>
    <col min="3593" max="3593" width="4.7109375" style="73" customWidth="1"/>
    <col min="3594" max="3596" width="5.28515625" style="73" customWidth="1"/>
    <col min="3597" max="3598" width="5.7109375" style="73" customWidth="1"/>
    <col min="3599" max="3599" width="4.7109375" style="73" customWidth="1"/>
    <col min="3600" max="3602" width="5.28515625" style="73" customWidth="1"/>
    <col min="3603" max="3604" width="5.7109375" style="73" customWidth="1"/>
    <col min="3605" max="3605" width="4.7109375" style="73" customWidth="1"/>
    <col min="3606" max="3606" width="5.28515625" style="73" customWidth="1"/>
    <col min="3607" max="3607" width="13.7109375" style="73" customWidth="1"/>
    <col min="3608" max="3608" width="6.42578125" style="73" customWidth="1"/>
    <col min="3609" max="3609" width="2.28515625" style="73" customWidth="1"/>
    <col min="3610" max="3840" width="8.85546875" style="73"/>
    <col min="3841" max="3841" width="2.42578125" style="73" customWidth="1"/>
    <col min="3842" max="3842" width="28.7109375" style="73" customWidth="1"/>
    <col min="3843" max="3843" width="2.7109375" style="73" customWidth="1"/>
    <col min="3844" max="3844" width="6.7109375" style="73" customWidth="1"/>
    <col min="3845" max="3847" width="5.28515625" style="73" customWidth="1"/>
    <col min="3848" max="3848" width="5.7109375" style="73" customWidth="1"/>
    <col min="3849" max="3849" width="4.7109375" style="73" customWidth="1"/>
    <col min="3850" max="3852" width="5.28515625" style="73" customWidth="1"/>
    <col min="3853" max="3854" width="5.7109375" style="73" customWidth="1"/>
    <col min="3855" max="3855" width="4.7109375" style="73" customWidth="1"/>
    <col min="3856" max="3858" width="5.28515625" style="73" customWidth="1"/>
    <col min="3859" max="3860" width="5.7109375" style="73" customWidth="1"/>
    <col min="3861" max="3861" width="4.7109375" style="73" customWidth="1"/>
    <col min="3862" max="3862" width="5.28515625" style="73" customWidth="1"/>
    <col min="3863" max="3863" width="13.7109375" style="73" customWidth="1"/>
    <col min="3864" max="3864" width="6.42578125" style="73" customWidth="1"/>
    <col min="3865" max="3865" width="2.28515625" style="73" customWidth="1"/>
    <col min="3866" max="4096" width="8.85546875" style="73"/>
    <col min="4097" max="4097" width="2.42578125" style="73" customWidth="1"/>
    <col min="4098" max="4098" width="28.7109375" style="73" customWidth="1"/>
    <col min="4099" max="4099" width="2.7109375" style="73" customWidth="1"/>
    <col min="4100" max="4100" width="6.7109375" style="73" customWidth="1"/>
    <col min="4101" max="4103" width="5.28515625" style="73" customWidth="1"/>
    <col min="4104" max="4104" width="5.7109375" style="73" customWidth="1"/>
    <col min="4105" max="4105" width="4.7109375" style="73" customWidth="1"/>
    <col min="4106" max="4108" width="5.28515625" style="73" customWidth="1"/>
    <col min="4109" max="4110" width="5.7109375" style="73" customWidth="1"/>
    <col min="4111" max="4111" width="4.7109375" style="73" customWidth="1"/>
    <col min="4112" max="4114" width="5.28515625" style="73" customWidth="1"/>
    <col min="4115" max="4116" width="5.7109375" style="73" customWidth="1"/>
    <col min="4117" max="4117" width="4.7109375" style="73" customWidth="1"/>
    <col min="4118" max="4118" width="5.28515625" style="73" customWidth="1"/>
    <col min="4119" max="4119" width="13.7109375" style="73" customWidth="1"/>
    <col min="4120" max="4120" width="6.42578125" style="73" customWidth="1"/>
    <col min="4121" max="4121" width="2.28515625" style="73" customWidth="1"/>
    <col min="4122" max="4352" width="8.85546875" style="73"/>
    <col min="4353" max="4353" width="2.42578125" style="73" customWidth="1"/>
    <col min="4354" max="4354" width="28.7109375" style="73" customWidth="1"/>
    <col min="4355" max="4355" width="2.7109375" style="73" customWidth="1"/>
    <col min="4356" max="4356" width="6.7109375" style="73" customWidth="1"/>
    <col min="4357" max="4359" width="5.28515625" style="73" customWidth="1"/>
    <col min="4360" max="4360" width="5.7109375" style="73" customWidth="1"/>
    <col min="4361" max="4361" width="4.7109375" style="73" customWidth="1"/>
    <col min="4362" max="4364" width="5.28515625" style="73" customWidth="1"/>
    <col min="4365" max="4366" width="5.7109375" style="73" customWidth="1"/>
    <col min="4367" max="4367" width="4.7109375" style="73" customWidth="1"/>
    <col min="4368" max="4370" width="5.28515625" style="73" customWidth="1"/>
    <col min="4371" max="4372" width="5.7109375" style="73" customWidth="1"/>
    <col min="4373" max="4373" width="4.7109375" style="73" customWidth="1"/>
    <col min="4374" max="4374" width="5.28515625" style="73" customWidth="1"/>
    <col min="4375" max="4375" width="13.7109375" style="73" customWidth="1"/>
    <col min="4376" max="4376" width="6.42578125" style="73" customWidth="1"/>
    <col min="4377" max="4377" width="2.28515625" style="73" customWidth="1"/>
    <col min="4378" max="4608" width="8.85546875" style="73"/>
    <col min="4609" max="4609" width="2.42578125" style="73" customWidth="1"/>
    <col min="4610" max="4610" width="28.7109375" style="73" customWidth="1"/>
    <col min="4611" max="4611" width="2.7109375" style="73" customWidth="1"/>
    <col min="4612" max="4612" width="6.7109375" style="73" customWidth="1"/>
    <col min="4613" max="4615" width="5.28515625" style="73" customWidth="1"/>
    <col min="4616" max="4616" width="5.7109375" style="73" customWidth="1"/>
    <col min="4617" max="4617" width="4.7109375" style="73" customWidth="1"/>
    <col min="4618" max="4620" width="5.28515625" style="73" customWidth="1"/>
    <col min="4621" max="4622" width="5.7109375" style="73" customWidth="1"/>
    <col min="4623" max="4623" width="4.7109375" style="73" customWidth="1"/>
    <col min="4624" max="4626" width="5.28515625" style="73" customWidth="1"/>
    <col min="4627" max="4628" width="5.7109375" style="73" customWidth="1"/>
    <col min="4629" max="4629" width="4.7109375" style="73" customWidth="1"/>
    <col min="4630" max="4630" width="5.28515625" style="73" customWidth="1"/>
    <col min="4631" max="4631" width="13.7109375" style="73" customWidth="1"/>
    <col min="4632" max="4632" width="6.42578125" style="73" customWidth="1"/>
    <col min="4633" max="4633" width="2.28515625" style="73" customWidth="1"/>
    <col min="4634" max="4864" width="8.85546875" style="73"/>
    <col min="4865" max="4865" width="2.42578125" style="73" customWidth="1"/>
    <col min="4866" max="4866" width="28.7109375" style="73" customWidth="1"/>
    <col min="4867" max="4867" width="2.7109375" style="73" customWidth="1"/>
    <col min="4868" max="4868" width="6.7109375" style="73" customWidth="1"/>
    <col min="4869" max="4871" width="5.28515625" style="73" customWidth="1"/>
    <col min="4872" max="4872" width="5.7109375" style="73" customWidth="1"/>
    <col min="4873" max="4873" width="4.7109375" style="73" customWidth="1"/>
    <col min="4874" max="4876" width="5.28515625" style="73" customWidth="1"/>
    <col min="4877" max="4878" width="5.7109375" style="73" customWidth="1"/>
    <col min="4879" max="4879" width="4.7109375" style="73" customWidth="1"/>
    <col min="4880" max="4882" width="5.28515625" style="73" customWidth="1"/>
    <col min="4883" max="4884" width="5.7109375" style="73" customWidth="1"/>
    <col min="4885" max="4885" width="4.7109375" style="73" customWidth="1"/>
    <col min="4886" max="4886" width="5.28515625" style="73" customWidth="1"/>
    <col min="4887" max="4887" width="13.7109375" style="73" customWidth="1"/>
    <col min="4888" max="4888" width="6.42578125" style="73" customWidth="1"/>
    <col min="4889" max="4889" width="2.28515625" style="73" customWidth="1"/>
    <col min="4890" max="5120" width="8.85546875" style="73"/>
    <col min="5121" max="5121" width="2.42578125" style="73" customWidth="1"/>
    <col min="5122" max="5122" width="28.7109375" style="73" customWidth="1"/>
    <col min="5123" max="5123" width="2.7109375" style="73" customWidth="1"/>
    <col min="5124" max="5124" width="6.7109375" style="73" customWidth="1"/>
    <col min="5125" max="5127" width="5.28515625" style="73" customWidth="1"/>
    <col min="5128" max="5128" width="5.7109375" style="73" customWidth="1"/>
    <col min="5129" max="5129" width="4.7109375" style="73" customWidth="1"/>
    <col min="5130" max="5132" width="5.28515625" style="73" customWidth="1"/>
    <col min="5133" max="5134" width="5.7109375" style="73" customWidth="1"/>
    <col min="5135" max="5135" width="4.7109375" style="73" customWidth="1"/>
    <col min="5136" max="5138" width="5.28515625" style="73" customWidth="1"/>
    <col min="5139" max="5140" width="5.7109375" style="73" customWidth="1"/>
    <col min="5141" max="5141" width="4.7109375" style="73" customWidth="1"/>
    <col min="5142" max="5142" width="5.28515625" style="73" customWidth="1"/>
    <col min="5143" max="5143" width="13.7109375" style="73" customWidth="1"/>
    <col min="5144" max="5144" width="6.42578125" style="73" customWidth="1"/>
    <col min="5145" max="5145" width="2.28515625" style="73" customWidth="1"/>
    <col min="5146" max="5376" width="8.85546875" style="73"/>
    <col min="5377" max="5377" width="2.42578125" style="73" customWidth="1"/>
    <col min="5378" max="5378" width="28.7109375" style="73" customWidth="1"/>
    <col min="5379" max="5379" width="2.7109375" style="73" customWidth="1"/>
    <col min="5380" max="5380" width="6.7109375" style="73" customWidth="1"/>
    <col min="5381" max="5383" width="5.28515625" style="73" customWidth="1"/>
    <col min="5384" max="5384" width="5.7109375" style="73" customWidth="1"/>
    <col min="5385" max="5385" width="4.7109375" style="73" customWidth="1"/>
    <col min="5386" max="5388" width="5.28515625" style="73" customWidth="1"/>
    <col min="5389" max="5390" width="5.7109375" style="73" customWidth="1"/>
    <col min="5391" max="5391" width="4.7109375" style="73" customWidth="1"/>
    <col min="5392" max="5394" width="5.28515625" style="73" customWidth="1"/>
    <col min="5395" max="5396" width="5.7109375" style="73" customWidth="1"/>
    <col min="5397" max="5397" width="4.7109375" style="73" customWidth="1"/>
    <col min="5398" max="5398" width="5.28515625" style="73" customWidth="1"/>
    <col min="5399" max="5399" width="13.7109375" style="73" customWidth="1"/>
    <col min="5400" max="5400" width="6.42578125" style="73" customWidth="1"/>
    <col min="5401" max="5401" width="2.28515625" style="73" customWidth="1"/>
    <col min="5402" max="5632" width="8.85546875" style="73"/>
    <col min="5633" max="5633" width="2.42578125" style="73" customWidth="1"/>
    <col min="5634" max="5634" width="28.7109375" style="73" customWidth="1"/>
    <col min="5635" max="5635" width="2.7109375" style="73" customWidth="1"/>
    <col min="5636" max="5636" width="6.7109375" style="73" customWidth="1"/>
    <col min="5637" max="5639" width="5.28515625" style="73" customWidth="1"/>
    <col min="5640" max="5640" width="5.7109375" style="73" customWidth="1"/>
    <col min="5641" max="5641" width="4.7109375" style="73" customWidth="1"/>
    <col min="5642" max="5644" width="5.28515625" style="73" customWidth="1"/>
    <col min="5645" max="5646" width="5.7109375" style="73" customWidth="1"/>
    <col min="5647" max="5647" width="4.7109375" style="73" customWidth="1"/>
    <col min="5648" max="5650" width="5.28515625" style="73" customWidth="1"/>
    <col min="5651" max="5652" width="5.7109375" style="73" customWidth="1"/>
    <col min="5653" max="5653" width="4.7109375" style="73" customWidth="1"/>
    <col min="5654" max="5654" width="5.28515625" style="73" customWidth="1"/>
    <col min="5655" max="5655" width="13.7109375" style="73" customWidth="1"/>
    <col min="5656" max="5656" width="6.42578125" style="73" customWidth="1"/>
    <col min="5657" max="5657" width="2.28515625" style="73" customWidth="1"/>
    <col min="5658" max="5888" width="8.85546875" style="73"/>
    <col min="5889" max="5889" width="2.42578125" style="73" customWidth="1"/>
    <col min="5890" max="5890" width="28.7109375" style="73" customWidth="1"/>
    <col min="5891" max="5891" width="2.7109375" style="73" customWidth="1"/>
    <col min="5892" max="5892" width="6.7109375" style="73" customWidth="1"/>
    <col min="5893" max="5895" width="5.28515625" style="73" customWidth="1"/>
    <col min="5896" max="5896" width="5.7109375" style="73" customWidth="1"/>
    <col min="5897" max="5897" width="4.7109375" style="73" customWidth="1"/>
    <col min="5898" max="5900" width="5.28515625" style="73" customWidth="1"/>
    <col min="5901" max="5902" width="5.7109375" style="73" customWidth="1"/>
    <col min="5903" max="5903" width="4.7109375" style="73" customWidth="1"/>
    <col min="5904" max="5906" width="5.28515625" style="73" customWidth="1"/>
    <col min="5907" max="5908" width="5.7109375" style="73" customWidth="1"/>
    <col min="5909" max="5909" width="4.7109375" style="73" customWidth="1"/>
    <col min="5910" max="5910" width="5.28515625" style="73" customWidth="1"/>
    <col min="5911" max="5911" width="13.7109375" style="73" customWidth="1"/>
    <col min="5912" max="5912" width="6.42578125" style="73" customWidth="1"/>
    <col min="5913" max="5913" width="2.28515625" style="73" customWidth="1"/>
    <col min="5914" max="6144" width="8.85546875" style="73"/>
    <col min="6145" max="6145" width="2.42578125" style="73" customWidth="1"/>
    <col min="6146" max="6146" width="28.7109375" style="73" customWidth="1"/>
    <col min="6147" max="6147" width="2.7109375" style="73" customWidth="1"/>
    <col min="6148" max="6148" width="6.7109375" style="73" customWidth="1"/>
    <col min="6149" max="6151" width="5.28515625" style="73" customWidth="1"/>
    <col min="6152" max="6152" width="5.7109375" style="73" customWidth="1"/>
    <col min="6153" max="6153" width="4.7109375" style="73" customWidth="1"/>
    <col min="6154" max="6156" width="5.28515625" style="73" customWidth="1"/>
    <col min="6157" max="6158" width="5.7109375" style="73" customWidth="1"/>
    <col min="6159" max="6159" width="4.7109375" style="73" customWidth="1"/>
    <col min="6160" max="6162" width="5.28515625" style="73" customWidth="1"/>
    <col min="6163" max="6164" width="5.7109375" style="73" customWidth="1"/>
    <col min="6165" max="6165" width="4.7109375" style="73" customWidth="1"/>
    <col min="6166" max="6166" width="5.28515625" style="73" customWidth="1"/>
    <col min="6167" max="6167" width="13.7109375" style="73" customWidth="1"/>
    <col min="6168" max="6168" width="6.42578125" style="73" customWidth="1"/>
    <col min="6169" max="6169" width="2.28515625" style="73" customWidth="1"/>
    <col min="6170" max="6400" width="8.85546875" style="73"/>
    <col min="6401" max="6401" width="2.42578125" style="73" customWidth="1"/>
    <col min="6402" max="6402" width="28.7109375" style="73" customWidth="1"/>
    <col min="6403" max="6403" width="2.7109375" style="73" customWidth="1"/>
    <col min="6404" max="6404" width="6.7109375" style="73" customWidth="1"/>
    <col min="6405" max="6407" width="5.28515625" style="73" customWidth="1"/>
    <col min="6408" max="6408" width="5.7109375" style="73" customWidth="1"/>
    <col min="6409" max="6409" width="4.7109375" style="73" customWidth="1"/>
    <col min="6410" max="6412" width="5.28515625" style="73" customWidth="1"/>
    <col min="6413" max="6414" width="5.7109375" style="73" customWidth="1"/>
    <col min="6415" max="6415" width="4.7109375" style="73" customWidth="1"/>
    <col min="6416" max="6418" width="5.28515625" style="73" customWidth="1"/>
    <col min="6419" max="6420" width="5.7109375" style="73" customWidth="1"/>
    <col min="6421" max="6421" width="4.7109375" style="73" customWidth="1"/>
    <col min="6422" max="6422" width="5.28515625" style="73" customWidth="1"/>
    <col min="6423" max="6423" width="13.7109375" style="73" customWidth="1"/>
    <col min="6424" max="6424" width="6.42578125" style="73" customWidth="1"/>
    <col min="6425" max="6425" width="2.28515625" style="73" customWidth="1"/>
    <col min="6426" max="6656" width="8.85546875" style="73"/>
    <col min="6657" max="6657" width="2.42578125" style="73" customWidth="1"/>
    <col min="6658" max="6658" width="28.7109375" style="73" customWidth="1"/>
    <col min="6659" max="6659" width="2.7109375" style="73" customWidth="1"/>
    <col min="6660" max="6660" width="6.7109375" style="73" customWidth="1"/>
    <col min="6661" max="6663" width="5.28515625" style="73" customWidth="1"/>
    <col min="6664" max="6664" width="5.7109375" style="73" customWidth="1"/>
    <col min="6665" max="6665" width="4.7109375" style="73" customWidth="1"/>
    <col min="6666" max="6668" width="5.28515625" style="73" customWidth="1"/>
    <col min="6669" max="6670" width="5.7109375" style="73" customWidth="1"/>
    <col min="6671" max="6671" width="4.7109375" style="73" customWidth="1"/>
    <col min="6672" max="6674" width="5.28515625" style="73" customWidth="1"/>
    <col min="6675" max="6676" width="5.7109375" style="73" customWidth="1"/>
    <col min="6677" max="6677" width="4.7109375" style="73" customWidth="1"/>
    <col min="6678" max="6678" width="5.28515625" style="73" customWidth="1"/>
    <col min="6679" max="6679" width="13.7109375" style="73" customWidth="1"/>
    <col min="6680" max="6680" width="6.42578125" style="73" customWidth="1"/>
    <col min="6681" max="6681" width="2.28515625" style="73" customWidth="1"/>
    <col min="6682" max="6912" width="8.85546875" style="73"/>
    <col min="6913" max="6913" width="2.42578125" style="73" customWidth="1"/>
    <col min="6914" max="6914" width="28.7109375" style="73" customWidth="1"/>
    <col min="6915" max="6915" width="2.7109375" style="73" customWidth="1"/>
    <col min="6916" max="6916" width="6.7109375" style="73" customWidth="1"/>
    <col min="6917" max="6919" width="5.28515625" style="73" customWidth="1"/>
    <col min="6920" max="6920" width="5.7109375" style="73" customWidth="1"/>
    <col min="6921" max="6921" width="4.7109375" style="73" customWidth="1"/>
    <col min="6922" max="6924" width="5.28515625" style="73" customWidth="1"/>
    <col min="6925" max="6926" width="5.7109375" style="73" customWidth="1"/>
    <col min="6927" max="6927" width="4.7109375" style="73" customWidth="1"/>
    <col min="6928" max="6930" width="5.28515625" style="73" customWidth="1"/>
    <col min="6931" max="6932" width="5.7109375" style="73" customWidth="1"/>
    <col min="6933" max="6933" width="4.7109375" style="73" customWidth="1"/>
    <col min="6934" max="6934" width="5.28515625" style="73" customWidth="1"/>
    <col min="6935" max="6935" width="13.7109375" style="73" customWidth="1"/>
    <col min="6936" max="6936" width="6.42578125" style="73" customWidth="1"/>
    <col min="6937" max="6937" width="2.28515625" style="73" customWidth="1"/>
    <col min="6938" max="7168" width="8.85546875" style="73"/>
    <col min="7169" max="7169" width="2.42578125" style="73" customWidth="1"/>
    <col min="7170" max="7170" width="28.7109375" style="73" customWidth="1"/>
    <col min="7171" max="7171" width="2.7109375" style="73" customWidth="1"/>
    <col min="7172" max="7172" width="6.7109375" style="73" customWidth="1"/>
    <col min="7173" max="7175" width="5.28515625" style="73" customWidth="1"/>
    <col min="7176" max="7176" width="5.7109375" style="73" customWidth="1"/>
    <col min="7177" max="7177" width="4.7109375" style="73" customWidth="1"/>
    <col min="7178" max="7180" width="5.28515625" style="73" customWidth="1"/>
    <col min="7181" max="7182" width="5.7109375" style="73" customWidth="1"/>
    <col min="7183" max="7183" width="4.7109375" style="73" customWidth="1"/>
    <col min="7184" max="7186" width="5.28515625" style="73" customWidth="1"/>
    <col min="7187" max="7188" width="5.7109375" style="73" customWidth="1"/>
    <col min="7189" max="7189" width="4.7109375" style="73" customWidth="1"/>
    <col min="7190" max="7190" width="5.28515625" style="73" customWidth="1"/>
    <col min="7191" max="7191" width="13.7109375" style="73" customWidth="1"/>
    <col min="7192" max="7192" width="6.42578125" style="73" customWidth="1"/>
    <col min="7193" max="7193" width="2.28515625" style="73" customWidth="1"/>
    <col min="7194" max="7424" width="8.85546875" style="73"/>
    <col min="7425" max="7425" width="2.42578125" style="73" customWidth="1"/>
    <col min="7426" max="7426" width="28.7109375" style="73" customWidth="1"/>
    <col min="7427" max="7427" width="2.7109375" style="73" customWidth="1"/>
    <col min="7428" max="7428" width="6.7109375" style="73" customWidth="1"/>
    <col min="7429" max="7431" width="5.28515625" style="73" customWidth="1"/>
    <col min="7432" max="7432" width="5.7109375" style="73" customWidth="1"/>
    <col min="7433" max="7433" width="4.7109375" style="73" customWidth="1"/>
    <col min="7434" max="7436" width="5.28515625" style="73" customWidth="1"/>
    <col min="7437" max="7438" width="5.7109375" style="73" customWidth="1"/>
    <col min="7439" max="7439" width="4.7109375" style="73" customWidth="1"/>
    <col min="7440" max="7442" width="5.28515625" style="73" customWidth="1"/>
    <col min="7443" max="7444" width="5.7109375" style="73" customWidth="1"/>
    <col min="7445" max="7445" width="4.7109375" style="73" customWidth="1"/>
    <col min="7446" max="7446" width="5.28515625" style="73" customWidth="1"/>
    <col min="7447" max="7447" width="13.7109375" style="73" customWidth="1"/>
    <col min="7448" max="7448" width="6.42578125" style="73" customWidth="1"/>
    <col min="7449" max="7449" width="2.28515625" style="73" customWidth="1"/>
    <col min="7450" max="7680" width="8.85546875" style="73"/>
    <col min="7681" max="7681" width="2.42578125" style="73" customWidth="1"/>
    <col min="7682" max="7682" width="28.7109375" style="73" customWidth="1"/>
    <col min="7683" max="7683" width="2.7109375" style="73" customWidth="1"/>
    <col min="7684" max="7684" width="6.7109375" style="73" customWidth="1"/>
    <col min="7685" max="7687" width="5.28515625" style="73" customWidth="1"/>
    <col min="7688" max="7688" width="5.7109375" style="73" customWidth="1"/>
    <col min="7689" max="7689" width="4.7109375" style="73" customWidth="1"/>
    <col min="7690" max="7692" width="5.28515625" style="73" customWidth="1"/>
    <col min="7693" max="7694" width="5.7109375" style="73" customWidth="1"/>
    <col min="7695" max="7695" width="4.7109375" style="73" customWidth="1"/>
    <col min="7696" max="7698" width="5.28515625" style="73" customWidth="1"/>
    <col min="7699" max="7700" width="5.7109375" style="73" customWidth="1"/>
    <col min="7701" max="7701" width="4.7109375" style="73" customWidth="1"/>
    <col min="7702" max="7702" width="5.28515625" style="73" customWidth="1"/>
    <col min="7703" max="7703" width="13.7109375" style="73" customWidth="1"/>
    <col min="7704" max="7704" width="6.42578125" style="73" customWidth="1"/>
    <col min="7705" max="7705" width="2.28515625" style="73" customWidth="1"/>
    <col min="7706" max="7936" width="8.85546875" style="73"/>
    <col min="7937" max="7937" width="2.42578125" style="73" customWidth="1"/>
    <col min="7938" max="7938" width="28.7109375" style="73" customWidth="1"/>
    <col min="7939" max="7939" width="2.7109375" style="73" customWidth="1"/>
    <col min="7940" max="7940" width="6.7109375" style="73" customWidth="1"/>
    <col min="7941" max="7943" width="5.28515625" style="73" customWidth="1"/>
    <col min="7944" max="7944" width="5.7109375" style="73" customWidth="1"/>
    <col min="7945" max="7945" width="4.7109375" style="73" customWidth="1"/>
    <col min="7946" max="7948" width="5.28515625" style="73" customWidth="1"/>
    <col min="7949" max="7950" width="5.7109375" style="73" customWidth="1"/>
    <col min="7951" max="7951" width="4.7109375" style="73" customWidth="1"/>
    <col min="7952" max="7954" width="5.28515625" style="73" customWidth="1"/>
    <col min="7955" max="7956" width="5.7109375" style="73" customWidth="1"/>
    <col min="7957" max="7957" width="4.7109375" style="73" customWidth="1"/>
    <col min="7958" max="7958" width="5.28515625" style="73" customWidth="1"/>
    <col min="7959" max="7959" width="13.7109375" style="73" customWidth="1"/>
    <col min="7960" max="7960" width="6.42578125" style="73" customWidth="1"/>
    <col min="7961" max="7961" width="2.28515625" style="73" customWidth="1"/>
    <col min="7962" max="8192" width="8.85546875" style="73"/>
    <col min="8193" max="8193" width="2.42578125" style="73" customWidth="1"/>
    <col min="8194" max="8194" width="28.7109375" style="73" customWidth="1"/>
    <col min="8195" max="8195" width="2.7109375" style="73" customWidth="1"/>
    <col min="8196" max="8196" width="6.7109375" style="73" customWidth="1"/>
    <col min="8197" max="8199" width="5.28515625" style="73" customWidth="1"/>
    <col min="8200" max="8200" width="5.7109375" style="73" customWidth="1"/>
    <col min="8201" max="8201" width="4.7109375" style="73" customWidth="1"/>
    <col min="8202" max="8204" width="5.28515625" style="73" customWidth="1"/>
    <col min="8205" max="8206" width="5.7109375" style="73" customWidth="1"/>
    <col min="8207" max="8207" width="4.7109375" style="73" customWidth="1"/>
    <col min="8208" max="8210" width="5.28515625" style="73" customWidth="1"/>
    <col min="8211" max="8212" width="5.7109375" style="73" customWidth="1"/>
    <col min="8213" max="8213" width="4.7109375" style="73" customWidth="1"/>
    <col min="8214" max="8214" width="5.28515625" style="73" customWidth="1"/>
    <col min="8215" max="8215" width="13.7109375" style="73" customWidth="1"/>
    <col min="8216" max="8216" width="6.42578125" style="73" customWidth="1"/>
    <col min="8217" max="8217" width="2.28515625" style="73" customWidth="1"/>
    <col min="8218" max="8448" width="8.85546875" style="73"/>
    <col min="8449" max="8449" width="2.42578125" style="73" customWidth="1"/>
    <col min="8450" max="8450" width="28.7109375" style="73" customWidth="1"/>
    <col min="8451" max="8451" width="2.7109375" style="73" customWidth="1"/>
    <col min="8452" max="8452" width="6.7109375" style="73" customWidth="1"/>
    <col min="8453" max="8455" width="5.28515625" style="73" customWidth="1"/>
    <col min="8456" max="8456" width="5.7109375" style="73" customWidth="1"/>
    <col min="8457" max="8457" width="4.7109375" style="73" customWidth="1"/>
    <col min="8458" max="8460" width="5.28515625" style="73" customWidth="1"/>
    <col min="8461" max="8462" width="5.7109375" style="73" customWidth="1"/>
    <col min="8463" max="8463" width="4.7109375" style="73" customWidth="1"/>
    <col min="8464" max="8466" width="5.28515625" style="73" customWidth="1"/>
    <col min="8467" max="8468" width="5.7109375" style="73" customWidth="1"/>
    <col min="8469" max="8469" width="4.7109375" style="73" customWidth="1"/>
    <col min="8470" max="8470" width="5.28515625" style="73" customWidth="1"/>
    <col min="8471" max="8471" width="13.7109375" style="73" customWidth="1"/>
    <col min="8472" max="8472" width="6.42578125" style="73" customWidth="1"/>
    <col min="8473" max="8473" width="2.28515625" style="73" customWidth="1"/>
    <col min="8474" max="8704" width="8.85546875" style="73"/>
    <col min="8705" max="8705" width="2.42578125" style="73" customWidth="1"/>
    <col min="8706" max="8706" width="28.7109375" style="73" customWidth="1"/>
    <col min="8707" max="8707" width="2.7109375" style="73" customWidth="1"/>
    <col min="8708" max="8708" width="6.7109375" style="73" customWidth="1"/>
    <col min="8709" max="8711" width="5.28515625" style="73" customWidth="1"/>
    <col min="8712" max="8712" width="5.7109375" style="73" customWidth="1"/>
    <col min="8713" max="8713" width="4.7109375" style="73" customWidth="1"/>
    <col min="8714" max="8716" width="5.28515625" style="73" customWidth="1"/>
    <col min="8717" max="8718" width="5.7109375" style="73" customWidth="1"/>
    <col min="8719" max="8719" width="4.7109375" style="73" customWidth="1"/>
    <col min="8720" max="8722" width="5.28515625" style="73" customWidth="1"/>
    <col min="8723" max="8724" width="5.7109375" style="73" customWidth="1"/>
    <col min="8725" max="8725" width="4.7109375" style="73" customWidth="1"/>
    <col min="8726" max="8726" width="5.28515625" style="73" customWidth="1"/>
    <col min="8727" max="8727" width="13.7109375" style="73" customWidth="1"/>
    <col min="8728" max="8728" width="6.42578125" style="73" customWidth="1"/>
    <col min="8729" max="8729" width="2.28515625" style="73" customWidth="1"/>
    <col min="8730" max="8960" width="8.85546875" style="73"/>
    <col min="8961" max="8961" width="2.42578125" style="73" customWidth="1"/>
    <col min="8962" max="8962" width="28.7109375" style="73" customWidth="1"/>
    <col min="8963" max="8963" width="2.7109375" style="73" customWidth="1"/>
    <col min="8964" max="8964" width="6.7109375" style="73" customWidth="1"/>
    <col min="8965" max="8967" width="5.28515625" style="73" customWidth="1"/>
    <col min="8968" max="8968" width="5.7109375" style="73" customWidth="1"/>
    <col min="8969" max="8969" width="4.7109375" style="73" customWidth="1"/>
    <col min="8970" max="8972" width="5.28515625" style="73" customWidth="1"/>
    <col min="8973" max="8974" width="5.7109375" style="73" customWidth="1"/>
    <col min="8975" max="8975" width="4.7109375" style="73" customWidth="1"/>
    <col min="8976" max="8978" width="5.28515625" style="73" customWidth="1"/>
    <col min="8979" max="8980" width="5.7109375" style="73" customWidth="1"/>
    <col min="8981" max="8981" width="4.7109375" style="73" customWidth="1"/>
    <col min="8982" max="8982" width="5.28515625" style="73" customWidth="1"/>
    <col min="8983" max="8983" width="13.7109375" style="73" customWidth="1"/>
    <col min="8984" max="8984" width="6.42578125" style="73" customWidth="1"/>
    <col min="8985" max="8985" width="2.28515625" style="73" customWidth="1"/>
    <col min="8986" max="9216" width="8.85546875" style="73"/>
    <col min="9217" max="9217" width="2.42578125" style="73" customWidth="1"/>
    <col min="9218" max="9218" width="28.7109375" style="73" customWidth="1"/>
    <col min="9219" max="9219" width="2.7109375" style="73" customWidth="1"/>
    <col min="9220" max="9220" width="6.7109375" style="73" customWidth="1"/>
    <col min="9221" max="9223" width="5.28515625" style="73" customWidth="1"/>
    <col min="9224" max="9224" width="5.7109375" style="73" customWidth="1"/>
    <col min="9225" max="9225" width="4.7109375" style="73" customWidth="1"/>
    <col min="9226" max="9228" width="5.28515625" style="73" customWidth="1"/>
    <col min="9229" max="9230" width="5.7109375" style="73" customWidth="1"/>
    <col min="9231" max="9231" width="4.7109375" style="73" customWidth="1"/>
    <col min="9232" max="9234" width="5.28515625" style="73" customWidth="1"/>
    <col min="9235" max="9236" width="5.7109375" style="73" customWidth="1"/>
    <col min="9237" max="9237" width="4.7109375" style="73" customWidth="1"/>
    <col min="9238" max="9238" width="5.28515625" style="73" customWidth="1"/>
    <col min="9239" max="9239" width="13.7109375" style="73" customWidth="1"/>
    <col min="9240" max="9240" width="6.42578125" style="73" customWidth="1"/>
    <col min="9241" max="9241" width="2.28515625" style="73" customWidth="1"/>
    <col min="9242" max="9472" width="8.85546875" style="73"/>
    <col min="9473" max="9473" width="2.42578125" style="73" customWidth="1"/>
    <col min="9474" max="9474" width="28.7109375" style="73" customWidth="1"/>
    <col min="9475" max="9475" width="2.7109375" style="73" customWidth="1"/>
    <col min="9476" max="9476" width="6.7109375" style="73" customWidth="1"/>
    <col min="9477" max="9479" width="5.28515625" style="73" customWidth="1"/>
    <col min="9480" max="9480" width="5.7109375" style="73" customWidth="1"/>
    <col min="9481" max="9481" width="4.7109375" style="73" customWidth="1"/>
    <col min="9482" max="9484" width="5.28515625" style="73" customWidth="1"/>
    <col min="9485" max="9486" width="5.7109375" style="73" customWidth="1"/>
    <col min="9487" max="9487" width="4.7109375" style="73" customWidth="1"/>
    <col min="9488" max="9490" width="5.28515625" style="73" customWidth="1"/>
    <col min="9491" max="9492" width="5.7109375" style="73" customWidth="1"/>
    <col min="9493" max="9493" width="4.7109375" style="73" customWidth="1"/>
    <col min="9494" max="9494" width="5.28515625" style="73" customWidth="1"/>
    <col min="9495" max="9495" width="13.7109375" style="73" customWidth="1"/>
    <col min="9496" max="9496" width="6.42578125" style="73" customWidth="1"/>
    <col min="9497" max="9497" width="2.28515625" style="73" customWidth="1"/>
    <col min="9498" max="9728" width="8.85546875" style="73"/>
    <col min="9729" max="9729" width="2.42578125" style="73" customWidth="1"/>
    <col min="9730" max="9730" width="28.7109375" style="73" customWidth="1"/>
    <col min="9731" max="9731" width="2.7109375" style="73" customWidth="1"/>
    <col min="9732" max="9732" width="6.7109375" style="73" customWidth="1"/>
    <col min="9733" max="9735" width="5.28515625" style="73" customWidth="1"/>
    <col min="9736" max="9736" width="5.7109375" style="73" customWidth="1"/>
    <col min="9737" max="9737" width="4.7109375" style="73" customWidth="1"/>
    <col min="9738" max="9740" width="5.28515625" style="73" customWidth="1"/>
    <col min="9741" max="9742" width="5.7109375" style="73" customWidth="1"/>
    <col min="9743" max="9743" width="4.7109375" style="73" customWidth="1"/>
    <col min="9744" max="9746" width="5.28515625" style="73" customWidth="1"/>
    <col min="9747" max="9748" width="5.7109375" style="73" customWidth="1"/>
    <col min="9749" max="9749" width="4.7109375" style="73" customWidth="1"/>
    <col min="9750" max="9750" width="5.28515625" style="73" customWidth="1"/>
    <col min="9751" max="9751" width="13.7109375" style="73" customWidth="1"/>
    <col min="9752" max="9752" width="6.42578125" style="73" customWidth="1"/>
    <col min="9753" max="9753" width="2.28515625" style="73" customWidth="1"/>
    <col min="9754" max="9984" width="8.85546875" style="73"/>
    <col min="9985" max="9985" width="2.42578125" style="73" customWidth="1"/>
    <col min="9986" max="9986" width="28.7109375" style="73" customWidth="1"/>
    <col min="9987" max="9987" width="2.7109375" style="73" customWidth="1"/>
    <col min="9988" max="9988" width="6.7109375" style="73" customWidth="1"/>
    <col min="9989" max="9991" width="5.28515625" style="73" customWidth="1"/>
    <col min="9992" max="9992" width="5.7109375" style="73" customWidth="1"/>
    <col min="9993" max="9993" width="4.7109375" style="73" customWidth="1"/>
    <col min="9994" max="9996" width="5.28515625" style="73" customWidth="1"/>
    <col min="9997" max="9998" width="5.7109375" style="73" customWidth="1"/>
    <col min="9999" max="9999" width="4.7109375" style="73" customWidth="1"/>
    <col min="10000" max="10002" width="5.28515625" style="73" customWidth="1"/>
    <col min="10003" max="10004" width="5.7109375" style="73" customWidth="1"/>
    <col min="10005" max="10005" width="4.7109375" style="73" customWidth="1"/>
    <col min="10006" max="10006" width="5.28515625" style="73" customWidth="1"/>
    <col min="10007" max="10007" width="13.7109375" style="73" customWidth="1"/>
    <col min="10008" max="10008" width="6.42578125" style="73" customWidth="1"/>
    <col min="10009" max="10009" width="2.28515625" style="73" customWidth="1"/>
    <col min="10010" max="10240" width="8.85546875" style="73"/>
    <col min="10241" max="10241" width="2.42578125" style="73" customWidth="1"/>
    <col min="10242" max="10242" width="28.7109375" style="73" customWidth="1"/>
    <col min="10243" max="10243" width="2.7109375" style="73" customWidth="1"/>
    <col min="10244" max="10244" width="6.7109375" style="73" customWidth="1"/>
    <col min="10245" max="10247" width="5.28515625" style="73" customWidth="1"/>
    <col min="10248" max="10248" width="5.7109375" style="73" customWidth="1"/>
    <col min="10249" max="10249" width="4.7109375" style="73" customWidth="1"/>
    <col min="10250" max="10252" width="5.28515625" style="73" customWidth="1"/>
    <col min="10253" max="10254" width="5.7109375" style="73" customWidth="1"/>
    <col min="10255" max="10255" width="4.7109375" style="73" customWidth="1"/>
    <col min="10256" max="10258" width="5.28515625" style="73" customWidth="1"/>
    <col min="10259" max="10260" width="5.7109375" style="73" customWidth="1"/>
    <col min="10261" max="10261" width="4.7109375" style="73" customWidth="1"/>
    <col min="10262" max="10262" width="5.28515625" style="73" customWidth="1"/>
    <col min="10263" max="10263" width="13.7109375" style="73" customWidth="1"/>
    <col min="10264" max="10264" width="6.42578125" style="73" customWidth="1"/>
    <col min="10265" max="10265" width="2.28515625" style="73" customWidth="1"/>
    <col min="10266" max="10496" width="8.85546875" style="73"/>
    <col min="10497" max="10497" width="2.42578125" style="73" customWidth="1"/>
    <col min="10498" max="10498" width="28.7109375" style="73" customWidth="1"/>
    <col min="10499" max="10499" width="2.7109375" style="73" customWidth="1"/>
    <col min="10500" max="10500" width="6.7109375" style="73" customWidth="1"/>
    <col min="10501" max="10503" width="5.28515625" style="73" customWidth="1"/>
    <col min="10504" max="10504" width="5.7109375" style="73" customWidth="1"/>
    <col min="10505" max="10505" width="4.7109375" style="73" customWidth="1"/>
    <col min="10506" max="10508" width="5.28515625" style="73" customWidth="1"/>
    <col min="10509" max="10510" width="5.7109375" style="73" customWidth="1"/>
    <col min="10511" max="10511" width="4.7109375" style="73" customWidth="1"/>
    <col min="10512" max="10514" width="5.28515625" style="73" customWidth="1"/>
    <col min="10515" max="10516" width="5.7109375" style="73" customWidth="1"/>
    <col min="10517" max="10517" width="4.7109375" style="73" customWidth="1"/>
    <col min="10518" max="10518" width="5.28515625" style="73" customWidth="1"/>
    <col min="10519" max="10519" width="13.7109375" style="73" customWidth="1"/>
    <col min="10520" max="10520" width="6.42578125" style="73" customWidth="1"/>
    <col min="10521" max="10521" width="2.28515625" style="73" customWidth="1"/>
    <col min="10522" max="10752" width="8.85546875" style="73"/>
    <col min="10753" max="10753" width="2.42578125" style="73" customWidth="1"/>
    <col min="10754" max="10754" width="28.7109375" style="73" customWidth="1"/>
    <col min="10755" max="10755" width="2.7109375" style="73" customWidth="1"/>
    <col min="10756" max="10756" width="6.7109375" style="73" customWidth="1"/>
    <col min="10757" max="10759" width="5.28515625" style="73" customWidth="1"/>
    <col min="10760" max="10760" width="5.7109375" style="73" customWidth="1"/>
    <col min="10761" max="10761" width="4.7109375" style="73" customWidth="1"/>
    <col min="10762" max="10764" width="5.28515625" style="73" customWidth="1"/>
    <col min="10765" max="10766" width="5.7109375" style="73" customWidth="1"/>
    <col min="10767" max="10767" width="4.7109375" style="73" customWidth="1"/>
    <col min="10768" max="10770" width="5.28515625" style="73" customWidth="1"/>
    <col min="10771" max="10772" width="5.7109375" style="73" customWidth="1"/>
    <col min="10773" max="10773" width="4.7109375" style="73" customWidth="1"/>
    <col min="10774" max="10774" width="5.28515625" style="73" customWidth="1"/>
    <col min="10775" max="10775" width="13.7109375" style="73" customWidth="1"/>
    <col min="10776" max="10776" width="6.42578125" style="73" customWidth="1"/>
    <col min="10777" max="10777" width="2.28515625" style="73" customWidth="1"/>
    <col min="10778" max="11008" width="8.85546875" style="73"/>
    <col min="11009" max="11009" width="2.42578125" style="73" customWidth="1"/>
    <col min="11010" max="11010" width="28.7109375" style="73" customWidth="1"/>
    <col min="11011" max="11011" width="2.7109375" style="73" customWidth="1"/>
    <col min="11012" max="11012" width="6.7109375" style="73" customWidth="1"/>
    <col min="11013" max="11015" width="5.28515625" style="73" customWidth="1"/>
    <col min="11016" max="11016" width="5.7109375" style="73" customWidth="1"/>
    <col min="11017" max="11017" width="4.7109375" style="73" customWidth="1"/>
    <col min="11018" max="11020" width="5.28515625" style="73" customWidth="1"/>
    <col min="11021" max="11022" width="5.7109375" style="73" customWidth="1"/>
    <col min="11023" max="11023" width="4.7109375" style="73" customWidth="1"/>
    <col min="11024" max="11026" width="5.28515625" style="73" customWidth="1"/>
    <col min="11027" max="11028" width="5.7109375" style="73" customWidth="1"/>
    <col min="11029" max="11029" width="4.7109375" style="73" customWidth="1"/>
    <col min="11030" max="11030" width="5.28515625" style="73" customWidth="1"/>
    <col min="11031" max="11031" width="13.7109375" style="73" customWidth="1"/>
    <col min="11032" max="11032" width="6.42578125" style="73" customWidth="1"/>
    <col min="11033" max="11033" width="2.28515625" style="73" customWidth="1"/>
    <col min="11034" max="11264" width="8.85546875" style="73"/>
    <col min="11265" max="11265" width="2.42578125" style="73" customWidth="1"/>
    <col min="11266" max="11266" width="28.7109375" style="73" customWidth="1"/>
    <col min="11267" max="11267" width="2.7109375" style="73" customWidth="1"/>
    <col min="11268" max="11268" width="6.7109375" style="73" customWidth="1"/>
    <col min="11269" max="11271" width="5.28515625" style="73" customWidth="1"/>
    <col min="11272" max="11272" width="5.7109375" style="73" customWidth="1"/>
    <col min="11273" max="11273" width="4.7109375" style="73" customWidth="1"/>
    <col min="11274" max="11276" width="5.28515625" style="73" customWidth="1"/>
    <col min="11277" max="11278" width="5.7109375" style="73" customWidth="1"/>
    <col min="11279" max="11279" width="4.7109375" style="73" customWidth="1"/>
    <col min="11280" max="11282" width="5.28515625" style="73" customWidth="1"/>
    <col min="11283" max="11284" width="5.7109375" style="73" customWidth="1"/>
    <col min="11285" max="11285" width="4.7109375" style="73" customWidth="1"/>
    <col min="11286" max="11286" width="5.28515625" style="73" customWidth="1"/>
    <col min="11287" max="11287" width="13.7109375" style="73" customWidth="1"/>
    <col min="11288" max="11288" width="6.42578125" style="73" customWidth="1"/>
    <col min="11289" max="11289" width="2.28515625" style="73" customWidth="1"/>
    <col min="11290" max="11520" width="8.85546875" style="73"/>
    <col min="11521" max="11521" width="2.42578125" style="73" customWidth="1"/>
    <col min="11522" max="11522" width="28.7109375" style="73" customWidth="1"/>
    <col min="11523" max="11523" width="2.7109375" style="73" customWidth="1"/>
    <col min="11524" max="11524" width="6.7109375" style="73" customWidth="1"/>
    <col min="11525" max="11527" width="5.28515625" style="73" customWidth="1"/>
    <col min="11528" max="11528" width="5.7109375" style="73" customWidth="1"/>
    <col min="11529" max="11529" width="4.7109375" style="73" customWidth="1"/>
    <col min="11530" max="11532" width="5.28515625" style="73" customWidth="1"/>
    <col min="11533" max="11534" width="5.7109375" style="73" customWidth="1"/>
    <col min="11535" max="11535" width="4.7109375" style="73" customWidth="1"/>
    <col min="11536" max="11538" width="5.28515625" style="73" customWidth="1"/>
    <col min="11539" max="11540" width="5.7109375" style="73" customWidth="1"/>
    <col min="11541" max="11541" width="4.7109375" style="73" customWidth="1"/>
    <col min="11542" max="11542" width="5.28515625" style="73" customWidth="1"/>
    <col min="11543" max="11543" width="13.7109375" style="73" customWidth="1"/>
    <col min="11544" max="11544" width="6.42578125" style="73" customWidth="1"/>
    <col min="11545" max="11545" width="2.28515625" style="73" customWidth="1"/>
    <col min="11546" max="11776" width="8.85546875" style="73"/>
    <col min="11777" max="11777" width="2.42578125" style="73" customWidth="1"/>
    <col min="11778" max="11778" width="28.7109375" style="73" customWidth="1"/>
    <col min="11779" max="11779" width="2.7109375" style="73" customWidth="1"/>
    <col min="11780" max="11780" width="6.7109375" style="73" customWidth="1"/>
    <col min="11781" max="11783" width="5.28515625" style="73" customWidth="1"/>
    <col min="11784" max="11784" width="5.7109375" style="73" customWidth="1"/>
    <col min="11785" max="11785" width="4.7109375" style="73" customWidth="1"/>
    <col min="11786" max="11788" width="5.28515625" style="73" customWidth="1"/>
    <col min="11789" max="11790" width="5.7109375" style="73" customWidth="1"/>
    <col min="11791" max="11791" width="4.7109375" style="73" customWidth="1"/>
    <col min="11792" max="11794" width="5.28515625" style="73" customWidth="1"/>
    <col min="11795" max="11796" width="5.7109375" style="73" customWidth="1"/>
    <col min="11797" max="11797" width="4.7109375" style="73" customWidth="1"/>
    <col min="11798" max="11798" width="5.28515625" style="73" customWidth="1"/>
    <col min="11799" max="11799" width="13.7109375" style="73" customWidth="1"/>
    <col min="11800" max="11800" width="6.42578125" style="73" customWidth="1"/>
    <col min="11801" max="11801" width="2.28515625" style="73" customWidth="1"/>
    <col min="11802" max="12032" width="8.85546875" style="73"/>
    <col min="12033" max="12033" width="2.42578125" style="73" customWidth="1"/>
    <col min="12034" max="12034" width="28.7109375" style="73" customWidth="1"/>
    <col min="12035" max="12035" width="2.7109375" style="73" customWidth="1"/>
    <col min="12036" max="12036" width="6.7109375" style="73" customWidth="1"/>
    <col min="12037" max="12039" width="5.28515625" style="73" customWidth="1"/>
    <col min="12040" max="12040" width="5.7109375" style="73" customWidth="1"/>
    <col min="12041" max="12041" width="4.7109375" style="73" customWidth="1"/>
    <col min="12042" max="12044" width="5.28515625" style="73" customWidth="1"/>
    <col min="12045" max="12046" width="5.7109375" style="73" customWidth="1"/>
    <col min="12047" max="12047" width="4.7109375" style="73" customWidth="1"/>
    <col min="12048" max="12050" width="5.28515625" style="73" customWidth="1"/>
    <col min="12051" max="12052" width="5.7109375" style="73" customWidth="1"/>
    <col min="12053" max="12053" width="4.7109375" style="73" customWidth="1"/>
    <col min="12054" max="12054" width="5.28515625" style="73" customWidth="1"/>
    <col min="12055" max="12055" width="13.7109375" style="73" customWidth="1"/>
    <col min="12056" max="12056" width="6.42578125" style="73" customWidth="1"/>
    <col min="12057" max="12057" width="2.28515625" style="73" customWidth="1"/>
    <col min="12058" max="12288" width="8.85546875" style="73"/>
    <col min="12289" max="12289" width="2.42578125" style="73" customWidth="1"/>
    <col min="12290" max="12290" width="28.7109375" style="73" customWidth="1"/>
    <col min="12291" max="12291" width="2.7109375" style="73" customWidth="1"/>
    <col min="12292" max="12292" width="6.7109375" style="73" customWidth="1"/>
    <col min="12293" max="12295" width="5.28515625" style="73" customWidth="1"/>
    <col min="12296" max="12296" width="5.7109375" style="73" customWidth="1"/>
    <col min="12297" max="12297" width="4.7109375" style="73" customWidth="1"/>
    <col min="12298" max="12300" width="5.28515625" style="73" customWidth="1"/>
    <col min="12301" max="12302" width="5.7109375" style="73" customWidth="1"/>
    <col min="12303" max="12303" width="4.7109375" style="73" customWidth="1"/>
    <col min="12304" max="12306" width="5.28515625" style="73" customWidth="1"/>
    <col min="12307" max="12308" width="5.7109375" style="73" customWidth="1"/>
    <col min="12309" max="12309" width="4.7109375" style="73" customWidth="1"/>
    <col min="12310" max="12310" width="5.28515625" style="73" customWidth="1"/>
    <col min="12311" max="12311" width="13.7109375" style="73" customWidth="1"/>
    <col min="12312" max="12312" width="6.42578125" style="73" customWidth="1"/>
    <col min="12313" max="12313" width="2.28515625" style="73" customWidth="1"/>
    <col min="12314" max="12544" width="8.85546875" style="73"/>
    <col min="12545" max="12545" width="2.42578125" style="73" customWidth="1"/>
    <col min="12546" max="12546" width="28.7109375" style="73" customWidth="1"/>
    <col min="12547" max="12547" width="2.7109375" style="73" customWidth="1"/>
    <col min="12548" max="12548" width="6.7109375" style="73" customWidth="1"/>
    <col min="12549" max="12551" width="5.28515625" style="73" customWidth="1"/>
    <col min="12552" max="12552" width="5.7109375" style="73" customWidth="1"/>
    <col min="12553" max="12553" width="4.7109375" style="73" customWidth="1"/>
    <col min="12554" max="12556" width="5.28515625" style="73" customWidth="1"/>
    <col min="12557" max="12558" width="5.7109375" style="73" customWidth="1"/>
    <col min="12559" max="12559" width="4.7109375" style="73" customWidth="1"/>
    <col min="12560" max="12562" width="5.28515625" style="73" customWidth="1"/>
    <col min="12563" max="12564" width="5.7109375" style="73" customWidth="1"/>
    <col min="12565" max="12565" width="4.7109375" style="73" customWidth="1"/>
    <col min="12566" max="12566" width="5.28515625" style="73" customWidth="1"/>
    <col min="12567" max="12567" width="13.7109375" style="73" customWidth="1"/>
    <col min="12568" max="12568" width="6.42578125" style="73" customWidth="1"/>
    <col min="12569" max="12569" width="2.28515625" style="73" customWidth="1"/>
    <col min="12570" max="12800" width="8.85546875" style="73"/>
    <col min="12801" max="12801" width="2.42578125" style="73" customWidth="1"/>
    <col min="12802" max="12802" width="28.7109375" style="73" customWidth="1"/>
    <col min="12803" max="12803" width="2.7109375" style="73" customWidth="1"/>
    <col min="12804" max="12804" width="6.7109375" style="73" customWidth="1"/>
    <col min="12805" max="12807" width="5.28515625" style="73" customWidth="1"/>
    <col min="12808" max="12808" width="5.7109375" style="73" customWidth="1"/>
    <col min="12809" max="12809" width="4.7109375" style="73" customWidth="1"/>
    <col min="12810" max="12812" width="5.28515625" style="73" customWidth="1"/>
    <col min="12813" max="12814" width="5.7109375" style="73" customWidth="1"/>
    <col min="12815" max="12815" width="4.7109375" style="73" customWidth="1"/>
    <col min="12816" max="12818" width="5.28515625" style="73" customWidth="1"/>
    <col min="12819" max="12820" width="5.7109375" style="73" customWidth="1"/>
    <col min="12821" max="12821" width="4.7109375" style="73" customWidth="1"/>
    <col min="12822" max="12822" width="5.28515625" style="73" customWidth="1"/>
    <col min="12823" max="12823" width="13.7109375" style="73" customWidth="1"/>
    <col min="12824" max="12824" width="6.42578125" style="73" customWidth="1"/>
    <col min="12825" max="12825" width="2.28515625" style="73" customWidth="1"/>
    <col min="12826" max="13056" width="8.85546875" style="73"/>
    <col min="13057" max="13057" width="2.42578125" style="73" customWidth="1"/>
    <col min="13058" max="13058" width="28.7109375" style="73" customWidth="1"/>
    <col min="13059" max="13059" width="2.7109375" style="73" customWidth="1"/>
    <col min="13060" max="13060" width="6.7109375" style="73" customWidth="1"/>
    <col min="13061" max="13063" width="5.28515625" style="73" customWidth="1"/>
    <col min="13064" max="13064" width="5.7109375" style="73" customWidth="1"/>
    <col min="13065" max="13065" width="4.7109375" style="73" customWidth="1"/>
    <col min="13066" max="13068" width="5.28515625" style="73" customWidth="1"/>
    <col min="13069" max="13070" width="5.7109375" style="73" customWidth="1"/>
    <col min="13071" max="13071" width="4.7109375" style="73" customWidth="1"/>
    <col min="13072" max="13074" width="5.28515625" style="73" customWidth="1"/>
    <col min="13075" max="13076" width="5.7109375" style="73" customWidth="1"/>
    <col min="13077" max="13077" width="4.7109375" style="73" customWidth="1"/>
    <col min="13078" max="13078" width="5.28515625" style="73" customWidth="1"/>
    <col min="13079" max="13079" width="13.7109375" style="73" customWidth="1"/>
    <col min="13080" max="13080" width="6.42578125" style="73" customWidth="1"/>
    <col min="13081" max="13081" width="2.28515625" style="73" customWidth="1"/>
    <col min="13082" max="13312" width="8.85546875" style="73"/>
    <col min="13313" max="13313" width="2.42578125" style="73" customWidth="1"/>
    <col min="13314" max="13314" width="28.7109375" style="73" customWidth="1"/>
    <col min="13315" max="13315" width="2.7109375" style="73" customWidth="1"/>
    <col min="13316" max="13316" width="6.7109375" style="73" customWidth="1"/>
    <col min="13317" max="13319" width="5.28515625" style="73" customWidth="1"/>
    <col min="13320" max="13320" width="5.7109375" style="73" customWidth="1"/>
    <col min="13321" max="13321" width="4.7109375" style="73" customWidth="1"/>
    <col min="13322" max="13324" width="5.28515625" style="73" customWidth="1"/>
    <col min="13325" max="13326" width="5.7109375" style="73" customWidth="1"/>
    <col min="13327" max="13327" width="4.7109375" style="73" customWidth="1"/>
    <col min="13328" max="13330" width="5.28515625" style="73" customWidth="1"/>
    <col min="13331" max="13332" width="5.7109375" style="73" customWidth="1"/>
    <col min="13333" max="13333" width="4.7109375" style="73" customWidth="1"/>
    <col min="13334" max="13334" width="5.28515625" style="73" customWidth="1"/>
    <col min="13335" max="13335" width="13.7109375" style="73" customWidth="1"/>
    <col min="13336" max="13336" width="6.42578125" style="73" customWidth="1"/>
    <col min="13337" max="13337" width="2.28515625" style="73" customWidth="1"/>
    <col min="13338" max="13568" width="8.85546875" style="73"/>
    <col min="13569" max="13569" width="2.42578125" style="73" customWidth="1"/>
    <col min="13570" max="13570" width="28.7109375" style="73" customWidth="1"/>
    <col min="13571" max="13571" width="2.7109375" style="73" customWidth="1"/>
    <col min="13572" max="13572" width="6.7109375" style="73" customWidth="1"/>
    <col min="13573" max="13575" width="5.28515625" style="73" customWidth="1"/>
    <col min="13576" max="13576" width="5.7109375" style="73" customWidth="1"/>
    <col min="13577" max="13577" width="4.7109375" style="73" customWidth="1"/>
    <col min="13578" max="13580" width="5.28515625" style="73" customWidth="1"/>
    <col min="13581" max="13582" width="5.7109375" style="73" customWidth="1"/>
    <col min="13583" max="13583" width="4.7109375" style="73" customWidth="1"/>
    <col min="13584" max="13586" width="5.28515625" style="73" customWidth="1"/>
    <col min="13587" max="13588" width="5.7109375" style="73" customWidth="1"/>
    <col min="13589" max="13589" width="4.7109375" style="73" customWidth="1"/>
    <col min="13590" max="13590" width="5.28515625" style="73" customWidth="1"/>
    <col min="13591" max="13591" width="13.7109375" style="73" customWidth="1"/>
    <col min="13592" max="13592" width="6.42578125" style="73" customWidth="1"/>
    <col min="13593" max="13593" width="2.28515625" style="73" customWidth="1"/>
    <col min="13594" max="13824" width="8.85546875" style="73"/>
    <col min="13825" max="13825" width="2.42578125" style="73" customWidth="1"/>
    <col min="13826" max="13826" width="28.7109375" style="73" customWidth="1"/>
    <col min="13827" max="13827" width="2.7109375" style="73" customWidth="1"/>
    <col min="13828" max="13828" width="6.7109375" style="73" customWidth="1"/>
    <col min="13829" max="13831" width="5.28515625" style="73" customWidth="1"/>
    <col min="13832" max="13832" width="5.7109375" style="73" customWidth="1"/>
    <col min="13833" max="13833" width="4.7109375" style="73" customWidth="1"/>
    <col min="13834" max="13836" width="5.28515625" style="73" customWidth="1"/>
    <col min="13837" max="13838" width="5.7109375" style="73" customWidth="1"/>
    <col min="13839" max="13839" width="4.7109375" style="73" customWidth="1"/>
    <col min="13840" max="13842" width="5.28515625" style="73" customWidth="1"/>
    <col min="13843" max="13844" width="5.7109375" style="73" customWidth="1"/>
    <col min="13845" max="13845" width="4.7109375" style="73" customWidth="1"/>
    <col min="13846" max="13846" width="5.28515625" style="73" customWidth="1"/>
    <col min="13847" max="13847" width="13.7109375" style="73" customWidth="1"/>
    <col min="13848" max="13848" width="6.42578125" style="73" customWidth="1"/>
    <col min="13849" max="13849" width="2.28515625" style="73" customWidth="1"/>
    <col min="13850" max="14080" width="8.85546875" style="73"/>
    <col min="14081" max="14081" width="2.42578125" style="73" customWidth="1"/>
    <col min="14082" max="14082" width="28.7109375" style="73" customWidth="1"/>
    <col min="14083" max="14083" width="2.7109375" style="73" customWidth="1"/>
    <col min="14084" max="14084" width="6.7109375" style="73" customWidth="1"/>
    <col min="14085" max="14087" width="5.28515625" style="73" customWidth="1"/>
    <col min="14088" max="14088" width="5.7109375" style="73" customWidth="1"/>
    <col min="14089" max="14089" width="4.7109375" style="73" customWidth="1"/>
    <col min="14090" max="14092" width="5.28515625" style="73" customWidth="1"/>
    <col min="14093" max="14094" width="5.7109375" style="73" customWidth="1"/>
    <col min="14095" max="14095" width="4.7109375" style="73" customWidth="1"/>
    <col min="14096" max="14098" width="5.28515625" style="73" customWidth="1"/>
    <col min="14099" max="14100" width="5.7109375" style="73" customWidth="1"/>
    <col min="14101" max="14101" width="4.7109375" style="73" customWidth="1"/>
    <col min="14102" max="14102" width="5.28515625" style="73" customWidth="1"/>
    <col min="14103" max="14103" width="13.7109375" style="73" customWidth="1"/>
    <col min="14104" max="14104" width="6.42578125" style="73" customWidth="1"/>
    <col min="14105" max="14105" width="2.28515625" style="73" customWidth="1"/>
    <col min="14106" max="14336" width="8.85546875" style="73"/>
    <col min="14337" max="14337" width="2.42578125" style="73" customWidth="1"/>
    <col min="14338" max="14338" width="28.7109375" style="73" customWidth="1"/>
    <col min="14339" max="14339" width="2.7109375" style="73" customWidth="1"/>
    <col min="14340" max="14340" width="6.7109375" style="73" customWidth="1"/>
    <col min="14341" max="14343" width="5.28515625" style="73" customWidth="1"/>
    <col min="14344" max="14344" width="5.7109375" style="73" customWidth="1"/>
    <col min="14345" max="14345" width="4.7109375" style="73" customWidth="1"/>
    <col min="14346" max="14348" width="5.28515625" style="73" customWidth="1"/>
    <col min="14349" max="14350" width="5.7109375" style="73" customWidth="1"/>
    <col min="14351" max="14351" width="4.7109375" style="73" customWidth="1"/>
    <col min="14352" max="14354" width="5.28515625" style="73" customWidth="1"/>
    <col min="14355" max="14356" width="5.7109375" style="73" customWidth="1"/>
    <col min="14357" max="14357" width="4.7109375" style="73" customWidth="1"/>
    <col min="14358" max="14358" width="5.28515625" style="73" customWidth="1"/>
    <col min="14359" max="14359" width="13.7109375" style="73" customWidth="1"/>
    <col min="14360" max="14360" width="6.42578125" style="73" customWidth="1"/>
    <col min="14361" max="14361" width="2.28515625" style="73" customWidth="1"/>
    <col min="14362" max="14592" width="8.85546875" style="73"/>
    <col min="14593" max="14593" width="2.42578125" style="73" customWidth="1"/>
    <col min="14594" max="14594" width="28.7109375" style="73" customWidth="1"/>
    <col min="14595" max="14595" width="2.7109375" style="73" customWidth="1"/>
    <col min="14596" max="14596" width="6.7109375" style="73" customWidth="1"/>
    <col min="14597" max="14599" width="5.28515625" style="73" customWidth="1"/>
    <col min="14600" max="14600" width="5.7109375" style="73" customWidth="1"/>
    <col min="14601" max="14601" width="4.7109375" style="73" customWidth="1"/>
    <col min="14602" max="14604" width="5.28515625" style="73" customWidth="1"/>
    <col min="14605" max="14606" width="5.7109375" style="73" customWidth="1"/>
    <col min="14607" max="14607" width="4.7109375" style="73" customWidth="1"/>
    <col min="14608" max="14610" width="5.28515625" style="73" customWidth="1"/>
    <col min="14611" max="14612" width="5.7109375" style="73" customWidth="1"/>
    <col min="14613" max="14613" width="4.7109375" style="73" customWidth="1"/>
    <col min="14614" max="14614" width="5.28515625" style="73" customWidth="1"/>
    <col min="14615" max="14615" width="13.7109375" style="73" customWidth="1"/>
    <col min="14616" max="14616" width="6.42578125" style="73" customWidth="1"/>
    <col min="14617" max="14617" width="2.28515625" style="73" customWidth="1"/>
    <col min="14618" max="14848" width="8.85546875" style="73"/>
    <col min="14849" max="14849" width="2.42578125" style="73" customWidth="1"/>
    <col min="14850" max="14850" width="28.7109375" style="73" customWidth="1"/>
    <col min="14851" max="14851" width="2.7109375" style="73" customWidth="1"/>
    <col min="14852" max="14852" width="6.7109375" style="73" customWidth="1"/>
    <col min="14853" max="14855" width="5.28515625" style="73" customWidth="1"/>
    <col min="14856" max="14856" width="5.7109375" style="73" customWidth="1"/>
    <col min="14857" max="14857" width="4.7109375" style="73" customWidth="1"/>
    <col min="14858" max="14860" width="5.28515625" style="73" customWidth="1"/>
    <col min="14861" max="14862" width="5.7109375" style="73" customWidth="1"/>
    <col min="14863" max="14863" width="4.7109375" style="73" customWidth="1"/>
    <col min="14864" max="14866" width="5.28515625" style="73" customWidth="1"/>
    <col min="14867" max="14868" width="5.7109375" style="73" customWidth="1"/>
    <col min="14869" max="14869" width="4.7109375" style="73" customWidth="1"/>
    <col min="14870" max="14870" width="5.28515625" style="73" customWidth="1"/>
    <col min="14871" max="14871" width="13.7109375" style="73" customWidth="1"/>
    <col min="14872" max="14872" width="6.42578125" style="73" customWidth="1"/>
    <col min="14873" max="14873" width="2.28515625" style="73" customWidth="1"/>
    <col min="14874" max="15104" width="8.85546875" style="73"/>
    <col min="15105" max="15105" width="2.42578125" style="73" customWidth="1"/>
    <col min="15106" max="15106" width="28.7109375" style="73" customWidth="1"/>
    <col min="15107" max="15107" width="2.7109375" style="73" customWidth="1"/>
    <col min="15108" max="15108" width="6.7109375" style="73" customWidth="1"/>
    <col min="15109" max="15111" width="5.28515625" style="73" customWidth="1"/>
    <col min="15112" max="15112" width="5.7109375" style="73" customWidth="1"/>
    <col min="15113" max="15113" width="4.7109375" style="73" customWidth="1"/>
    <col min="15114" max="15116" width="5.28515625" style="73" customWidth="1"/>
    <col min="15117" max="15118" width="5.7109375" style="73" customWidth="1"/>
    <col min="15119" max="15119" width="4.7109375" style="73" customWidth="1"/>
    <col min="15120" max="15122" width="5.28515625" style="73" customWidth="1"/>
    <col min="15123" max="15124" width="5.7109375" style="73" customWidth="1"/>
    <col min="15125" max="15125" width="4.7109375" style="73" customWidth="1"/>
    <col min="15126" max="15126" width="5.28515625" style="73" customWidth="1"/>
    <col min="15127" max="15127" width="13.7109375" style="73" customWidth="1"/>
    <col min="15128" max="15128" width="6.42578125" style="73" customWidth="1"/>
    <col min="15129" max="15129" width="2.28515625" style="73" customWidth="1"/>
    <col min="15130" max="15360" width="8.85546875" style="73"/>
    <col min="15361" max="15361" width="2.42578125" style="73" customWidth="1"/>
    <col min="15362" max="15362" width="28.7109375" style="73" customWidth="1"/>
    <col min="15363" max="15363" width="2.7109375" style="73" customWidth="1"/>
    <col min="15364" max="15364" width="6.7109375" style="73" customWidth="1"/>
    <col min="15365" max="15367" width="5.28515625" style="73" customWidth="1"/>
    <col min="15368" max="15368" width="5.7109375" style="73" customWidth="1"/>
    <col min="15369" max="15369" width="4.7109375" style="73" customWidth="1"/>
    <col min="15370" max="15372" width="5.28515625" style="73" customWidth="1"/>
    <col min="15373" max="15374" width="5.7109375" style="73" customWidth="1"/>
    <col min="15375" max="15375" width="4.7109375" style="73" customWidth="1"/>
    <col min="15376" max="15378" width="5.28515625" style="73" customWidth="1"/>
    <col min="15379" max="15380" width="5.7109375" style="73" customWidth="1"/>
    <col min="15381" max="15381" width="4.7109375" style="73" customWidth="1"/>
    <col min="15382" max="15382" width="5.28515625" style="73" customWidth="1"/>
    <col min="15383" max="15383" width="13.7109375" style="73" customWidth="1"/>
    <col min="15384" max="15384" width="6.42578125" style="73" customWidth="1"/>
    <col min="15385" max="15385" width="2.28515625" style="73" customWidth="1"/>
    <col min="15386" max="15616" width="8.85546875" style="73"/>
    <col min="15617" max="15617" width="2.42578125" style="73" customWidth="1"/>
    <col min="15618" max="15618" width="28.7109375" style="73" customWidth="1"/>
    <col min="15619" max="15619" width="2.7109375" style="73" customWidth="1"/>
    <col min="15620" max="15620" width="6.7109375" style="73" customWidth="1"/>
    <col min="15621" max="15623" width="5.28515625" style="73" customWidth="1"/>
    <col min="15624" max="15624" width="5.7109375" style="73" customWidth="1"/>
    <col min="15625" max="15625" width="4.7109375" style="73" customWidth="1"/>
    <col min="15626" max="15628" width="5.28515625" style="73" customWidth="1"/>
    <col min="15629" max="15630" width="5.7109375" style="73" customWidth="1"/>
    <col min="15631" max="15631" width="4.7109375" style="73" customWidth="1"/>
    <col min="15632" max="15634" width="5.28515625" style="73" customWidth="1"/>
    <col min="15635" max="15636" width="5.7109375" style="73" customWidth="1"/>
    <col min="15637" max="15637" width="4.7109375" style="73" customWidth="1"/>
    <col min="15638" max="15638" width="5.28515625" style="73" customWidth="1"/>
    <col min="15639" max="15639" width="13.7109375" style="73" customWidth="1"/>
    <col min="15640" max="15640" width="6.42578125" style="73" customWidth="1"/>
    <col min="15641" max="15641" width="2.28515625" style="73" customWidth="1"/>
    <col min="15642" max="15872" width="8.85546875" style="73"/>
    <col min="15873" max="15873" width="2.42578125" style="73" customWidth="1"/>
    <col min="15874" max="15874" width="28.7109375" style="73" customWidth="1"/>
    <col min="15875" max="15875" width="2.7109375" style="73" customWidth="1"/>
    <col min="15876" max="15876" width="6.7109375" style="73" customWidth="1"/>
    <col min="15877" max="15879" width="5.28515625" style="73" customWidth="1"/>
    <col min="15880" max="15880" width="5.7109375" style="73" customWidth="1"/>
    <col min="15881" max="15881" width="4.7109375" style="73" customWidth="1"/>
    <col min="15882" max="15884" width="5.28515625" style="73" customWidth="1"/>
    <col min="15885" max="15886" width="5.7109375" style="73" customWidth="1"/>
    <col min="15887" max="15887" width="4.7109375" style="73" customWidth="1"/>
    <col min="15888" max="15890" width="5.28515625" style="73" customWidth="1"/>
    <col min="15891" max="15892" width="5.7109375" style="73" customWidth="1"/>
    <col min="15893" max="15893" width="4.7109375" style="73" customWidth="1"/>
    <col min="15894" max="15894" width="5.28515625" style="73" customWidth="1"/>
    <col min="15895" max="15895" width="13.7109375" style="73" customWidth="1"/>
    <col min="15896" max="15896" width="6.42578125" style="73" customWidth="1"/>
    <col min="15897" max="15897" width="2.28515625" style="73" customWidth="1"/>
    <col min="15898" max="16128" width="8.85546875" style="73"/>
    <col min="16129" max="16129" width="2.42578125" style="73" customWidth="1"/>
    <col min="16130" max="16130" width="28.7109375" style="73" customWidth="1"/>
    <col min="16131" max="16131" width="2.7109375" style="73" customWidth="1"/>
    <col min="16132" max="16132" width="6.7109375" style="73" customWidth="1"/>
    <col min="16133" max="16135" width="5.28515625" style="73" customWidth="1"/>
    <col min="16136" max="16136" width="5.7109375" style="73" customWidth="1"/>
    <col min="16137" max="16137" width="4.7109375" style="73" customWidth="1"/>
    <col min="16138" max="16140" width="5.28515625" style="73" customWidth="1"/>
    <col min="16141" max="16142" width="5.7109375" style="73" customWidth="1"/>
    <col min="16143" max="16143" width="4.7109375" style="73" customWidth="1"/>
    <col min="16144" max="16146" width="5.28515625" style="73" customWidth="1"/>
    <col min="16147" max="16148" width="5.7109375" style="73" customWidth="1"/>
    <col min="16149" max="16149" width="4.7109375" style="73" customWidth="1"/>
    <col min="16150" max="16150" width="5.28515625" style="73" customWidth="1"/>
    <col min="16151" max="16151" width="13.7109375" style="73" customWidth="1"/>
    <col min="16152" max="16152" width="6.42578125" style="73" customWidth="1"/>
    <col min="16153" max="16153" width="2.28515625" style="73" customWidth="1"/>
    <col min="16154" max="16384" width="8.85546875" style="73"/>
  </cols>
  <sheetData>
    <row r="1" spans="1:24" ht="15" customHeight="1">
      <c r="A1" s="252" t="str">
        <f>CONCATENATE('INITIAL INPUT'!D12,"  ",'INITIAL INPUT'!G12)</f>
        <v>BSA 1A  ADTA</v>
      </c>
      <c r="B1" s="253"/>
      <c r="C1" s="253"/>
      <c r="D1" s="254"/>
      <c r="E1" s="258" t="s">
        <v>129</v>
      </c>
      <c r="F1" s="259"/>
      <c r="G1" s="259"/>
      <c r="H1" s="259"/>
      <c r="I1" s="260"/>
      <c r="J1" s="258" t="s">
        <v>130</v>
      </c>
      <c r="K1" s="259"/>
      <c r="L1" s="259"/>
      <c r="M1" s="259"/>
      <c r="N1" s="259"/>
      <c r="O1" s="260"/>
      <c r="P1" s="258" t="s">
        <v>131</v>
      </c>
      <c r="Q1" s="259"/>
      <c r="R1" s="259"/>
      <c r="S1" s="259"/>
      <c r="T1" s="259"/>
      <c r="U1" s="259"/>
      <c r="V1" s="260"/>
      <c r="W1" s="72"/>
    </row>
    <row r="2" spans="1:24" s="74" customFormat="1" ht="15" customHeight="1">
      <c r="A2" s="255"/>
      <c r="B2" s="256"/>
      <c r="C2" s="256"/>
      <c r="D2" s="257"/>
      <c r="E2" s="271" t="str">
        <f>IF('INITIAL INPUT'!G20="","",'INITIAL INPUT'!G20)</f>
        <v>Class Standing</v>
      </c>
      <c r="F2" s="281" t="str">
        <f>IF('INITIAL INPUT'!G21="","",'INITIAL INPUT'!G21)</f>
        <v>Laboratory</v>
      </c>
      <c r="G2" s="267" t="s">
        <v>98</v>
      </c>
      <c r="H2" s="235" t="s">
        <v>99</v>
      </c>
      <c r="I2" s="275" t="str">
        <f>IF('INITIAL INPUT'!J23="","GRADE (%)","INVALID GRADE")</f>
        <v>GRADE (%)</v>
      </c>
      <c r="J2" s="271" t="str">
        <f>E2</f>
        <v>Class Standing</v>
      </c>
      <c r="K2" s="281" t="str">
        <f>F2</f>
        <v>Laboratory</v>
      </c>
      <c r="L2" s="267" t="str">
        <f>G2</f>
        <v>EXAM</v>
      </c>
      <c r="M2" s="268" t="s">
        <v>132</v>
      </c>
      <c r="N2" s="235" t="s">
        <v>99</v>
      </c>
      <c r="O2" s="275" t="str">
        <f>IF('INITIAL INPUT'!K23="","GRADE (%)","INVALID GRADE")</f>
        <v>GRADE (%)</v>
      </c>
      <c r="P2" s="271" t="str">
        <f>E2</f>
        <v>Class Standing</v>
      </c>
      <c r="Q2" s="281" t="str">
        <f>F2</f>
        <v>Laboratory</v>
      </c>
      <c r="R2" s="267" t="s">
        <v>98</v>
      </c>
      <c r="S2" s="268" t="s">
        <v>132</v>
      </c>
      <c r="T2" s="235" t="s">
        <v>99</v>
      </c>
      <c r="U2" s="275" t="str">
        <f>IF('INITIAL INPUT'!L23="","GRADE (%)","INVALID GRADE")</f>
        <v>GRADE (%)</v>
      </c>
      <c r="V2" s="278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>
      <c r="A3" s="225" t="str">
        <f>'INITIAL INPUT'!J12</f>
        <v>ACCOUNTING DATABASE THEORY &amp; APPLICATION</v>
      </c>
      <c r="B3" s="226"/>
      <c r="C3" s="226"/>
      <c r="D3" s="227"/>
      <c r="E3" s="272"/>
      <c r="F3" s="282"/>
      <c r="G3" s="233"/>
      <c r="H3" s="274"/>
      <c r="I3" s="276"/>
      <c r="J3" s="272"/>
      <c r="K3" s="282"/>
      <c r="L3" s="233"/>
      <c r="M3" s="268"/>
      <c r="N3" s="274"/>
      <c r="O3" s="276"/>
      <c r="P3" s="272"/>
      <c r="Q3" s="282"/>
      <c r="R3" s="233"/>
      <c r="S3" s="268"/>
      <c r="T3" s="274"/>
      <c r="U3" s="276"/>
      <c r="V3" s="279"/>
      <c r="W3" s="294"/>
    </row>
    <row r="4" spans="1:24" s="74" customFormat="1" ht="12.75" customHeight="1">
      <c r="A4" s="228" t="str">
        <f>CONCATENATE('INITIAL INPUT'!D14,"  ",'INITIAL INPUT'!G14)</f>
        <v>TTH 12:30PM-1:45PM  TTHSAT 1:45PM-3:00PM</v>
      </c>
      <c r="B4" s="229"/>
      <c r="C4" s="230"/>
      <c r="D4" s="103" t="str">
        <f>'INITIAL INPUT'!J14</f>
        <v>N6004</v>
      </c>
      <c r="E4" s="272"/>
      <c r="F4" s="282"/>
      <c r="G4" s="233"/>
      <c r="H4" s="274"/>
      <c r="I4" s="276"/>
      <c r="J4" s="272"/>
      <c r="K4" s="282"/>
      <c r="L4" s="233"/>
      <c r="M4" s="268"/>
      <c r="N4" s="274"/>
      <c r="O4" s="276"/>
      <c r="P4" s="272"/>
      <c r="Q4" s="282"/>
      <c r="R4" s="233"/>
      <c r="S4" s="268"/>
      <c r="T4" s="274"/>
      <c r="U4" s="276"/>
      <c r="V4" s="279"/>
      <c r="W4" s="294"/>
    </row>
    <row r="5" spans="1:24" s="74" customFormat="1" ht="12.6" customHeight="1">
      <c r="A5" s="228" t="str">
        <f>CONCATENATE('INITIAL INPUT'!G16," Trimester ","SY ",'INITIAL INPUT'!D16)</f>
        <v>2 Trimester SY 2015-2016</v>
      </c>
      <c r="B5" s="229"/>
      <c r="C5" s="230"/>
      <c r="D5" s="231"/>
      <c r="E5" s="272"/>
      <c r="F5" s="282"/>
      <c r="G5" s="284">
        <f>'INITIAL INPUT'!D20</f>
        <v>40959</v>
      </c>
      <c r="H5" s="274"/>
      <c r="I5" s="276"/>
      <c r="J5" s="272"/>
      <c r="K5" s="282"/>
      <c r="L5" s="284">
        <f>'INITIAL INPUT'!D22</f>
        <v>40988</v>
      </c>
      <c r="M5" s="268"/>
      <c r="N5" s="274"/>
      <c r="O5" s="276"/>
      <c r="P5" s="272"/>
      <c r="Q5" s="282"/>
      <c r="R5" s="284">
        <f>'INITIAL INPUT'!D24</f>
        <v>41019</v>
      </c>
      <c r="S5" s="268"/>
      <c r="T5" s="274"/>
      <c r="U5" s="276"/>
      <c r="V5" s="279"/>
      <c r="W5" s="294"/>
    </row>
    <row r="6" spans="1:24" s="74" customFormat="1" ht="12.75" customHeight="1">
      <c r="A6" s="241" t="str">
        <f>CONCATENATE("Inst/Prof:", 'INITIAL INPUT'!J16)</f>
        <v>Inst/Prof:Leonard Prim Francis G. Reyes</v>
      </c>
      <c r="B6" s="242"/>
      <c r="C6" s="242"/>
      <c r="D6" s="285"/>
      <c r="E6" s="272"/>
      <c r="F6" s="282"/>
      <c r="G6" s="282"/>
      <c r="H6" s="274"/>
      <c r="I6" s="276"/>
      <c r="J6" s="272"/>
      <c r="K6" s="282"/>
      <c r="L6" s="282"/>
      <c r="M6" s="268"/>
      <c r="N6" s="274"/>
      <c r="O6" s="276"/>
      <c r="P6" s="272"/>
      <c r="Q6" s="282"/>
      <c r="R6" s="282"/>
      <c r="S6" s="268"/>
      <c r="T6" s="274"/>
      <c r="U6" s="276"/>
      <c r="V6" s="279"/>
      <c r="W6" s="294"/>
    </row>
    <row r="7" spans="1:24" ht="13.15" customHeight="1">
      <c r="A7" s="244" t="s">
        <v>124</v>
      </c>
      <c r="B7" s="245"/>
      <c r="C7" s="248" t="s">
        <v>125</v>
      </c>
      <c r="D7" s="250" t="s">
        <v>134</v>
      </c>
      <c r="E7" s="273"/>
      <c r="F7" s="283"/>
      <c r="G7" s="283"/>
      <c r="H7" s="274"/>
      <c r="I7" s="276"/>
      <c r="J7" s="273"/>
      <c r="K7" s="283"/>
      <c r="L7" s="283"/>
      <c r="M7" s="269"/>
      <c r="N7" s="274"/>
      <c r="O7" s="276"/>
      <c r="P7" s="273"/>
      <c r="Q7" s="283"/>
      <c r="R7" s="283"/>
      <c r="S7" s="269"/>
      <c r="T7" s="274"/>
      <c r="U7" s="276"/>
      <c r="V7" s="279"/>
      <c r="W7" s="294"/>
    </row>
    <row r="8" spans="1:24" ht="12.75" customHeight="1">
      <c r="A8" s="246"/>
      <c r="B8" s="247"/>
      <c r="C8" s="249"/>
      <c r="D8" s="251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37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0"/>
      <c r="N8" s="237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0"/>
      <c r="T8" s="237"/>
      <c r="U8" s="277"/>
      <c r="V8" s="280"/>
      <c r="W8" s="295"/>
    </row>
    <row r="9" spans="1:24" s="89" customFormat="1" ht="12" customHeight="1">
      <c r="A9" s="78" t="s">
        <v>34</v>
      </c>
      <c r="B9" s="79" t="str">
        <f>IF(NAMES!B2="","",NAMES!B2)</f>
        <v xml:space="preserve">ACASIO, NOJOUD R. </v>
      </c>
      <c r="C9" s="104" t="str">
        <f>IF(NAMES!C2="","",NAMES!C2)</f>
        <v>F</v>
      </c>
      <c r="D9" s="81" t="str">
        <f>IF(NAMES!D2="","",NAMES!D2)</f>
        <v>BSA-1</v>
      </c>
      <c r="E9" s="82">
        <f>IF(PRELIM!P9="","",$E$8*PRELIM!P9)</f>
        <v>33</v>
      </c>
      <c r="F9" s="83">
        <f>IF(PRELIM!AB9="","",$F$8*PRELIM!AB9)</f>
        <v>32.175000000000004</v>
      </c>
      <c r="G9" s="83">
        <f>IF(PRELIM!AD9="","",$G$8*PRELIM!AD9)</f>
        <v>30.6</v>
      </c>
      <c r="H9" s="84">
        <f t="shared" ref="H9:H40" si="0">IF(SUM(E9:G9)=0,"",SUM(E9:G9))</f>
        <v>95.775000000000006</v>
      </c>
      <c r="I9" s="85">
        <f>IF(H9="","",VLOOKUP(H9,'INITIAL INPUT'!$P$4:$R$33,3))</f>
        <v>96</v>
      </c>
      <c r="J9" s="83">
        <f>IF(MIDTERM!P9="","",$J$8*MIDTERM!P9)</f>
        <v>25.457142857142863</v>
      </c>
      <c r="K9" s="83">
        <f>IF(MIDTERM!AB9="","",$K$8*MIDTERM!AB9)</f>
        <v>33</v>
      </c>
      <c r="L9" s="83">
        <f>IF(MIDTERM!AD9="","",$L$8*MIDTERM!AD9)</f>
        <v>30.114285714285717</v>
      </c>
      <c r="M9" s="86">
        <f>IF(SUM(J9:L9)=0,"",SUM(J9:L9))</f>
        <v>88.571428571428584</v>
      </c>
      <c r="N9" s="87">
        <f>IF(M9="","",('INITIAL INPUT'!$J$25*CRS!H9+'INITIAL INPUT'!$K$25*CRS!M9))</f>
        <v>92.173214285714295</v>
      </c>
      <c r="O9" s="85">
        <f>IF(N9="","",VLOOKUP(N9,'INITIAL INPUT'!$P$4:$R$33,3))</f>
        <v>92</v>
      </c>
      <c r="P9" s="83">
        <f>IF(FINAL!P9="","",CRS!$P$8*FINAL!P9)</f>
        <v>33</v>
      </c>
      <c r="Q9" s="83">
        <f>IF(FINAL!AB9="","",CRS!$Q$8*FINAL!AB9)</f>
        <v>33</v>
      </c>
      <c r="R9" s="83">
        <f>IF(FINAL!AD9="","",CRS!$R$8*FINAL!AD9)</f>
        <v>29.240000000000002</v>
      </c>
      <c r="S9" s="86">
        <f t="shared" ref="S9:S15" si="1">IF(R9="","",SUM(P9:R9))</f>
        <v>95.240000000000009</v>
      </c>
      <c r="T9" s="87">
        <f>IF(S9="","",'INITIAL INPUT'!$J$26*CRS!H9+'INITIAL INPUT'!$K$26*CRS!M9+'INITIAL INPUT'!$L$26*CRS!S9)</f>
        <v>93.706607142857152</v>
      </c>
      <c r="U9" s="85">
        <f>IF(T9="","",VLOOKUP(T9,'INITIAL INPUT'!$P$4:$R$33,3))</f>
        <v>94</v>
      </c>
      <c r="V9" s="107">
        <f>U9</f>
        <v>94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>
      <c r="A10" s="90" t="s">
        <v>35</v>
      </c>
      <c r="B10" s="79" t="str">
        <f>IF(NAMES!B3="","",NAMES!B3)</f>
        <v xml:space="preserve">AGTA, KERYL T. </v>
      </c>
      <c r="C10" s="104" t="str">
        <f>IF(NAMES!C3="","",NAMES!C3)</f>
        <v>F</v>
      </c>
      <c r="D10" s="81" t="str">
        <f>IF(NAMES!D3="","",NAMES!D3)</f>
        <v>BSA-1</v>
      </c>
      <c r="E10" s="82">
        <f>IF(PRELIM!P10="","",$E$8*PRELIM!P10)</f>
        <v>32.207999999999998</v>
      </c>
      <c r="F10" s="83">
        <f>IF(PRELIM!AB10="","",$F$8*PRELIM!AB10)</f>
        <v>32.175000000000004</v>
      </c>
      <c r="G10" s="83">
        <f>IF(PRELIM!AD10="","",$G$8*PRELIM!AD10)</f>
        <v>30.6</v>
      </c>
      <c r="H10" s="84">
        <f t="shared" si="0"/>
        <v>94.983000000000004</v>
      </c>
      <c r="I10" s="85">
        <f>IF(H10="","",VLOOKUP(H10,'INITIAL INPUT'!$P$4:$R$33,3))</f>
        <v>95</v>
      </c>
      <c r="J10" s="83">
        <f>IF(MIDTERM!P10="","",$J$8*MIDTERM!P10)</f>
        <v>32.057142857142857</v>
      </c>
      <c r="K10" s="83">
        <f>IF(MIDTERM!AB10="","",$K$8*MIDTERM!AB10)</f>
        <v>30.525000000000002</v>
      </c>
      <c r="L10" s="83">
        <f>IF(MIDTERM!AD10="","",$L$8*MIDTERM!AD10)</f>
        <v>29.142857142857142</v>
      </c>
      <c r="M10" s="86">
        <f t="shared" ref="M10:M40" si="2">IF(SUM(J10:L10)=0,"",SUM(J10:L10))</f>
        <v>91.724999999999994</v>
      </c>
      <c r="N10" s="87">
        <f>IF(M10="","",('INITIAL INPUT'!$J$25*CRS!H10+'INITIAL INPUT'!$K$25*CRS!M10))</f>
        <v>93.353999999999999</v>
      </c>
      <c r="O10" s="85">
        <f>IF(N10="","",VLOOKUP(N10,'INITIAL INPUT'!$P$4:$R$33,3))</f>
        <v>93</v>
      </c>
      <c r="P10" s="83">
        <f>IF(FINAL!P10="","",CRS!$P$8*FINAL!P10)</f>
        <v>33</v>
      </c>
      <c r="Q10" s="83">
        <f>IF(FINAL!AB10="","",CRS!$Q$8*FINAL!AB10)</f>
        <v>33</v>
      </c>
      <c r="R10" s="83">
        <f>IF(FINAL!AD10="","",CRS!$R$8*FINAL!AD10)</f>
        <v>26.520000000000003</v>
      </c>
      <c r="S10" s="86">
        <f t="shared" si="1"/>
        <v>92.52000000000001</v>
      </c>
      <c r="T10" s="87">
        <f>IF(S10="","",'INITIAL INPUT'!$J$26*CRS!H10+'INITIAL INPUT'!$K$26*CRS!M10+'INITIAL INPUT'!$L$26*CRS!S10)</f>
        <v>92.937000000000012</v>
      </c>
      <c r="U10" s="85">
        <f>IF(T10="","",VLOOKUP(T10,'INITIAL INPUT'!$P$4:$R$33,3))</f>
        <v>93</v>
      </c>
      <c r="V10" s="107">
        <f t="shared" ref="V10:V40" si="3">U10</f>
        <v>93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>
      <c r="A11" s="90" t="s">
        <v>36</v>
      </c>
      <c r="B11" s="79" t="str">
        <f>IF(NAMES!B4="","",NAMES!B4)</f>
        <v xml:space="preserve">ALONZO, ANGELIKA MAE K. </v>
      </c>
      <c r="C11" s="104" t="str">
        <f>IF(NAMES!C4="","",NAMES!C4)</f>
        <v>F</v>
      </c>
      <c r="D11" s="81" t="str">
        <f>IF(NAMES!D4="","",NAMES!D4)</f>
        <v>BSA-1</v>
      </c>
      <c r="E11" s="82">
        <f>IF(PRELIM!P11="","",$E$8*PRELIM!P11)</f>
        <v>32.472000000000001</v>
      </c>
      <c r="F11" s="83">
        <f>IF(PRELIM!AB11="","",$F$8*PRELIM!AB11)</f>
        <v>31.35</v>
      </c>
      <c r="G11" s="83">
        <f>IF(PRELIM!AD11="","",$G$8*PRELIM!AD11)</f>
        <v>32.725000000000001</v>
      </c>
      <c r="H11" s="84">
        <f t="shared" si="0"/>
        <v>96.546999999999997</v>
      </c>
      <c r="I11" s="85">
        <f>IF(H11="","",VLOOKUP(H11,'INITIAL INPUT'!$P$4:$R$33,3))</f>
        <v>97</v>
      </c>
      <c r="J11" s="83">
        <f>IF(MIDTERM!P11="","",$J$8*MIDTERM!P11)</f>
        <v>31.114285714285714</v>
      </c>
      <c r="K11" s="83">
        <f>IF(MIDTERM!AB11="","",$K$8*MIDTERM!AB11)</f>
        <v>33</v>
      </c>
      <c r="L11" s="83">
        <f>IF(MIDTERM!AD11="","",$L$8*MIDTERM!AD11)</f>
        <v>27.200000000000003</v>
      </c>
      <c r="M11" s="86">
        <f t="shared" si="2"/>
        <v>91.314285714285717</v>
      </c>
      <c r="N11" s="87">
        <f>IF(M11="","",('INITIAL INPUT'!$J$25*CRS!H11+'INITIAL INPUT'!$K$25*CRS!M11))</f>
        <v>93.930642857142857</v>
      </c>
      <c r="O11" s="85">
        <f>IF(N11="","",VLOOKUP(N11,'INITIAL INPUT'!$P$4:$R$33,3))</f>
        <v>94</v>
      </c>
      <c r="P11" s="83">
        <f>IF(FINAL!P11="","",CRS!$P$8*FINAL!P11)</f>
        <v>33</v>
      </c>
      <c r="Q11" s="83">
        <f>IF(FINAL!AB11="","",CRS!$Q$8*FINAL!AB11)</f>
        <v>33</v>
      </c>
      <c r="R11" s="83">
        <f>IF(FINAL!AD11="","",CRS!$R$8*FINAL!AD11)</f>
        <v>26.860000000000003</v>
      </c>
      <c r="S11" s="86">
        <f t="shared" si="1"/>
        <v>92.86</v>
      </c>
      <c r="T11" s="87">
        <f>IF(S11="","",'INITIAL INPUT'!$J$26*CRS!H11+'INITIAL INPUT'!$K$26*CRS!M11+'INITIAL INPUT'!$L$26*CRS!S11)</f>
        <v>93.395321428571435</v>
      </c>
      <c r="U11" s="85">
        <f>IF(T11="","",VLOOKUP(T11,'INITIAL INPUT'!$P$4:$R$33,3))</f>
        <v>93</v>
      </c>
      <c r="V11" s="107">
        <f t="shared" si="3"/>
        <v>93</v>
      </c>
      <c r="W11" s="166" t="str">
        <f t="shared" si="4"/>
        <v>PASSED</v>
      </c>
      <c r="X11" s="91"/>
    </row>
    <row r="12" spans="1:24">
      <c r="A12" s="90" t="s">
        <v>37</v>
      </c>
      <c r="B12" s="79" t="str">
        <f>IF(NAMES!B5="","",NAMES!B5)</f>
        <v xml:space="preserve">APILIS, MELODY GRAIL Y. </v>
      </c>
      <c r="C12" s="104" t="str">
        <f>IF(NAMES!C5="","",NAMES!C5)</f>
        <v>F</v>
      </c>
      <c r="D12" s="81" t="str">
        <f>IF(NAMES!D5="","",NAMES!D5)</f>
        <v>BSA-1</v>
      </c>
      <c r="E12" s="82">
        <f>IF(PRELIM!P12="","",$E$8*PRELIM!P12)</f>
        <v>31.68</v>
      </c>
      <c r="F12" s="83">
        <f>IF(PRELIM!AB12="","",$F$8*PRELIM!AB12)</f>
        <v>33</v>
      </c>
      <c r="G12" s="83">
        <f>IF(PRELIM!AD12="","",$G$8*PRELIM!AD12)</f>
        <v>30.6</v>
      </c>
      <c r="H12" s="84">
        <f t="shared" si="0"/>
        <v>95.28</v>
      </c>
      <c r="I12" s="85">
        <f>IF(H12="","",VLOOKUP(H12,'INITIAL INPUT'!$P$4:$R$33,3))</f>
        <v>95</v>
      </c>
      <c r="J12" s="83">
        <f>IF(MIDTERM!P12="","",$J$8*MIDTERM!P12)</f>
        <v>32.057142857142857</v>
      </c>
      <c r="K12" s="83">
        <f>IF(MIDTERM!AB12="","",$K$8*MIDTERM!AB12)</f>
        <v>31.625000000000004</v>
      </c>
      <c r="L12" s="83">
        <f>IF(MIDTERM!AD12="","",$L$8*MIDTERM!AD12)</f>
        <v>25.25714285714286</v>
      </c>
      <c r="M12" s="86">
        <f t="shared" si="2"/>
        <v>88.939285714285717</v>
      </c>
      <c r="N12" s="87">
        <f>IF(M12="","",('INITIAL INPUT'!$J$25*CRS!H12+'INITIAL INPUT'!$K$25*CRS!M12))</f>
        <v>92.109642857142859</v>
      </c>
      <c r="O12" s="85">
        <f>IF(N12="","",VLOOKUP(N12,'INITIAL INPUT'!$P$4:$R$33,3))</f>
        <v>92</v>
      </c>
      <c r="P12" s="83">
        <f>IF(FINAL!P12="","",CRS!$P$8*FINAL!P12)</f>
        <v>33</v>
      </c>
      <c r="Q12" s="83">
        <f>IF(FINAL!AB12="","",CRS!$Q$8*FINAL!AB12)</f>
        <v>33</v>
      </c>
      <c r="R12" s="83">
        <f>IF(FINAL!AD12="","",CRS!$R$8*FINAL!AD12)</f>
        <v>26.180000000000003</v>
      </c>
      <c r="S12" s="86">
        <f t="shared" si="1"/>
        <v>92.18</v>
      </c>
      <c r="T12" s="87">
        <f>IF(S12="","",'INITIAL INPUT'!$J$26*CRS!H12+'INITIAL INPUT'!$K$26*CRS!M12+'INITIAL INPUT'!$L$26*CRS!S12)</f>
        <v>92.144821428571433</v>
      </c>
      <c r="U12" s="85">
        <f>IF(T12="","",VLOOKUP(T12,'INITIAL INPUT'!$P$4:$R$33,3))</f>
        <v>92</v>
      </c>
      <c r="V12" s="107">
        <f t="shared" si="3"/>
        <v>92</v>
      </c>
      <c r="W12" s="166" t="str">
        <f t="shared" si="4"/>
        <v>PASSED</v>
      </c>
      <c r="X12" s="91"/>
    </row>
    <row r="13" spans="1:24">
      <c r="A13" s="90" t="s">
        <v>38</v>
      </c>
      <c r="B13" s="79" t="str">
        <f>IF(NAMES!B6="","",NAMES!B6)</f>
        <v xml:space="preserve">APO, ALESZA RIA F. </v>
      </c>
      <c r="C13" s="104" t="str">
        <f>IF(NAMES!C6="","",NAMES!C6)</f>
        <v>F</v>
      </c>
      <c r="D13" s="81" t="str">
        <f>IF(NAMES!D6="","",NAMES!D6)</f>
        <v>BSA-1</v>
      </c>
      <c r="E13" s="82">
        <f>IF(PRELIM!P13="","",$E$8*PRELIM!P13)</f>
        <v>31.151999999999997</v>
      </c>
      <c r="F13" s="83">
        <f>IF(PRELIM!AB13="","",$F$8*PRELIM!AB13)</f>
        <v>33</v>
      </c>
      <c r="G13" s="83">
        <f>IF(PRELIM!AD13="","",$G$8*PRELIM!AD13)</f>
        <v>30.6</v>
      </c>
      <c r="H13" s="84">
        <f t="shared" si="0"/>
        <v>94.75200000000001</v>
      </c>
      <c r="I13" s="85">
        <f>IF(H13="","",VLOOKUP(H13,'INITIAL INPUT'!$P$4:$R$33,3))</f>
        <v>95</v>
      </c>
      <c r="J13" s="83">
        <f>IF(MIDTERM!P13="","",$J$8*MIDTERM!P13)</f>
        <v>28.285714285714285</v>
      </c>
      <c r="K13" s="83">
        <f>IF(MIDTERM!AB13="","",$K$8*MIDTERM!AB13)</f>
        <v>28.875</v>
      </c>
      <c r="L13" s="83">
        <f>IF(MIDTERM!AD13="","",$L$8*MIDTERM!AD13)</f>
        <v>27.200000000000003</v>
      </c>
      <c r="M13" s="86">
        <f t="shared" si="2"/>
        <v>84.360714285714295</v>
      </c>
      <c r="N13" s="87">
        <f>IF(M13="","",('INITIAL INPUT'!$J$25*CRS!H13+'INITIAL INPUT'!$K$25*CRS!M13))</f>
        <v>89.556357142857152</v>
      </c>
      <c r="O13" s="85">
        <f>IF(N13="","",VLOOKUP(N13,'INITIAL INPUT'!$P$4:$R$33,3))</f>
        <v>90</v>
      </c>
      <c r="P13" s="83">
        <f>IF(FINAL!P13="","",CRS!$P$8*FINAL!P13)</f>
        <v>33</v>
      </c>
      <c r="Q13" s="83">
        <f>IF(FINAL!AB13="","",CRS!$Q$8*FINAL!AB13)</f>
        <v>33</v>
      </c>
      <c r="R13" s="83">
        <f>IF(FINAL!AD13="","",CRS!$R$8*FINAL!AD13)</f>
        <v>29.240000000000002</v>
      </c>
      <c r="S13" s="86">
        <f t="shared" si="1"/>
        <v>95.240000000000009</v>
      </c>
      <c r="T13" s="87">
        <f>IF(S13="","",'INITIAL INPUT'!$J$26*CRS!H13+'INITIAL INPUT'!$K$26*CRS!M13+'INITIAL INPUT'!$L$26*CRS!S13)</f>
        <v>92.398178571428588</v>
      </c>
      <c r="U13" s="85">
        <f>IF(T13="","",VLOOKUP(T13,'INITIAL INPUT'!$P$4:$R$33,3))</f>
        <v>92</v>
      </c>
      <c r="V13" s="107">
        <f t="shared" si="3"/>
        <v>92</v>
      </c>
      <c r="W13" s="166" t="str">
        <f t="shared" si="4"/>
        <v>PASSED</v>
      </c>
      <c r="X13" s="91"/>
    </row>
    <row r="14" spans="1:24">
      <c r="A14" s="90" t="s">
        <v>39</v>
      </c>
      <c r="B14" s="79" t="str">
        <f>IF(NAMES!B7="","",NAMES!B7)</f>
        <v xml:space="preserve">AQUINO, AMATHEA O. </v>
      </c>
      <c r="C14" s="104" t="str">
        <f>IF(NAMES!C7="","",NAMES!C7)</f>
        <v>F</v>
      </c>
      <c r="D14" s="81" t="str">
        <f>IF(NAMES!D7="","",NAMES!D7)</f>
        <v>BSA-1</v>
      </c>
      <c r="E14" s="82">
        <f>IF(PRELIM!P14="","",$E$8*PRELIM!P14)</f>
        <v>33</v>
      </c>
      <c r="F14" s="83">
        <f>IF(PRELIM!AB14="","",$F$8*PRELIM!AB14)</f>
        <v>31.35</v>
      </c>
      <c r="G14" s="83">
        <f>IF(PRELIM!AD14="","",$G$8*PRELIM!AD14)</f>
        <v>28.05</v>
      </c>
      <c r="H14" s="84">
        <f t="shared" si="0"/>
        <v>92.399999999999991</v>
      </c>
      <c r="I14" s="85">
        <f>IF(H14="","",VLOOKUP(H14,'INITIAL INPUT'!$P$4:$R$33,3))</f>
        <v>92</v>
      </c>
      <c r="J14" s="83">
        <f>IF(MIDTERM!P14="","",$J$8*MIDTERM!P14)</f>
        <v>27.814285714285717</v>
      </c>
      <c r="K14" s="83">
        <f>IF(MIDTERM!AB14="","",$K$8*MIDTERM!AB14)</f>
        <v>30.25</v>
      </c>
      <c r="L14" s="83">
        <f>IF(MIDTERM!AD14="","",$L$8*MIDTERM!AD14)</f>
        <v>19.428571428571427</v>
      </c>
      <c r="M14" s="86">
        <f t="shared" si="2"/>
        <v>77.492857142857147</v>
      </c>
      <c r="N14" s="87">
        <f>IF(M14="","",('INITIAL INPUT'!$J$25*CRS!H14+'INITIAL INPUT'!$K$25*CRS!M14))</f>
        <v>84.946428571428569</v>
      </c>
      <c r="O14" s="85">
        <f>IF(N14="","",VLOOKUP(N14,'INITIAL INPUT'!$P$4:$R$33,3))</f>
        <v>85</v>
      </c>
      <c r="P14" s="83">
        <f>IF(FINAL!P14="","",CRS!$P$8*FINAL!P14)</f>
        <v>33</v>
      </c>
      <c r="Q14" s="83">
        <f>IF(FINAL!AB14="","",CRS!$Q$8*FINAL!AB14)</f>
        <v>33</v>
      </c>
      <c r="R14" s="83">
        <f>IF(FINAL!AD14="","",CRS!$R$8*FINAL!AD14)</f>
        <v>25.840000000000003</v>
      </c>
      <c r="S14" s="86">
        <f t="shared" si="1"/>
        <v>91.84</v>
      </c>
      <c r="T14" s="87">
        <f>IF(S14="","",'INITIAL INPUT'!$J$26*CRS!H14+'INITIAL INPUT'!$K$26*CRS!M14+'INITIAL INPUT'!$L$26*CRS!S14)</f>
        <v>88.393214285714294</v>
      </c>
      <c r="U14" s="85">
        <f>IF(T14="","",VLOOKUP(T14,'INITIAL INPUT'!$P$4:$R$33,3))</f>
        <v>88</v>
      </c>
      <c r="V14" s="107">
        <f t="shared" si="3"/>
        <v>88</v>
      </c>
      <c r="W14" s="166" t="str">
        <f t="shared" si="4"/>
        <v>PASSED</v>
      </c>
      <c r="X14" s="91"/>
    </row>
    <row r="15" spans="1:24">
      <c r="A15" s="90" t="s">
        <v>40</v>
      </c>
      <c r="B15" s="79" t="str">
        <f>IF(NAMES!B8="","",NAMES!B8)</f>
        <v xml:space="preserve">BATE, TRISHA BELLE T. </v>
      </c>
      <c r="C15" s="104" t="str">
        <f>IF(NAMES!C8="","",NAMES!C8)</f>
        <v>F</v>
      </c>
      <c r="D15" s="81" t="str">
        <f>IF(NAMES!D8="","",NAMES!D8)</f>
        <v>BSA-1</v>
      </c>
      <c r="E15" s="82">
        <f>IF(PRELIM!P15="","",$E$8*PRELIM!P15)</f>
        <v>31.943999999999999</v>
      </c>
      <c r="F15" s="83">
        <f>IF(PRELIM!AB15="","",$F$8*PRELIM!AB15)</f>
        <v>32.175000000000004</v>
      </c>
      <c r="G15" s="83">
        <f>IF(PRELIM!AD15="","",$G$8*PRELIM!AD15)</f>
        <v>27.200000000000003</v>
      </c>
      <c r="H15" s="84">
        <f t="shared" si="0"/>
        <v>91.319000000000003</v>
      </c>
      <c r="I15" s="85">
        <f>IF(H15="","",VLOOKUP(H15,'INITIAL INPUT'!$P$4:$R$33,3))</f>
        <v>91</v>
      </c>
      <c r="J15" s="83">
        <f>IF(MIDTERM!P15="","",$J$8*MIDTERM!P15)</f>
        <v>25.457142857142863</v>
      </c>
      <c r="K15" s="83">
        <f>IF(MIDTERM!AB15="","",$K$8*MIDTERM!AB15)</f>
        <v>31.900000000000002</v>
      </c>
      <c r="L15" s="83">
        <f>IF(MIDTERM!AD15="","",$L$8*MIDTERM!AD15)</f>
        <v>26.228571428571435</v>
      </c>
      <c r="M15" s="86">
        <f t="shared" si="2"/>
        <v>83.585714285714289</v>
      </c>
      <c r="N15" s="87">
        <f>IF(M15="","",('INITIAL INPUT'!$J$25*CRS!H15+'INITIAL INPUT'!$K$25*CRS!M15))</f>
        <v>87.452357142857153</v>
      </c>
      <c r="O15" s="85">
        <f>IF(N15="","",VLOOKUP(N15,'INITIAL INPUT'!$P$4:$R$33,3))</f>
        <v>87</v>
      </c>
      <c r="P15" s="83">
        <f>IF(FINAL!P15="","",CRS!$P$8*FINAL!P15)</f>
        <v>33</v>
      </c>
      <c r="Q15" s="83">
        <f>IF(FINAL!AB15="","",CRS!$Q$8*FINAL!AB15)</f>
        <v>33</v>
      </c>
      <c r="R15" s="83">
        <f>IF(FINAL!AD15="","",CRS!$R$8*FINAL!AD15)</f>
        <v>25.16</v>
      </c>
      <c r="S15" s="86">
        <f t="shared" si="1"/>
        <v>91.16</v>
      </c>
      <c r="T15" s="87">
        <f>IF(S15="","",'INITIAL INPUT'!$J$26*CRS!H15+'INITIAL INPUT'!$K$26*CRS!M15+'INITIAL INPUT'!$L$26*CRS!S15)</f>
        <v>89.306178571428575</v>
      </c>
      <c r="U15" s="85">
        <f>IF(T15="","",VLOOKUP(T15,'INITIAL INPUT'!$P$4:$R$33,3))</f>
        <v>89</v>
      </c>
      <c r="V15" s="107">
        <f t="shared" si="3"/>
        <v>89</v>
      </c>
      <c r="W15" s="166" t="str">
        <f t="shared" si="4"/>
        <v>PASSED</v>
      </c>
      <c r="X15" s="91"/>
    </row>
    <row r="16" spans="1:24">
      <c r="A16" s="90" t="s">
        <v>41</v>
      </c>
      <c r="B16" s="79" t="str">
        <f>IF(NAMES!B9="","",NAMES!B9)</f>
        <v xml:space="preserve">BAUTISTA, CHERMAINE PEARL S. </v>
      </c>
      <c r="C16" s="104" t="str">
        <f>IF(NAMES!C9="","",NAMES!C9)</f>
        <v>F</v>
      </c>
      <c r="D16" s="81" t="str">
        <f>IF(NAMES!D9="","",NAMES!D9)</f>
        <v>BSA-1</v>
      </c>
      <c r="E16" s="82">
        <f>IF(PRELIM!P16="","",$E$8*PRELIM!P16)</f>
        <v>31.943999999999999</v>
      </c>
      <c r="F16" s="83">
        <f>IF(PRELIM!AB16="","",$F$8*PRELIM!AB16)</f>
        <v>31.35</v>
      </c>
      <c r="G16" s="83">
        <f>IF(PRELIM!AD16="","",$G$8*PRELIM!AD16)</f>
        <v>31.875000000000004</v>
      </c>
      <c r="H16" s="84">
        <f t="shared" si="0"/>
        <v>95.168999999999997</v>
      </c>
      <c r="I16" s="85">
        <f>IF(H16="","",VLOOKUP(H16,'INITIAL INPUT'!$P$4:$R$33,3))</f>
        <v>95</v>
      </c>
      <c r="J16" s="83">
        <f>IF(MIDTERM!P16="","",$J$8*MIDTERM!P16)</f>
        <v>23.571428571428573</v>
      </c>
      <c r="K16" s="83">
        <f>IF(MIDTERM!AB16="","",$K$8*MIDTERM!AB16)</f>
        <v>30.25</v>
      </c>
      <c r="L16" s="83">
        <f>IF(MIDTERM!AD16="","",$L$8*MIDTERM!AD16)</f>
        <v>29.142857142857142</v>
      </c>
      <c r="M16" s="86">
        <f t="shared" si="2"/>
        <v>82.964285714285708</v>
      </c>
      <c r="N16" s="87">
        <f>IF(M16="","",('INITIAL INPUT'!$J$25*CRS!H16+'INITIAL INPUT'!$K$25*CRS!M16))</f>
        <v>89.066642857142853</v>
      </c>
      <c r="O16" s="85">
        <f>IF(N16="","",VLOOKUP(N16,'INITIAL INPUT'!$P$4:$R$33,3))</f>
        <v>89</v>
      </c>
      <c r="P16" s="83">
        <f>IF(FINAL!P16="","",CRS!$P$8*FINAL!P16)</f>
        <v>33</v>
      </c>
      <c r="Q16" s="83">
        <f>IF(FINAL!AB16="","",CRS!$Q$8*FINAL!AB16)</f>
        <v>33</v>
      </c>
      <c r="R16" s="83">
        <f>IF(FINAL!AD16="","",CRS!$R$8*FINAL!AD16)</f>
        <v>27.200000000000003</v>
      </c>
      <c r="S16" s="86">
        <f t="shared" ref="S16:S40" si="5">IF(R16="","",SUM(P16:R16))</f>
        <v>93.2</v>
      </c>
      <c r="T16" s="87">
        <f>IF(S16="","",'INITIAL INPUT'!$J$26*CRS!H16+'INITIAL INPUT'!$K$26*CRS!M16+'INITIAL INPUT'!$L$26*CRS!S16)</f>
        <v>91.133321428571435</v>
      </c>
      <c r="U16" s="85">
        <f>IF(T16="","",VLOOKUP(T16,'INITIAL INPUT'!$P$4:$R$33,3))</f>
        <v>91</v>
      </c>
      <c r="V16" s="107">
        <f t="shared" si="3"/>
        <v>91</v>
      </c>
      <c r="W16" s="166" t="str">
        <f t="shared" si="4"/>
        <v>PASSED</v>
      </c>
      <c r="X16" s="91"/>
    </row>
    <row r="17" spans="1:25">
      <c r="A17" s="90" t="s">
        <v>42</v>
      </c>
      <c r="B17" s="79" t="str">
        <f>IF(NAMES!B10="","",NAMES!B10)</f>
        <v xml:space="preserve">BID-ING, MARILOU T. </v>
      </c>
      <c r="C17" s="104" t="str">
        <f>IF(NAMES!C10="","",NAMES!C10)</f>
        <v>F</v>
      </c>
      <c r="D17" s="81" t="str">
        <f>IF(NAMES!D10="","",NAMES!D10)</f>
        <v>BSA-1</v>
      </c>
      <c r="E17" s="82">
        <f>IF(PRELIM!P17="","",$E$8*PRELIM!P17)</f>
        <v>30.360000000000003</v>
      </c>
      <c r="F17" s="83">
        <f>IF(PRELIM!AB17="","",$F$8*PRELIM!AB17)</f>
        <v>33</v>
      </c>
      <c r="G17" s="83">
        <f>IF(PRELIM!AD17="","",$G$8*PRELIM!AD17)</f>
        <v>28.475000000000001</v>
      </c>
      <c r="H17" s="84">
        <f t="shared" si="0"/>
        <v>91.835000000000008</v>
      </c>
      <c r="I17" s="85">
        <f>IF(H17="","",VLOOKUP(H17,'INITIAL INPUT'!$P$4:$R$33,3))</f>
        <v>92</v>
      </c>
      <c r="J17" s="83">
        <f>IF(MIDTERM!P17="","",$J$8*MIDTERM!P17)</f>
        <v>24.514285714285716</v>
      </c>
      <c r="K17" s="83">
        <f>IF(MIDTERM!AB17="","",$K$8*MIDTERM!AB17)</f>
        <v>28.875</v>
      </c>
      <c r="L17" s="83">
        <f>IF(MIDTERM!AD17="","",$L$8*MIDTERM!AD17)</f>
        <v>23.314285714285717</v>
      </c>
      <c r="M17" s="86">
        <f t="shared" si="2"/>
        <v>76.703571428571436</v>
      </c>
      <c r="N17" s="87">
        <f>IF(M17="","",('INITIAL INPUT'!$J$25*CRS!H17+'INITIAL INPUT'!$K$25*CRS!M17))</f>
        <v>84.269285714285729</v>
      </c>
      <c r="O17" s="85">
        <f>IF(N17="","",VLOOKUP(N17,'INITIAL INPUT'!$P$4:$R$33,3))</f>
        <v>84</v>
      </c>
      <c r="P17" s="83">
        <f>IF(FINAL!P17="","",CRS!$P$8*FINAL!P17)</f>
        <v>33</v>
      </c>
      <c r="Q17" s="83">
        <f>IF(FINAL!AB17="","",CRS!$Q$8*FINAL!AB17)</f>
        <v>33</v>
      </c>
      <c r="R17" s="83">
        <f>IF(FINAL!AD17="","",CRS!$R$8*FINAL!AD17)</f>
        <v>23.8</v>
      </c>
      <c r="S17" s="86">
        <f t="shared" si="5"/>
        <v>89.8</v>
      </c>
      <c r="T17" s="87">
        <f>IF(S17="","",'INITIAL INPUT'!$J$26*CRS!H17+'INITIAL INPUT'!$K$26*CRS!M17+'INITIAL INPUT'!$L$26*CRS!S17)</f>
        <v>87.03464285714287</v>
      </c>
      <c r="U17" s="85">
        <f>IF(T17="","",VLOOKUP(T17,'INITIAL INPUT'!$P$4:$R$33,3))</f>
        <v>87</v>
      </c>
      <c r="V17" s="107">
        <f t="shared" si="3"/>
        <v>87</v>
      </c>
      <c r="W17" s="166" t="str">
        <f t="shared" si="4"/>
        <v>PASSED</v>
      </c>
      <c r="X17" s="91"/>
    </row>
    <row r="18" spans="1:25">
      <c r="A18" s="90" t="s">
        <v>43</v>
      </c>
      <c r="B18" s="79" t="str">
        <f>IF(NAMES!B11="","",NAMES!B11)</f>
        <v xml:space="preserve">CALABIAS, LEZEL P. </v>
      </c>
      <c r="C18" s="104" t="str">
        <f>IF(NAMES!C11="","",NAMES!C11)</f>
        <v>F</v>
      </c>
      <c r="D18" s="81" t="str">
        <f>IF(NAMES!D11="","",NAMES!D11)</f>
        <v>BSMA-1</v>
      </c>
      <c r="E18" s="82">
        <f>IF(PRELIM!P18="","",$E$8*PRELIM!P18)</f>
        <v>25.872000000000003</v>
      </c>
      <c r="F18" s="83">
        <f>IF(PRELIM!AB18="","",$F$8*PRELIM!AB18)</f>
        <v>31.35</v>
      </c>
      <c r="G18" s="83">
        <f>IF(PRELIM!AD18="","",$G$8*PRELIM!AD18)</f>
        <v>17.424999999999997</v>
      </c>
      <c r="H18" s="84">
        <f t="shared" si="0"/>
        <v>74.647000000000006</v>
      </c>
      <c r="I18" s="85">
        <f>IF(H18="","",VLOOKUP(H18,'INITIAL INPUT'!$P$4:$R$33,3))</f>
        <v>75</v>
      </c>
      <c r="J18" s="83">
        <f>IF(MIDTERM!P18="","",$J$8*MIDTERM!P18)</f>
        <v>25.457142857142863</v>
      </c>
      <c r="K18" s="83">
        <f>IF(MIDTERM!AB18="","",$K$8*MIDTERM!AB18)</f>
        <v>30.525000000000002</v>
      </c>
      <c r="L18" s="83">
        <f>IF(MIDTERM!AD18="","",$L$8*MIDTERM!AD18)</f>
        <v>22.342857142857142</v>
      </c>
      <c r="M18" s="86">
        <f t="shared" si="2"/>
        <v>78.325000000000003</v>
      </c>
      <c r="N18" s="87">
        <f>IF(M18="","",('INITIAL INPUT'!$J$25*CRS!H18+'INITIAL INPUT'!$K$25*CRS!M18))</f>
        <v>76.486000000000004</v>
      </c>
      <c r="O18" s="85">
        <f>IF(N18="","",VLOOKUP(N18,'INITIAL INPUT'!$P$4:$R$33,3))</f>
        <v>76</v>
      </c>
      <c r="P18" s="83">
        <f>IF(FINAL!P18="","",CRS!$P$8*FINAL!P18)</f>
        <v>33</v>
      </c>
      <c r="Q18" s="83">
        <f>IF(FINAL!AB18="","",CRS!$Q$8*FINAL!AB18)</f>
        <v>33</v>
      </c>
      <c r="R18" s="83">
        <f>IF(FINAL!AD18="","",CRS!$R$8*FINAL!AD18)</f>
        <v>23.8</v>
      </c>
      <c r="S18" s="86">
        <f t="shared" si="5"/>
        <v>89.8</v>
      </c>
      <c r="T18" s="87">
        <f>IF(S18="","",'INITIAL INPUT'!$J$26*CRS!H18+'INITIAL INPUT'!$K$26*CRS!M18+'INITIAL INPUT'!$L$26*CRS!S18)</f>
        <v>83.143000000000001</v>
      </c>
      <c r="U18" s="85">
        <f>IF(T18="","",VLOOKUP(T18,'INITIAL INPUT'!$P$4:$R$33,3))</f>
        <v>83</v>
      </c>
      <c r="V18" s="107">
        <f t="shared" si="3"/>
        <v>83</v>
      </c>
      <c r="W18" s="166" t="str">
        <f t="shared" si="4"/>
        <v>PASSED</v>
      </c>
      <c r="X18" s="91"/>
    </row>
    <row r="19" spans="1:25">
      <c r="A19" s="90" t="s">
        <v>44</v>
      </c>
      <c r="B19" s="79" t="str">
        <f>IF(NAMES!B12="","",NAMES!B12)</f>
        <v xml:space="preserve">CARBONEL, ANGELICA A. </v>
      </c>
      <c r="C19" s="104" t="str">
        <f>IF(NAMES!C12="","",NAMES!C12)</f>
        <v>F</v>
      </c>
      <c r="D19" s="81" t="str">
        <f>IF(NAMES!D12="","",NAMES!D12)</f>
        <v>BSA-1</v>
      </c>
      <c r="E19" s="82">
        <f>IF(PRELIM!P19="","",$E$8*PRELIM!P19)</f>
        <v>31.943999999999999</v>
      </c>
      <c r="F19" s="83">
        <f>IF(PRELIM!AB19="","",$F$8*PRELIM!AB19)</f>
        <v>32.175000000000004</v>
      </c>
      <c r="G19" s="83">
        <f>IF(PRELIM!AD19="","",$G$8*PRELIM!AD19)</f>
        <v>23.8</v>
      </c>
      <c r="H19" s="84">
        <f t="shared" si="0"/>
        <v>87.918999999999997</v>
      </c>
      <c r="I19" s="85">
        <f>IF(H19="","",VLOOKUP(H19,'INITIAL INPUT'!$P$4:$R$33,3))</f>
        <v>88</v>
      </c>
      <c r="J19" s="83">
        <f>IF(MIDTERM!P19="","",$J$8*MIDTERM!P19)</f>
        <v>25.457142857142863</v>
      </c>
      <c r="K19" s="83">
        <f>IF(MIDTERM!AB19="","",$K$8*MIDTERM!AB19)</f>
        <v>31.625000000000004</v>
      </c>
      <c r="L19" s="83">
        <f>IF(MIDTERM!AD19="","",$L$8*MIDTERM!AD19)</f>
        <v>27.200000000000003</v>
      </c>
      <c r="M19" s="86">
        <f t="shared" si="2"/>
        <v>84.282142857142873</v>
      </c>
      <c r="N19" s="87">
        <f>IF(M19="","",('INITIAL INPUT'!$J$25*CRS!H19+'INITIAL INPUT'!$K$25*CRS!M19))</f>
        <v>86.100571428571442</v>
      </c>
      <c r="O19" s="85">
        <f>IF(N19="","",VLOOKUP(N19,'INITIAL INPUT'!$P$4:$R$33,3))</f>
        <v>86</v>
      </c>
      <c r="P19" s="83">
        <f>IF(FINAL!P19="","",CRS!$P$8*FINAL!P19)</f>
        <v>33</v>
      </c>
      <c r="Q19" s="83">
        <f>IF(FINAL!AB19="","",CRS!$Q$8*FINAL!AB19)</f>
        <v>33</v>
      </c>
      <c r="R19" s="83">
        <f>IF(FINAL!AD19="","",CRS!$R$8*FINAL!AD19)</f>
        <v>27.200000000000003</v>
      </c>
      <c r="S19" s="86">
        <f t="shared" si="5"/>
        <v>93.2</v>
      </c>
      <c r="T19" s="87">
        <f>IF(S19="","",'INITIAL INPUT'!$J$26*CRS!H19+'INITIAL INPUT'!$K$26*CRS!M19+'INITIAL INPUT'!$L$26*CRS!S19)</f>
        <v>89.650285714285729</v>
      </c>
      <c r="U19" s="85">
        <f>IF(T19="","",VLOOKUP(T19,'INITIAL INPUT'!$P$4:$R$33,3))</f>
        <v>90</v>
      </c>
      <c r="V19" s="107">
        <f t="shared" si="3"/>
        <v>90</v>
      </c>
      <c r="W19" s="166" t="str">
        <f t="shared" si="4"/>
        <v>PASSED</v>
      </c>
      <c r="X19" s="91"/>
    </row>
    <row r="20" spans="1:25">
      <c r="A20" s="90" t="s">
        <v>45</v>
      </c>
      <c r="B20" s="79" t="str">
        <f>IF(NAMES!B13="","",NAMES!B13)</f>
        <v xml:space="preserve">DAGUITAN, RAYSA IRIS M. </v>
      </c>
      <c r="C20" s="104" t="str">
        <f>IF(NAMES!C13="","",NAMES!C13)</f>
        <v>F</v>
      </c>
      <c r="D20" s="81" t="str">
        <f>IF(NAMES!D13="","",NAMES!D13)</f>
        <v>BSA-1</v>
      </c>
      <c r="E20" s="82">
        <f>IF(PRELIM!P20="","",$E$8*PRELIM!P20)</f>
        <v>32.472000000000001</v>
      </c>
      <c r="F20" s="83">
        <f>IF(PRELIM!AB20="","",$F$8*PRELIM!AB20)</f>
        <v>32.175000000000004</v>
      </c>
      <c r="G20" s="83">
        <f>IF(PRELIM!AD20="","",$G$8*PRELIM!AD20)</f>
        <v>26.775000000000002</v>
      </c>
      <c r="H20" s="84">
        <f t="shared" si="0"/>
        <v>91.422000000000011</v>
      </c>
      <c r="I20" s="85">
        <f>IF(H20="","",VLOOKUP(H20,'INITIAL INPUT'!$P$4:$R$33,3))</f>
        <v>91</v>
      </c>
      <c r="J20" s="83">
        <f>IF(MIDTERM!P20="","",$J$8*MIDTERM!P20)</f>
        <v>31.114285714285714</v>
      </c>
      <c r="K20" s="83">
        <f>IF(MIDTERM!AB20="","",$K$8*MIDTERM!AB20)</f>
        <v>31.625000000000004</v>
      </c>
      <c r="L20" s="83">
        <f>IF(MIDTERM!AD20="","",$L$8*MIDTERM!AD20)</f>
        <v>25.25714285714286</v>
      </c>
      <c r="M20" s="86">
        <f t="shared" si="2"/>
        <v>87.996428571428567</v>
      </c>
      <c r="N20" s="87">
        <f>IF(M20="","",('INITIAL INPUT'!$J$25*CRS!H20+'INITIAL INPUT'!$K$25*CRS!M20))</f>
        <v>89.709214285714296</v>
      </c>
      <c r="O20" s="85">
        <f>IF(N20="","",VLOOKUP(N20,'INITIAL INPUT'!$P$4:$R$33,3))</f>
        <v>90</v>
      </c>
      <c r="P20" s="83">
        <f>IF(FINAL!P20="","",CRS!$P$8*FINAL!P20)</f>
        <v>33</v>
      </c>
      <c r="Q20" s="83">
        <f>IF(FINAL!AB20="","",CRS!$Q$8*FINAL!AB20)</f>
        <v>33</v>
      </c>
      <c r="R20" s="83">
        <f>IF(FINAL!AD20="","",CRS!$R$8*FINAL!AD20)</f>
        <v>28.900000000000002</v>
      </c>
      <c r="S20" s="86">
        <f t="shared" si="5"/>
        <v>94.9</v>
      </c>
      <c r="T20" s="87">
        <f>IF(S20="","",'INITIAL INPUT'!$J$26*CRS!H20+'INITIAL INPUT'!$K$26*CRS!M20+'INITIAL INPUT'!$L$26*CRS!S20)</f>
        <v>92.304607142857151</v>
      </c>
      <c r="U20" s="85">
        <f>IF(T20="","",VLOOKUP(T20,'INITIAL INPUT'!$P$4:$R$33,3))</f>
        <v>92</v>
      </c>
      <c r="V20" s="107">
        <f t="shared" si="3"/>
        <v>92</v>
      </c>
      <c r="W20" s="166" t="str">
        <f t="shared" si="4"/>
        <v>PASSED</v>
      </c>
      <c r="X20" s="91"/>
    </row>
    <row r="21" spans="1:25">
      <c r="A21" s="90" t="s">
        <v>46</v>
      </c>
      <c r="B21" s="79" t="str">
        <f>IF(NAMES!B14="","",NAMES!B14)</f>
        <v xml:space="preserve">DAWEY, ALDRAKE W. </v>
      </c>
      <c r="C21" s="104" t="str">
        <f>IF(NAMES!C14="","",NAMES!C14)</f>
        <v>M</v>
      </c>
      <c r="D21" s="81" t="str">
        <f>IF(NAMES!D14="","",NAMES!D14)</f>
        <v>BSA-1</v>
      </c>
      <c r="E21" s="82">
        <f>IF(PRELIM!P21="","",$E$8*PRELIM!P21)</f>
        <v>31.943999999999999</v>
      </c>
      <c r="F21" s="83">
        <f>IF(PRELIM!AB21="","",$F$8*PRELIM!AB21)</f>
        <v>32.175000000000004</v>
      </c>
      <c r="G21" s="83">
        <f>IF(PRELIM!AD21="","",$G$8*PRELIM!AD21)</f>
        <v>31.450000000000003</v>
      </c>
      <c r="H21" s="84">
        <f t="shared" si="0"/>
        <v>95.569000000000003</v>
      </c>
      <c r="I21" s="85">
        <f>IF(H21="","",VLOOKUP(H21,'INITIAL INPUT'!$P$4:$R$33,3))</f>
        <v>96</v>
      </c>
      <c r="J21" s="83">
        <f>IF(MIDTERM!P21="","",$J$8*MIDTERM!P21)</f>
        <v>26.400000000000002</v>
      </c>
      <c r="K21" s="83">
        <f>IF(MIDTERM!AB21="","",$K$8*MIDTERM!AB21)</f>
        <v>29.700000000000003</v>
      </c>
      <c r="L21" s="83">
        <f>IF(MIDTERM!AD21="","",$L$8*MIDTERM!AD21)</f>
        <v>25.25714285714286</v>
      </c>
      <c r="M21" s="86">
        <f t="shared" si="2"/>
        <v>81.357142857142861</v>
      </c>
      <c r="N21" s="87">
        <f>IF(M21="","",('INITIAL INPUT'!$J$25*CRS!H21+'INITIAL INPUT'!$K$25*CRS!M21))</f>
        <v>88.463071428571425</v>
      </c>
      <c r="O21" s="85">
        <f>IF(N21="","",VLOOKUP(N21,'INITIAL INPUT'!$P$4:$R$33,3))</f>
        <v>88</v>
      </c>
      <c r="P21" s="83">
        <f>IF(FINAL!P21="","",CRS!$P$8*FINAL!P21)</f>
        <v>33</v>
      </c>
      <c r="Q21" s="83">
        <f>IF(FINAL!AB21="","",CRS!$Q$8*FINAL!AB21)</f>
        <v>33</v>
      </c>
      <c r="R21" s="83">
        <f>IF(FINAL!AD21="","",CRS!$R$8*FINAL!AD21)</f>
        <v>27.540000000000003</v>
      </c>
      <c r="S21" s="86">
        <f t="shared" si="5"/>
        <v>93.54</v>
      </c>
      <c r="T21" s="87">
        <f>IF(S21="","",'INITIAL INPUT'!$J$26*CRS!H21+'INITIAL INPUT'!$K$26*CRS!M21+'INITIAL INPUT'!$L$26*CRS!S21)</f>
        <v>91.001535714285723</v>
      </c>
      <c r="U21" s="85">
        <f>IF(T21="","",VLOOKUP(T21,'INITIAL INPUT'!$P$4:$R$33,3))</f>
        <v>91</v>
      </c>
      <c r="V21" s="107">
        <f t="shared" si="3"/>
        <v>91</v>
      </c>
      <c r="W21" s="166" t="str">
        <f t="shared" si="4"/>
        <v>PASSED</v>
      </c>
      <c r="X21" s="91"/>
    </row>
    <row r="22" spans="1:25">
      <c r="A22" s="90" t="s">
        <v>47</v>
      </c>
      <c r="B22" s="79" t="str">
        <f>IF(NAMES!B15="","",NAMES!B15)</f>
        <v xml:space="preserve">DE LA RAMA, RONA ROSE L. </v>
      </c>
      <c r="C22" s="104" t="str">
        <f>IF(NAMES!C15="","",NAMES!C15)</f>
        <v>F</v>
      </c>
      <c r="D22" s="81" t="str">
        <f>IF(NAMES!D15="","",NAMES!D15)</f>
        <v>BSA-1</v>
      </c>
      <c r="E22" s="82">
        <f>IF(PRELIM!P22="","",$E$8*PRELIM!P22)</f>
        <v>29.832000000000004</v>
      </c>
      <c r="F22" s="83">
        <f>IF(PRELIM!AB22="","",$F$8*PRELIM!AB22)</f>
        <v>33</v>
      </c>
      <c r="G22" s="83">
        <f>IF(PRELIM!AD22="","",$G$8*PRELIM!AD22)</f>
        <v>31.025000000000002</v>
      </c>
      <c r="H22" s="84">
        <f t="shared" si="0"/>
        <v>93.857000000000014</v>
      </c>
      <c r="I22" s="85">
        <f>IF(H22="","",VLOOKUP(H22,'INITIAL INPUT'!$P$4:$R$33,3))</f>
        <v>94</v>
      </c>
      <c r="J22" s="83">
        <f>IF(MIDTERM!P22="","",$J$8*MIDTERM!P22)</f>
        <v>28.285714285714285</v>
      </c>
      <c r="K22" s="83">
        <f>IF(MIDTERM!AB22="","",$K$8*MIDTERM!AB22)</f>
        <v>29.700000000000003</v>
      </c>
      <c r="L22" s="83">
        <f>IF(MIDTERM!AD22="","",$L$8*MIDTERM!AD22)</f>
        <v>25.25714285714286</v>
      </c>
      <c r="M22" s="86">
        <f t="shared" si="2"/>
        <v>83.242857142857147</v>
      </c>
      <c r="N22" s="87">
        <f>IF(M22="","",('INITIAL INPUT'!$J$25*CRS!H22+'INITIAL INPUT'!$K$25*CRS!M22))</f>
        <v>88.54992857142858</v>
      </c>
      <c r="O22" s="85">
        <f>IF(N22="","",VLOOKUP(N22,'INITIAL INPUT'!$P$4:$R$33,3))</f>
        <v>89</v>
      </c>
      <c r="P22" s="83">
        <f>IF(FINAL!P22="","",CRS!$P$8*FINAL!P22)</f>
        <v>33</v>
      </c>
      <c r="Q22" s="83">
        <f>IF(FINAL!AB22="","",CRS!$Q$8*FINAL!AB22)</f>
        <v>33</v>
      </c>
      <c r="R22" s="83">
        <f>IF(FINAL!AD22="","",CRS!$R$8*FINAL!AD22)</f>
        <v>29.240000000000002</v>
      </c>
      <c r="S22" s="86">
        <f t="shared" si="5"/>
        <v>95.240000000000009</v>
      </c>
      <c r="T22" s="87">
        <f>IF(S22="","",'INITIAL INPUT'!$J$26*CRS!H22+'INITIAL INPUT'!$K$26*CRS!M22+'INITIAL INPUT'!$L$26*CRS!S22)</f>
        <v>91.894964285714295</v>
      </c>
      <c r="U22" s="85">
        <f>IF(T22="","",VLOOKUP(T22,'INITIAL INPUT'!$P$4:$R$33,3))</f>
        <v>92</v>
      </c>
      <c r="V22" s="107">
        <f t="shared" si="3"/>
        <v>92</v>
      </c>
      <c r="W22" s="166" t="str">
        <f t="shared" si="4"/>
        <v>PASSED</v>
      </c>
      <c r="X22" s="91"/>
    </row>
    <row r="23" spans="1:25">
      <c r="A23" s="90" t="s">
        <v>48</v>
      </c>
      <c r="B23" s="79" t="str">
        <f>IF(NAMES!B16="","",NAMES!B16)</f>
        <v xml:space="preserve">DELA CRUZ, LOLITA Q. </v>
      </c>
      <c r="C23" s="104" t="str">
        <f>IF(NAMES!C16="","",NAMES!C16)</f>
        <v>F</v>
      </c>
      <c r="D23" s="81" t="str">
        <f>IF(NAMES!D16="","",NAMES!D16)</f>
        <v>BSA-2</v>
      </c>
      <c r="E23" s="82">
        <f>IF(PRELIM!P23="","",$E$8*PRELIM!P23)</f>
        <v>6.6000000000000005</v>
      </c>
      <c r="F23" s="83">
        <f>IF(PRELIM!AB23="","",$F$8*PRELIM!AB23)</f>
        <v>6.1875</v>
      </c>
      <c r="G23" s="83" t="str">
        <f>IF(PRELIM!AD23="","",$G$8*PRELIM!AD23)</f>
        <v/>
      </c>
      <c r="H23" s="84">
        <f t="shared" si="0"/>
        <v>12.787500000000001</v>
      </c>
      <c r="I23" s="85">
        <f>IF(H23="","",VLOOKUP(H23,'INITIAL INPUT'!$P$4:$R$33,3))</f>
        <v>70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INPUT'!$P$4:$R$33,3))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INPUT'!$P$4:$R$33,3))</f>
        <v/>
      </c>
      <c r="V23" s="107" t="s">
        <v>248</v>
      </c>
      <c r="W23" s="166" t="str">
        <f t="shared" si="4"/>
        <v>UD</v>
      </c>
      <c r="X23" s="91"/>
    </row>
    <row r="24" spans="1:25">
      <c r="A24" s="90" t="s">
        <v>49</v>
      </c>
      <c r="B24" s="79" t="str">
        <f>IF(NAMES!B17="","",NAMES!B17)</f>
        <v xml:space="preserve">EDDUBA, ALEXIS P. </v>
      </c>
      <c r="C24" s="104" t="str">
        <f>IF(NAMES!C17="","",NAMES!C17)</f>
        <v>F</v>
      </c>
      <c r="D24" s="81" t="str">
        <f>IF(NAMES!D17="","",NAMES!D17)</f>
        <v>BSA-1</v>
      </c>
      <c r="E24" s="82">
        <f>IF(PRELIM!P24="","",$E$8*PRELIM!P24)</f>
        <v>31.68</v>
      </c>
      <c r="F24" s="83">
        <f>IF(PRELIM!AB24="","",$F$8*PRELIM!AB24)</f>
        <v>33</v>
      </c>
      <c r="G24" s="83">
        <f>IF(PRELIM!AD24="","",$G$8*PRELIM!AD24)</f>
        <v>20.400000000000002</v>
      </c>
      <c r="H24" s="84">
        <f t="shared" si="0"/>
        <v>85.080000000000013</v>
      </c>
      <c r="I24" s="85">
        <f>IF(H24="","",VLOOKUP(H24,'INITIAL INPUT'!$P$4:$R$33,3))</f>
        <v>85</v>
      </c>
      <c r="J24" s="83">
        <f>IF(MIDTERM!P24="","",$J$8*MIDTERM!P24)</f>
        <v>33</v>
      </c>
      <c r="K24" s="83">
        <f>IF(MIDTERM!AB24="","",$K$8*MIDTERM!AB24)</f>
        <v>33</v>
      </c>
      <c r="L24" s="83">
        <f>IF(MIDTERM!AD24="","",$L$8*MIDTERM!AD24)</f>
        <v>21.371428571428574</v>
      </c>
      <c r="M24" s="86">
        <f t="shared" si="2"/>
        <v>87.371428571428567</v>
      </c>
      <c r="N24" s="87">
        <f>IF(M24="","",('INITIAL INPUT'!$J$25*CRS!H24+'INITIAL INPUT'!$K$25*CRS!M24))</f>
        <v>86.22571428571429</v>
      </c>
      <c r="O24" s="85">
        <f>IF(N24="","",VLOOKUP(N24,'INITIAL INPUT'!$P$4:$R$33,3))</f>
        <v>86</v>
      </c>
      <c r="P24" s="83">
        <f>IF(FINAL!P24="","",CRS!$P$8*FINAL!P24)</f>
        <v>33</v>
      </c>
      <c r="Q24" s="83">
        <f>IF(FINAL!AB24="","",CRS!$Q$8*FINAL!AB24)</f>
        <v>33</v>
      </c>
      <c r="R24" s="83">
        <f>IF(FINAL!AD24="","",CRS!$R$8*FINAL!AD24)</f>
        <v>25.16</v>
      </c>
      <c r="S24" s="86">
        <f t="shared" si="5"/>
        <v>91.16</v>
      </c>
      <c r="T24" s="87">
        <f>IF(S24="","",'INITIAL INPUT'!$J$26*CRS!H24+'INITIAL INPUT'!$K$26*CRS!M24+'INITIAL INPUT'!$L$26*CRS!S24)</f>
        <v>88.69285714285715</v>
      </c>
      <c r="U24" s="85">
        <f>IF(T24="","",VLOOKUP(T24,'INITIAL INPUT'!$P$4:$R$33,3))</f>
        <v>89</v>
      </c>
      <c r="V24" s="107">
        <f t="shared" si="3"/>
        <v>89</v>
      </c>
      <c r="W24" s="166" t="str">
        <f t="shared" si="4"/>
        <v>PASSED</v>
      </c>
      <c r="X24" s="91"/>
    </row>
    <row r="25" spans="1:25">
      <c r="A25" s="90" t="s">
        <v>50</v>
      </c>
      <c r="B25" s="79" t="str">
        <f>IF(NAMES!B18="","",NAMES!B18)</f>
        <v xml:space="preserve">ESTIMO, JEMAILA B. </v>
      </c>
      <c r="C25" s="104" t="str">
        <f>IF(NAMES!C18="","",NAMES!C18)</f>
        <v>F</v>
      </c>
      <c r="D25" s="81" t="str">
        <f>IF(NAMES!D18="","",NAMES!D18)</f>
        <v>BSA-1</v>
      </c>
      <c r="E25" s="82">
        <f>IF(PRELIM!P25="","",$E$8*PRELIM!P25)</f>
        <v>31.151999999999997</v>
      </c>
      <c r="F25" s="83">
        <f>IF(PRELIM!AB25="","",$F$8*PRELIM!AB25)</f>
        <v>32.175000000000004</v>
      </c>
      <c r="G25" s="83">
        <f>IF(PRELIM!AD25="","",$G$8*PRELIM!AD25)</f>
        <v>31.450000000000003</v>
      </c>
      <c r="H25" s="84">
        <f t="shared" si="0"/>
        <v>94.777000000000001</v>
      </c>
      <c r="I25" s="85">
        <f>IF(H25="","",VLOOKUP(H25,'INITIAL INPUT'!$P$4:$R$33,3))</f>
        <v>95</v>
      </c>
      <c r="J25" s="83">
        <f>IF(MIDTERM!P25="","",$J$8*MIDTERM!P25)</f>
        <v>31.114285714285714</v>
      </c>
      <c r="K25" s="83">
        <f>IF(MIDTERM!AB25="","",$K$8*MIDTERM!AB25)</f>
        <v>28.05</v>
      </c>
      <c r="L25" s="83">
        <f>IF(MIDTERM!AD25="","",$L$8*MIDTERM!AD25)</f>
        <v>22.342857142857142</v>
      </c>
      <c r="M25" s="86">
        <f t="shared" si="2"/>
        <v>81.507142857142853</v>
      </c>
      <c r="N25" s="87">
        <f>IF(M25="","",('INITIAL INPUT'!$J$25*CRS!H25+'INITIAL INPUT'!$K$25*CRS!M25))</f>
        <v>88.142071428571427</v>
      </c>
      <c r="O25" s="85">
        <f>IF(N25="","",VLOOKUP(N25,'INITIAL INPUT'!$P$4:$R$33,3))</f>
        <v>88</v>
      </c>
      <c r="P25" s="83">
        <f>IF(FINAL!P25="","",CRS!$P$8*FINAL!P25)</f>
        <v>33</v>
      </c>
      <c r="Q25" s="83">
        <f>IF(FINAL!AB25="","",CRS!$Q$8*FINAL!AB25)</f>
        <v>33</v>
      </c>
      <c r="R25" s="83">
        <f>IF(FINAL!AD25="","",CRS!$R$8*FINAL!AD25)</f>
        <v>27.540000000000003</v>
      </c>
      <c r="S25" s="86">
        <f t="shared" si="5"/>
        <v>93.54</v>
      </c>
      <c r="T25" s="87">
        <f>IF(S25="","",'INITIAL INPUT'!$J$26*CRS!H25+'INITIAL INPUT'!$K$26*CRS!M25+'INITIAL INPUT'!$L$26*CRS!S25)</f>
        <v>90.841035714285709</v>
      </c>
      <c r="U25" s="85">
        <f>IF(T25="","",VLOOKUP(T25,'INITIAL INPUT'!$P$4:$R$33,3))</f>
        <v>91</v>
      </c>
      <c r="V25" s="107">
        <f t="shared" si="3"/>
        <v>91</v>
      </c>
      <c r="W25" s="166" t="str">
        <f t="shared" si="4"/>
        <v>PASSED</v>
      </c>
      <c r="X25" s="91"/>
    </row>
    <row r="26" spans="1:25">
      <c r="A26" s="90" t="s">
        <v>51</v>
      </c>
      <c r="B26" s="79" t="str">
        <f>IF(NAMES!B19="","",NAMES!B19)</f>
        <v xml:space="preserve">FERNANDEZ, KEREN LOUISE D. </v>
      </c>
      <c r="C26" s="104" t="str">
        <f>IF(NAMES!C19="","",NAMES!C19)</f>
        <v>F</v>
      </c>
      <c r="D26" s="81" t="str">
        <f>IF(NAMES!D19="","",NAMES!D19)</f>
        <v>BSA-1</v>
      </c>
      <c r="E26" s="82">
        <f>IF(PRELIM!P26="","",$E$8*PRELIM!P26)</f>
        <v>32.472000000000001</v>
      </c>
      <c r="F26" s="83">
        <f>IF(PRELIM!AB26="","",$F$8*PRELIM!AB26)</f>
        <v>32.175000000000004</v>
      </c>
      <c r="G26" s="83">
        <f>IF(PRELIM!AD26="","",$G$8*PRELIM!AD26)</f>
        <v>28.05</v>
      </c>
      <c r="H26" s="84">
        <f t="shared" si="0"/>
        <v>92.697000000000003</v>
      </c>
      <c r="I26" s="85">
        <f>IF(H26="","",VLOOKUP(H26,'INITIAL INPUT'!$P$4:$R$33,3))</f>
        <v>93</v>
      </c>
      <c r="J26" s="83">
        <f>IF(MIDTERM!P26="","",$J$8*MIDTERM!P26)</f>
        <v>33</v>
      </c>
      <c r="K26" s="83">
        <f>IF(MIDTERM!AB26="","",$K$8*MIDTERM!AB26)</f>
        <v>31.625000000000004</v>
      </c>
      <c r="L26" s="83">
        <f>IF(MIDTERM!AD26="","",$L$8*MIDTERM!AD26)</f>
        <v>24.285714285714288</v>
      </c>
      <c r="M26" s="86">
        <f t="shared" si="2"/>
        <v>88.910714285714292</v>
      </c>
      <c r="N26" s="87">
        <f>IF(M26="","",('INITIAL INPUT'!$J$25*CRS!H26+'INITIAL INPUT'!$K$25*CRS!M26))</f>
        <v>90.80385714285714</v>
      </c>
      <c r="O26" s="85">
        <f>IF(N26="","",VLOOKUP(N26,'INITIAL INPUT'!$P$4:$R$33,3))</f>
        <v>91</v>
      </c>
      <c r="P26" s="83">
        <f>IF(FINAL!P26="","",CRS!$P$8*FINAL!P26)</f>
        <v>33</v>
      </c>
      <c r="Q26" s="83">
        <f>IF(FINAL!AB26="","",CRS!$Q$8*FINAL!AB26)</f>
        <v>33</v>
      </c>
      <c r="R26" s="83">
        <f>IF(FINAL!AD26="","",CRS!$R$8*FINAL!AD26)</f>
        <v>26.180000000000003</v>
      </c>
      <c r="S26" s="86">
        <f t="shared" si="5"/>
        <v>92.18</v>
      </c>
      <c r="T26" s="87">
        <f>IF(S26="","",'INITIAL INPUT'!$J$26*CRS!H26+'INITIAL INPUT'!$K$26*CRS!M26+'INITIAL INPUT'!$L$26*CRS!S26)</f>
        <v>91.491928571428573</v>
      </c>
      <c r="U26" s="85">
        <f>IF(T26="","",VLOOKUP(T26,'INITIAL INPUT'!$P$4:$R$33,3))</f>
        <v>91</v>
      </c>
      <c r="V26" s="107">
        <f t="shared" si="3"/>
        <v>91</v>
      </c>
      <c r="W26" s="166" t="str">
        <f t="shared" si="4"/>
        <v>PASSED</v>
      </c>
      <c r="X26" s="296"/>
      <c r="Y26" s="286" t="s">
        <v>127</v>
      </c>
    </row>
    <row r="27" spans="1:25">
      <c r="A27" s="90" t="s">
        <v>52</v>
      </c>
      <c r="B27" s="79" t="str">
        <f>IF(NAMES!B20="","",NAMES!B20)</f>
        <v xml:space="preserve">GAMBOA, JAYVEE A. </v>
      </c>
      <c r="C27" s="104" t="str">
        <f>IF(NAMES!C20="","",NAMES!C20)</f>
        <v>M</v>
      </c>
      <c r="D27" s="81" t="str">
        <f>IF(NAMES!D20="","",NAMES!D20)</f>
        <v>BSA-1</v>
      </c>
      <c r="E27" s="82">
        <f>IF(PRELIM!P27="","",$E$8*PRELIM!P27)</f>
        <v>32.472000000000001</v>
      </c>
      <c r="F27" s="83">
        <f>IF(PRELIM!AB27="","",$F$8*PRELIM!AB27)</f>
        <v>33</v>
      </c>
      <c r="G27" s="83">
        <f>IF(PRELIM!AD27="","",$G$8*PRELIM!AD27)</f>
        <v>29.750000000000004</v>
      </c>
      <c r="H27" s="84">
        <f t="shared" si="0"/>
        <v>95.222000000000008</v>
      </c>
      <c r="I27" s="85">
        <f>IF(H27="","",VLOOKUP(H27,'INITIAL INPUT'!$P$4:$R$33,3))</f>
        <v>95</v>
      </c>
      <c r="J27" s="83">
        <f>IF(MIDTERM!P27="","",$J$8*MIDTERM!P27)</f>
        <v>27.342857142857145</v>
      </c>
      <c r="K27" s="83">
        <f>IF(MIDTERM!AB27="","",$K$8*MIDTERM!AB27)</f>
        <v>32.450000000000003</v>
      </c>
      <c r="L27" s="83">
        <f>IF(MIDTERM!AD27="","",$L$8*MIDTERM!AD27)</f>
        <v>21.371428571428574</v>
      </c>
      <c r="M27" s="86">
        <f t="shared" si="2"/>
        <v>81.164285714285711</v>
      </c>
      <c r="N27" s="87">
        <f>IF(M27="","",('INITIAL INPUT'!$J$25*CRS!H27+'INITIAL INPUT'!$K$25*CRS!M27))</f>
        <v>88.19314285714286</v>
      </c>
      <c r="O27" s="85">
        <f>IF(N27="","",VLOOKUP(N27,'INITIAL INPUT'!$P$4:$R$33,3))</f>
        <v>88</v>
      </c>
      <c r="P27" s="83">
        <f>IF(FINAL!P27="","",CRS!$P$8*FINAL!P27)</f>
        <v>33</v>
      </c>
      <c r="Q27" s="83">
        <f>IF(FINAL!AB27="","",CRS!$Q$8*FINAL!AB27)</f>
        <v>33</v>
      </c>
      <c r="R27" s="83">
        <f>IF(FINAL!AD27="","",CRS!$R$8*FINAL!AD27)</f>
        <v>28.220000000000002</v>
      </c>
      <c r="S27" s="86">
        <f t="shared" si="5"/>
        <v>94.22</v>
      </c>
      <c r="T27" s="87">
        <f>IF(S27="","",'INITIAL INPUT'!$J$26*CRS!H27+'INITIAL INPUT'!$K$26*CRS!M27+'INITIAL INPUT'!$L$26*CRS!S27)</f>
        <v>91.206571428571436</v>
      </c>
      <c r="U27" s="85">
        <f>IF(T27="","",VLOOKUP(T27,'INITIAL INPUT'!$P$4:$R$33,3))</f>
        <v>91</v>
      </c>
      <c r="V27" s="107">
        <f t="shared" si="3"/>
        <v>91</v>
      </c>
      <c r="W27" s="166" t="str">
        <f t="shared" si="4"/>
        <v>PASSED</v>
      </c>
      <c r="X27" s="297"/>
      <c r="Y27" s="287"/>
    </row>
    <row r="28" spans="1:25">
      <c r="A28" s="90" t="s">
        <v>53</v>
      </c>
      <c r="B28" s="79" t="str">
        <f>IF(NAMES!B21="","",NAMES!B21)</f>
        <v xml:space="preserve">HUMIWAT, XENA P. </v>
      </c>
      <c r="C28" s="104" t="str">
        <f>IF(NAMES!C21="","",NAMES!C21)</f>
        <v>F</v>
      </c>
      <c r="D28" s="81" t="str">
        <f>IF(NAMES!D21="","",NAMES!D21)</f>
        <v>BSA-1</v>
      </c>
      <c r="E28" s="82">
        <f>IF(PRELIM!P28="","",$E$8*PRELIM!P28)</f>
        <v>29.832000000000004</v>
      </c>
      <c r="F28" s="83">
        <f>IF(PRELIM!AB28="","",$F$8*PRELIM!AB28)</f>
        <v>33</v>
      </c>
      <c r="G28" s="83">
        <f>IF(PRELIM!AD28="","",$G$8*PRELIM!AD28)</f>
        <v>29.750000000000004</v>
      </c>
      <c r="H28" s="84">
        <f t="shared" si="0"/>
        <v>92.582000000000008</v>
      </c>
      <c r="I28" s="85">
        <f>IF(H28="","",VLOOKUP(H28,'INITIAL INPUT'!$P$4:$R$33,3))</f>
        <v>93</v>
      </c>
      <c r="J28" s="83">
        <f>IF(MIDTERM!P28="","",$J$8*MIDTERM!P28)</f>
        <v>33</v>
      </c>
      <c r="K28" s="83">
        <f>IF(MIDTERM!AB28="","",$K$8*MIDTERM!AB28)</f>
        <v>33</v>
      </c>
      <c r="L28" s="83">
        <f>IF(MIDTERM!AD28="","",$L$8*MIDTERM!AD28)</f>
        <v>31.085714285714289</v>
      </c>
      <c r="M28" s="86">
        <f t="shared" si="2"/>
        <v>97.085714285714289</v>
      </c>
      <c r="N28" s="87">
        <f>IF(M28="","",('INITIAL INPUT'!$J$25*CRS!H28+'INITIAL INPUT'!$K$25*CRS!M28))</f>
        <v>94.833857142857141</v>
      </c>
      <c r="O28" s="85">
        <f>IF(N28="","",VLOOKUP(N28,'INITIAL INPUT'!$P$4:$R$33,3))</f>
        <v>95</v>
      </c>
      <c r="P28" s="83">
        <f>IF(FINAL!P28="","",CRS!$P$8*FINAL!P28)</f>
        <v>33</v>
      </c>
      <c r="Q28" s="83">
        <f>IF(FINAL!AB28="","",CRS!$Q$8*FINAL!AB28)</f>
        <v>33</v>
      </c>
      <c r="R28" s="83">
        <f>IF(FINAL!AD28="","",CRS!$R$8*FINAL!AD28)</f>
        <v>27.200000000000003</v>
      </c>
      <c r="S28" s="86">
        <f t="shared" si="5"/>
        <v>93.2</v>
      </c>
      <c r="T28" s="87">
        <f>IF(S28="","",'INITIAL INPUT'!$J$26*CRS!H28+'INITIAL INPUT'!$K$26*CRS!M28+'INITIAL INPUT'!$L$26*CRS!S28)</f>
        <v>94.016928571428565</v>
      </c>
      <c r="U28" s="85">
        <f>IF(T28="","",VLOOKUP(T28,'INITIAL INPUT'!$P$4:$R$33,3))</f>
        <v>94</v>
      </c>
      <c r="V28" s="107">
        <f t="shared" si="3"/>
        <v>94</v>
      </c>
      <c r="W28" s="166" t="str">
        <f t="shared" si="4"/>
        <v>PASSED</v>
      </c>
      <c r="X28" s="297"/>
      <c r="Y28" s="287"/>
    </row>
    <row r="29" spans="1:25" ht="12.75" customHeight="1">
      <c r="A29" s="90" t="s">
        <v>54</v>
      </c>
      <c r="B29" s="79" t="str">
        <f>IF(NAMES!B22="","",NAMES!B22)</f>
        <v xml:space="preserve">LAMBINO, RECCY ANNE S. </v>
      </c>
      <c r="C29" s="104" t="str">
        <f>IF(NAMES!C22="","",NAMES!C22)</f>
        <v>F</v>
      </c>
      <c r="D29" s="81" t="str">
        <f>IF(NAMES!D22="","",NAMES!D22)</f>
        <v>BSA-1</v>
      </c>
      <c r="E29" s="82">
        <f>IF(PRELIM!P29="","",$E$8*PRELIM!P29)</f>
        <v>31.943999999999999</v>
      </c>
      <c r="F29" s="83">
        <f>IF(PRELIM!AB29="","",$F$8*PRELIM!AB29)</f>
        <v>32.175000000000004</v>
      </c>
      <c r="G29" s="83">
        <f>IF(PRELIM!AD29="","",$G$8*PRELIM!AD29)</f>
        <v>31.025000000000002</v>
      </c>
      <c r="H29" s="84">
        <f t="shared" si="0"/>
        <v>95.144000000000005</v>
      </c>
      <c r="I29" s="85">
        <f>IF(H29="","",VLOOKUP(H29,'INITIAL INPUT'!$P$4:$R$33,3))</f>
        <v>95</v>
      </c>
      <c r="J29" s="83">
        <f>IF(MIDTERM!P29="","",$J$8*MIDTERM!P29)</f>
        <v>32.057142857142857</v>
      </c>
      <c r="K29" s="83">
        <f>IF(MIDTERM!AB29="","",$K$8*MIDTERM!AB29)</f>
        <v>30.525000000000002</v>
      </c>
      <c r="L29" s="83">
        <f>IF(MIDTERM!AD29="","",$L$8*MIDTERM!AD29)</f>
        <v>31.085714285714289</v>
      </c>
      <c r="M29" s="86">
        <f t="shared" si="2"/>
        <v>93.667857142857144</v>
      </c>
      <c r="N29" s="87">
        <f>IF(M29="","",('INITIAL INPUT'!$J$25*CRS!H29+'INITIAL INPUT'!$K$25*CRS!M29))</f>
        <v>94.405928571428575</v>
      </c>
      <c r="O29" s="85">
        <f>IF(N29="","",VLOOKUP(N29,'INITIAL INPUT'!$P$4:$R$33,3))</f>
        <v>94</v>
      </c>
      <c r="P29" s="83">
        <f>IF(FINAL!P29="","",CRS!$P$8*FINAL!P29)</f>
        <v>33</v>
      </c>
      <c r="Q29" s="83">
        <f>IF(FINAL!AB29="","",CRS!$Q$8*FINAL!AB29)</f>
        <v>33</v>
      </c>
      <c r="R29" s="83">
        <f>IF(FINAL!AD29="","",CRS!$R$8*FINAL!AD29)</f>
        <v>25.840000000000003</v>
      </c>
      <c r="S29" s="86">
        <f t="shared" si="5"/>
        <v>91.84</v>
      </c>
      <c r="T29" s="87">
        <f>IF(S29="","",'INITIAL INPUT'!$J$26*CRS!H29+'INITIAL INPUT'!$K$26*CRS!M29+'INITIAL INPUT'!$L$26*CRS!S29)</f>
        <v>93.122964285714289</v>
      </c>
      <c r="U29" s="85">
        <f>IF(T29="","",VLOOKUP(T29,'INITIAL INPUT'!$P$4:$R$33,3))</f>
        <v>93</v>
      </c>
      <c r="V29" s="107">
        <f t="shared" si="3"/>
        <v>93</v>
      </c>
      <c r="W29" s="166" t="str">
        <f t="shared" si="4"/>
        <v>PASSED</v>
      </c>
      <c r="X29" s="297"/>
      <c r="Y29" s="287"/>
    </row>
    <row r="30" spans="1:25">
      <c r="A30" s="90" t="s">
        <v>55</v>
      </c>
      <c r="B30" s="79" t="str">
        <f>IF(NAMES!B23="","",NAMES!B23)</f>
        <v xml:space="preserve">LANTIN, MARY ANN B. </v>
      </c>
      <c r="C30" s="104" t="str">
        <f>IF(NAMES!C23="","",NAMES!C23)</f>
        <v>F</v>
      </c>
      <c r="D30" s="81" t="str">
        <f>IF(NAMES!D23="","",NAMES!D23)</f>
        <v>BSA-1</v>
      </c>
      <c r="E30" s="82">
        <f>IF(PRELIM!P30="","",$E$8*PRELIM!P30)</f>
        <v>32.472000000000001</v>
      </c>
      <c r="F30" s="83">
        <f>IF(PRELIM!AB30="","",$F$8*PRELIM!AB30)</f>
        <v>32.175000000000004</v>
      </c>
      <c r="G30" s="83">
        <f>IF(PRELIM!AD30="","",$G$8*PRELIM!AD30)</f>
        <v>24.225000000000001</v>
      </c>
      <c r="H30" s="84">
        <f t="shared" si="0"/>
        <v>88.872000000000014</v>
      </c>
      <c r="I30" s="85">
        <f>IF(H30="","",VLOOKUP(H30,'INITIAL INPUT'!$P$4:$R$33,3))</f>
        <v>89</v>
      </c>
      <c r="J30" s="83">
        <f>IF(MIDTERM!P30="","",$J$8*MIDTERM!P30)</f>
        <v>28.285714285714285</v>
      </c>
      <c r="K30" s="83">
        <f>IF(MIDTERM!AB30="","",$K$8*MIDTERM!AB30)</f>
        <v>33</v>
      </c>
      <c r="L30" s="83">
        <f>IF(MIDTERM!AD30="","",$L$8*MIDTERM!AD30)</f>
        <v>26.228571428571435</v>
      </c>
      <c r="M30" s="86">
        <f t="shared" si="2"/>
        <v>87.51428571428572</v>
      </c>
      <c r="N30" s="87">
        <f>IF(M30="","",('INITIAL INPUT'!$J$25*CRS!H30+'INITIAL INPUT'!$K$25*CRS!M30))</f>
        <v>88.193142857142874</v>
      </c>
      <c r="O30" s="85">
        <f>IF(N30="","",VLOOKUP(N30,'INITIAL INPUT'!$P$4:$R$33,3))</f>
        <v>88</v>
      </c>
      <c r="P30" s="83">
        <f>IF(FINAL!P30="","",CRS!$P$8*FINAL!P30)</f>
        <v>33</v>
      </c>
      <c r="Q30" s="83">
        <f>IF(FINAL!AB30="","",CRS!$Q$8*FINAL!AB30)</f>
        <v>33</v>
      </c>
      <c r="R30" s="83">
        <f>IF(FINAL!AD30="","",CRS!$R$8*FINAL!AD30)</f>
        <v>27.540000000000003</v>
      </c>
      <c r="S30" s="86">
        <f t="shared" si="5"/>
        <v>93.54</v>
      </c>
      <c r="T30" s="87">
        <f>IF(S30="","",'INITIAL INPUT'!$J$26*CRS!H30+'INITIAL INPUT'!$K$26*CRS!M30+'INITIAL INPUT'!$L$26*CRS!S30)</f>
        <v>90.866571428571433</v>
      </c>
      <c r="U30" s="85">
        <f>IF(T30="","",VLOOKUP(T30,'INITIAL INPUT'!$P$4:$R$33,3))</f>
        <v>91</v>
      </c>
      <c r="V30" s="107">
        <f t="shared" si="3"/>
        <v>91</v>
      </c>
      <c r="W30" s="166" t="str">
        <f t="shared" si="4"/>
        <v>PASSED</v>
      </c>
      <c r="X30" s="297"/>
      <c r="Y30" s="287"/>
    </row>
    <row r="31" spans="1:25">
      <c r="A31" s="90" t="s">
        <v>56</v>
      </c>
      <c r="B31" s="79" t="str">
        <f>IF(NAMES!B24="","",NAMES!B24)</f>
        <v xml:space="preserve">LAZARO, LANCE RAFAEL E. </v>
      </c>
      <c r="C31" s="104" t="str">
        <f>IF(NAMES!C24="","",NAMES!C24)</f>
        <v>M</v>
      </c>
      <c r="D31" s="81" t="str">
        <f>IF(NAMES!D24="","",NAMES!D24)</f>
        <v>BSA-1</v>
      </c>
      <c r="E31" s="82">
        <f>IF(PRELIM!P31="","",$E$8*PRELIM!P31)</f>
        <v>31.68</v>
      </c>
      <c r="F31" s="83">
        <f>IF(PRELIM!AB31="","",$F$8*PRELIM!AB31)</f>
        <v>33</v>
      </c>
      <c r="G31" s="83">
        <f>IF(PRELIM!AD31="","",$G$8*PRELIM!AD31)</f>
        <v>30.175000000000001</v>
      </c>
      <c r="H31" s="84">
        <f t="shared" si="0"/>
        <v>94.855000000000004</v>
      </c>
      <c r="I31" s="85">
        <f>IF(H31="","",VLOOKUP(H31,'INITIAL INPUT'!$P$4:$R$33,3))</f>
        <v>95</v>
      </c>
      <c r="J31" s="83">
        <f>IF(MIDTERM!P31="","",$J$8*MIDTERM!P31)</f>
        <v>19.328571428571433</v>
      </c>
      <c r="K31" s="83">
        <f>IF(MIDTERM!AB31="","",$K$8*MIDTERM!AB31)</f>
        <v>31.625000000000004</v>
      </c>
      <c r="L31" s="83">
        <f>IF(MIDTERM!AD31="","",$L$8*MIDTERM!AD31)</f>
        <v>22.342857142857142</v>
      </c>
      <c r="M31" s="86">
        <f t="shared" si="2"/>
        <v>73.296428571428578</v>
      </c>
      <c r="N31" s="87">
        <f>IF(M31="","",('INITIAL INPUT'!$J$25*CRS!H31+'INITIAL INPUT'!$K$25*CRS!M31))</f>
        <v>84.075714285714298</v>
      </c>
      <c r="O31" s="85">
        <f>IF(N31="","",VLOOKUP(N31,'INITIAL INPUT'!$P$4:$R$33,3))</f>
        <v>84</v>
      </c>
      <c r="P31" s="83">
        <f>IF(FINAL!P31="","",CRS!$P$8*FINAL!P31)</f>
        <v>33</v>
      </c>
      <c r="Q31" s="83">
        <f>IF(FINAL!AB31="","",CRS!$Q$8*FINAL!AB31)</f>
        <v>33</v>
      </c>
      <c r="R31" s="83">
        <f>IF(FINAL!AD31="","",CRS!$R$8*FINAL!AD31)</f>
        <v>24.48</v>
      </c>
      <c r="S31" s="86">
        <f t="shared" si="5"/>
        <v>90.48</v>
      </c>
      <c r="T31" s="87">
        <f>IF(S31="","",'INITIAL INPUT'!$J$26*CRS!H31+'INITIAL INPUT'!$K$26*CRS!M31+'INITIAL INPUT'!$L$26*CRS!S31)</f>
        <v>87.277857142857158</v>
      </c>
      <c r="U31" s="85">
        <f>IF(T31="","",VLOOKUP(T31,'INITIAL INPUT'!$P$4:$R$33,3))</f>
        <v>87</v>
      </c>
      <c r="V31" s="107">
        <f t="shared" si="3"/>
        <v>87</v>
      </c>
      <c r="W31" s="166" t="str">
        <f t="shared" si="4"/>
        <v>PASSED</v>
      </c>
      <c r="X31" s="297"/>
      <c r="Y31" s="287"/>
    </row>
    <row r="32" spans="1:25">
      <c r="A32" s="90" t="s">
        <v>57</v>
      </c>
      <c r="B32" s="79" t="str">
        <f>IF(NAMES!B25="","",NAMES!B25)</f>
        <v xml:space="preserve">LICLICAN, MAY ANGELHYN R. </v>
      </c>
      <c r="C32" s="104" t="str">
        <f>IF(NAMES!C25="","",NAMES!C25)</f>
        <v>F</v>
      </c>
      <c r="D32" s="81" t="str">
        <f>IF(NAMES!D25="","",NAMES!D25)</f>
        <v>BSA-1</v>
      </c>
      <c r="E32" s="82">
        <f>IF(PRELIM!P32="","",$E$8*PRELIM!P32)</f>
        <v>30.360000000000003</v>
      </c>
      <c r="F32" s="83">
        <f>IF(PRELIM!AB32="","",$F$8*PRELIM!AB32)</f>
        <v>33</v>
      </c>
      <c r="G32" s="83">
        <f>IF(PRELIM!AD32="","",$G$8*PRELIM!AD32)</f>
        <v>28.475000000000001</v>
      </c>
      <c r="H32" s="84">
        <f t="shared" si="0"/>
        <v>91.835000000000008</v>
      </c>
      <c r="I32" s="85">
        <f>IF(H32="","",VLOOKUP(H32,'INITIAL INPUT'!$P$4:$R$33,3))</f>
        <v>92</v>
      </c>
      <c r="J32" s="83">
        <f>IF(MIDTERM!P32="","",$J$8*MIDTERM!P32)</f>
        <v>31.114285714285714</v>
      </c>
      <c r="K32" s="83">
        <f>IF(MIDTERM!AB32="","",$K$8*MIDTERM!AB32)</f>
        <v>31.625000000000004</v>
      </c>
      <c r="L32" s="83">
        <f>IF(MIDTERM!AD32="","",$L$8*MIDTERM!AD32)</f>
        <v>28.171428571428574</v>
      </c>
      <c r="M32" s="86">
        <f t="shared" si="2"/>
        <v>90.910714285714292</v>
      </c>
      <c r="N32" s="87">
        <f>IF(M32="","",('INITIAL INPUT'!$J$25*CRS!H32+'INITIAL INPUT'!$K$25*CRS!M32))</f>
        <v>91.372857142857157</v>
      </c>
      <c r="O32" s="85">
        <f>IF(N32="","",VLOOKUP(N32,'INITIAL INPUT'!$P$4:$R$33,3))</f>
        <v>91</v>
      </c>
      <c r="P32" s="83">
        <f>IF(FINAL!P32="","",CRS!$P$8*FINAL!P32)</f>
        <v>33</v>
      </c>
      <c r="Q32" s="83">
        <f>IF(FINAL!AB32="","",CRS!$Q$8*FINAL!AB32)</f>
        <v>33</v>
      </c>
      <c r="R32" s="83">
        <f>IF(FINAL!AD32="","",CRS!$R$8*FINAL!AD32)</f>
        <v>27.540000000000003</v>
      </c>
      <c r="S32" s="86">
        <f t="shared" si="5"/>
        <v>93.54</v>
      </c>
      <c r="T32" s="87">
        <f>IF(S32="","",'INITIAL INPUT'!$J$26*CRS!H32+'INITIAL INPUT'!$K$26*CRS!M32+'INITIAL INPUT'!$L$26*CRS!S32)</f>
        <v>92.456428571428575</v>
      </c>
      <c r="U32" s="85">
        <f>IF(T32="","",VLOOKUP(T32,'INITIAL INPUT'!$P$4:$R$33,3))</f>
        <v>92</v>
      </c>
      <c r="V32" s="107">
        <f t="shared" si="3"/>
        <v>92</v>
      </c>
      <c r="W32" s="166" t="str">
        <f t="shared" si="4"/>
        <v>PASSED</v>
      </c>
      <c r="X32" s="297"/>
      <c r="Y32" s="287"/>
    </row>
    <row r="33" spans="1:25">
      <c r="A33" s="90" t="s">
        <v>58</v>
      </c>
      <c r="B33" s="79" t="str">
        <f>IF(NAMES!B26="","",NAMES!B26)</f>
        <v xml:space="preserve">LOPEZ, DENIELLE B. </v>
      </c>
      <c r="C33" s="104" t="str">
        <f>IF(NAMES!C26="","",NAMES!C26)</f>
        <v>F</v>
      </c>
      <c r="D33" s="81" t="str">
        <f>IF(NAMES!D26="","",NAMES!D26)</f>
        <v>BSA-1</v>
      </c>
      <c r="E33" s="82">
        <f>IF(PRELIM!P33="","",$E$8*PRELIM!P33)</f>
        <v>30.360000000000003</v>
      </c>
      <c r="F33" s="83">
        <f>IF(PRELIM!AB33="","",$F$8*PRELIM!AB33)</f>
        <v>32.175000000000004</v>
      </c>
      <c r="G33" s="83">
        <f>IF(PRELIM!AD33="","",$G$8*PRELIM!AD33)</f>
        <v>26.775000000000002</v>
      </c>
      <c r="H33" s="84">
        <f t="shared" si="0"/>
        <v>89.310000000000016</v>
      </c>
      <c r="I33" s="85">
        <f>IF(H33="","",VLOOKUP(H33,'INITIAL INPUT'!$P$4:$R$33,3))</f>
        <v>89</v>
      </c>
      <c r="J33" s="83">
        <f>IF(MIDTERM!P33="","",$J$8*MIDTERM!P33)</f>
        <v>20.271428571428572</v>
      </c>
      <c r="K33" s="83">
        <f>IF(MIDTERM!AB33="","",$K$8*MIDTERM!AB33)</f>
        <v>30.25</v>
      </c>
      <c r="L33" s="83">
        <f>IF(MIDTERM!AD33="","",$L$8*MIDTERM!AD33)</f>
        <v>21.371428571428574</v>
      </c>
      <c r="M33" s="86">
        <f t="shared" si="2"/>
        <v>71.892857142857139</v>
      </c>
      <c r="N33" s="87">
        <f>IF(M33="","",('INITIAL INPUT'!$J$25*CRS!H33+'INITIAL INPUT'!$K$25*CRS!M33))</f>
        <v>80.601428571428585</v>
      </c>
      <c r="O33" s="85">
        <f>IF(N33="","",VLOOKUP(N33,'INITIAL INPUT'!$P$4:$R$33,3))</f>
        <v>81</v>
      </c>
      <c r="P33" s="83">
        <f>IF(FINAL!P33="","",CRS!$P$8*FINAL!P33)</f>
        <v>33</v>
      </c>
      <c r="Q33" s="83">
        <f>IF(FINAL!AB33="","",CRS!$Q$8*FINAL!AB33)</f>
        <v>33</v>
      </c>
      <c r="R33" s="83">
        <f>IF(FINAL!AD33="","",CRS!$R$8*FINAL!AD33)</f>
        <v>26.180000000000003</v>
      </c>
      <c r="S33" s="86">
        <f t="shared" si="5"/>
        <v>92.18</v>
      </c>
      <c r="T33" s="87">
        <f>IF(S33="","",'INITIAL INPUT'!$J$26*CRS!H33+'INITIAL INPUT'!$K$26*CRS!M33+'INITIAL INPUT'!$L$26*CRS!S33)</f>
        <v>86.390714285714296</v>
      </c>
      <c r="U33" s="85">
        <f>IF(T33="","",VLOOKUP(T33,'INITIAL INPUT'!$P$4:$R$33,3))</f>
        <v>86</v>
      </c>
      <c r="V33" s="107">
        <f t="shared" si="3"/>
        <v>86</v>
      </c>
      <c r="W33" s="166" t="str">
        <f t="shared" si="4"/>
        <v>PASSED</v>
      </c>
      <c r="X33" s="297"/>
      <c r="Y33" s="287"/>
    </row>
    <row r="34" spans="1:25">
      <c r="A34" s="90" t="s">
        <v>59</v>
      </c>
      <c r="B34" s="79" t="str">
        <f>IF(NAMES!B27="","",NAMES!B27)</f>
        <v xml:space="preserve">LOYOSEN, JANINE KATE B. </v>
      </c>
      <c r="C34" s="104" t="str">
        <f>IF(NAMES!C27="","",NAMES!C27)</f>
        <v>F</v>
      </c>
      <c r="D34" s="81" t="str">
        <f>IF(NAMES!D27="","",NAMES!D27)</f>
        <v>BSA-1</v>
      </c>
      <c r="E34" s="82">
        <f>IF(PRELIM!P34="","",$E$8*PRELIM!P34)</f>
        <v>30.624000000000006</v>
      </c>
      <c r="F34" s="83">
        <f>IF(PRELIM!AB34="","",$F$8*PRELIM!AB34)</f>
        <v>32.175000000000004</v>
      </c>
      <c r="G34" s="83">
        <f>IF(PRELIM!AD34="","",$G$8*PRELIM!AD34)</f>
        <v>21.675000000000001</v>
      </c>
      <c r="H34" s="84">
        <f t="shared" si="0"/>
        <v>84.474000000000004</v>
      </c>
      <c r="I34" s="85">
        <f>IF(H34="","",VLOOKUP(H34,'INITIAL INPUT'!$P$4:$R$33,3))</f>
        <v>84</v>
      </c>
      <c r="J34" s="83">
        <f>IF(MIDTERM!P34="","",$J$8*MIDTERM!P34)</f>
        <v>15.557142857142857</v>
      </c>
      <c r="K34" s="83">
        <f>IF(MIDTERM!AB34="","",$K$8*MIDTERM!AB34)</f>
        <v>30.25</v>
      </c>
      <c r="L34" s="83">
        <f>IF(MIDTERM!AD34="","",$L$8*MIDTERM!AD34)</f>
        <v>25.25714285714286</v>
      </c>
      <c r="M34" s="86">
        <f t="shared" si="2"/>
        <v>71.064285714285717</v>
      </c>
      <c r="N34" s="87">
        <f>IF(M34="","",('INITIAL INPUT'!$J$25*CRS!H34+'INITIAL INPUT'!$K$25*CRS!M34))</f>
        <v>77.769142857142867</v>
      </c>
      <c r="O34" s="85">
        <f>IF(N34="","",VLOOKUP(N34,'INITIAL INPUT'!$P$4:$R$33,3))</f>
        <v>78</v>
      </c>
      <c r="P34" s="83">
        <f>IF(FINAL!P34="","",CRS!$P$8*FINAL!P34)</f>
        <v>33</v>
      </c>
      <c r="Q34" s="83">
        <f>IF(FINAL!AB34="","",CRS!$Q$8*FINAL!AB34)</f>
        <v>33</v>
      </c>
      <c r="R34" s="83">
        <f>IF(FINAL!AD34="","",CRS!$R$8*FINAL!AD34)</f>
        <v>26.180000000000003</v>
      </c>
      <c r="S34" s="86">
        <f t="shared" si="5"/>
        <v>92.18</v>
      </c>
      <c r="T34" s="87">
        <f>IF(S34="","",'INITIAL INPUT'!$J$26*CRS!H34+'INITIAL INPUT'!$K$26*CRS!M34+'INITIAL INPUT'!$L$26*CRS!S34)</f>
        <v>84.974571428571437</v>
      </c>
      <c r="U34" s="85">
        <f>IF(T34="","",VLOOKUP(T34,'INITIAL INPUT'!$P$4:$R$33,3))</f>
        <v>85</v>
      </c>
      <c r="V34" s="107">
        <f t="shared" si="3"/>
        <v>85</v>
      </c>
      <c r="W34" s="166" t="str">
        <f t="shared" si="4"/>
        <v>PASSED</v>
      </c>
      <c r="X34" s="297"/>
      <c r="Y34" s="287"/>
    </row>
    <row r="35" spans="1:25">
      <c r="A35" s="90" t="s">
        <v>60</v>
      </c>
      <c r="B35" s="79" t="str">
        <f>IF(NAMES!B28="","",NAMES!B28)</f>
        <v xml:space="preserve">MALAG, NADINE MIKAELA S. </v>
      </c>
      <c r="C35" s="104" t="str">
        <f>IF(NAMES!C28="","",NAMES!C28)</f>
        <v>F</v>
      </c>
      <c r="D35" s="81" t="str">
        <f>IF(NAMES!D28="","",NAMES!D28)</f>
        <v>BSA-1</v>
      </c>
      <c r="E35" s="82">
        <f>IF(PRELIM!P35="","",$E$8*PRELIM!P35)</f>
        <v>29.304000000000002</v>
      </c>
      <c r="F35" s="83">
        <f>IF(PRELIM!AB35="","",$F$8*PRELIM!AB35)</f>
        <v>33</v>
      </c>
      <c r="G35" s="83">
        <f>IF(PRELIM!AD35="","",$G$8*PRELIM!AD35)</f>
        <v>31.450000000000003</v>
      </c>
      <c r="H35" s="84">
        <f t="shared" si="0"/>
        <v>93.754000000000005</v>
      </c>
      <c r="I35" s="85">
        <f>IF(H35="","",VLOOKUP(H35,'INITIAL INPUT'!$P$4:$R$33,3))</f>
        <v>94</v>
      </c>
      <c r="J35" s="83">
        <f>IF(MIDTERM!P35="","",$J$8*MIDTERM!P35)</f>
        <v>25.457142857142863</v>
      </c>
      <c r="K35" s="83">
        <f>IF(MIDTERM!AB35="","",$K$8*MIDTERM!AB35)</f>
        <v>31.625000000000004</v>
      </c>
      <c r="L35" s="83">
        <f>IF(MIDTERM!AD35="","",$L$8*MIDTERM!AD35)</f>
        <v>26.228571428571435</v>
      </c>
      <c r="M35" s="86">
        <f t="shared" si="2"/>
        <v>83.310714285714312</v>
      </c>
      <c r="N35" s="87">
        <f>IF(M35="","",('INITIAL INPUT'!$J$25*CRS!H35+'INITIAL INPUT'!$K$25*CRS!M35))</f>
        <v>88.532357142857165</v>
      </c>
      <c r="O35" s="85">
        <f>IF(N35="","",VLOOKUP(N35,'INITIAL INPUT'!$P$4:$R$33,3))</f>
        <v>89</v>
      </c>
      <c r="P35" s="83">
        <f>IF(FINAL!P35="","",CRS!$P$8*FINAL!P35)</f>
        <v>33</v>
      </c>
      <c r="Q35" s="83">
        <f>IF(FINAL!AB35="","",CRS!$Q$8*FINAL!AB35)</f>
        <v>33</v>
      </c>
      <c r="R35" s="83">
        <f>IF(FINAL!AD35="","",CRS!$R$8*FINAL!AD35)</f>
        <v>28.220000000000002</v>
      </c>
      <c r="S35" s="86">
        <f t="shared" si="5"/>
        <v>94.22</v>
      </c>
      <c r="T35" s="87">
        <f>IF(S35="","",'INITIAL INPUT'!$J$26*CRS!H35+'INITIAL INPUT'!$K$26*CRS!M35+'INITIAL INPUT'!$L$26*CRS!S35)</f>
        <v>91.376178571428582</v>
      </c>
      <c r="U35" s="85">
        <f>IF(T35="","",VLOOKUP(T35,'INITIAL INPUT'!$P$4:$R$33,3))</f>
        <v>91</v>
      </c>
      <c r="V35" s="107">
        <f t="shared" si="3"/>
        <v>91</v>
      </c>
      <c r="W35" s="166" t="str">
        <f t="shared" si="4"/>
        <v>PASSED</v>
      </c>
      <c r="X35" s="297"/>
      <c r="Y35" s="287"/>
    </row>
    <row r="36" spans="1:25">
      <c r="A36" s="90" t="s">
        <v>61</v>
      </c>
      <c r="B36" s="79" t="str">
        <f>IF(NAMES!B29="","",NAMES!B29)</f>
        <v xml:space="preserve">MALLARI, CASSIE D. </v>
      </c>
      <c r="C36" s="104" t="str">
        <f>IF(NAMES!C29="","",NAMES!C29)</f>
        <v>F</v>
      </c>
      <c r="D36" s="81" t="str">
        <f>IF(NAMES!D29="","",NAMES!D29)</f>
        <v>BSA-1</v>
      </c>
      <c r="E36" s="82">
        <f>IF(PRELIM!P36="","",$E$8*PRELIM!P36)</f>
        <v>30.360000000000003</v>
      </c>
      <c r="F36" s="83">
        <f>IF(PRELIM!AB36="","",$F$8*PRELIM!AB36)</f>
        <v>32.175000000000004</v>
      </c>
      <c r="G36" s="83">
        <f>IF(PRELIM!AD36="","",$G$8*PRELIM!AD36)</f>
        <v>31.875000000000004</v>
      </c>
      <c r="H36" s="84">
        <f t="shared" si="0"/>
        <v>94.410000000000011</v>
      </c>
      <c r="I36" s="85">
        <f>IF(H36="","",VLOOKUP(H36,'INITIAL INPUT'!$P$4:$R$33,3))</f>
        <v>94</v>
      </c>
      <c r="J36" s="83">
        <f>IF(MIDTERM!P36="","",$J$8*MIDTERM!P36)</f>
        <v>24.514285714285716</v>
      </c>
      <c r="K36" s="83">
        <f>IF(MIDTERM!AB36="","",$K$8*MIDTERM!AB36)</f>
        <v>30.25</v>
      </c>
      <c r="L36" s="83">
        <f>IF(MIDTERM!AD36="","",$L$8*MIDTERM!AD36)</f>
        <v>21.371428571428574</v>
      </c>
      <c r="M36" s="86">
        <f t="shared" si="2"/>
        <v>76.1357142857143</v>
      </c>
      <c r="N36" s="87">
        <f>IF(M36="","",('INITIAL INPUT'!$J$25*CRS!H36+'INITIAL INPUT'!$K$25*CRS!M36))</f>
        <v>85.272857142857163</v>
      </c>
      <c r="O36" s="85">
        <f>IF(N36="","",VLOOKUP(N36,'INITIAL INPUT'!$P$4:$R$33,3))</f>
        <v>85</v>
      </c>
      <c r="P36" s="83">
        <f>IF(FINAL!P36="","",CRS!$P$8*FINAL!P36)</f>
        <v>33</v>
      </c>
      <c r="Q36" s="83">
        <f>IF(FINAL!AB36="","",CRS!$Q$8*FINAL!AB36)</f>
        <v>33</v>
      </c>
      <c r="R36" s="83">
        <f>IF(FINAL!AD36="","",CRS!$R$8*FINAL!AD36)</f>
        <v>24.14</v>
      </c>
      <c r="S36" s="86">
        <f t="shared" si="5"/>
        <v>90.14</v>
      </c>
      <c r="T36" s="87">
        <f>IF(S36="","",'INITIAL INPUT'!$J$26*CRS!H36+'INITIAL INPUT'!$K$26*CRS!M36+'INITIAL INPUT'!$L$26*CRS!S36)</f>
        <v>87.706428571428575</v>
      </c>
      <c r="U36" s="85">
        <f>IF(T36="","",VLOOKUP(T36,'INITIAL INPUT'!$P$4:$R$33,3))</f>
        <v>88</v>
      </c>
      <c r="V36" s="107">
        <f t="shared" si="3"/>
        <v>88</v>
      </c>
      <c r="W36" s="166" t="str">
        <f t="shared" si="4"/>
        <v>PASSED</v>
      </c>
      <c r="X36" s="297"/>
      <c r="Y36" s="287"/>
    </row>
    <row r="37" spans="1:25">
      <c r="A37" s="90" t="s">
        <v>62</v>
      </c>
      <c r="B37" s="79" t="str">
        <f>IF(NAMES!B30="","",NAMES!B30)</f>
        <v xml:space="preserve">MANIS, SHANIA O. </v>
      </c>
      <c r="C37" s="104" t="str">
        <f>IF(NAMES!C30="","",NAMES!C30)</f>
        <v>F</v>
      </c>
      <c r="D37" s="81" t="str">
        <f>IF(NAMES!D30="","",NAMES!D30)</f>
        <v>BSA-1</v>
      </c>
      <c r="E37" s="82">
        <f>IF(PRELIM!P37="","",$E$8*PRELIM!P37)</f>
        <v>32.472000000000001</v>
      </c>
      <c r="F37" s="83">
        <f>IF(PRELIM!AB37="","",$F$8*PRELIM!AB37)</f>
        <v>32.175000000000004</v>
      </c>
      <c r="G37" s="83">
        <f>IF(PRELIM!AD37="","",$G$8*PRELIM!AD37)</f>
        <v>31.875000000000004</v>
      </c>
      <c r="H37" s="84">
        <f t="shared" si="0"/>
        <v>96.522000000000006</v>
      </c>
      <c r="I37" s="85">
        <f>IF(H37="","",VLOOKUP(H37,'INITIAL INPUT'!$P$4:$R$33,3))</f>
        <v>97</v>
      </c>
      <c r="J37" s="83">
        <f>IF(MIDTERM!P37="","",$J$8*MIDTERM!P37)</f>
        <v>26.400000000000002</v>
      </c>
      <c r="K37" s="83">
        <f>IF(MIDTERM!AB37="","",$K$8*MIDTERM!AB37)</f>
        <v>33</v>
      </c>
      <c r="L37" s="83">
        <f>IF(MIDTERM!AD37="","",$L$8*MIDTERM!AD37)</f>
        <v>29.142857142857142</v>
      </c>
      <c r="M37" s="86">
        <f t="shared" si="2"/>
        <v>88.542857142857144</v>
      </c>
      <c r="N37" s="87">
        <f>IF(M37="","",('INITIAL INPUT'!$J$25*CRS!H37+'INITIAL INPUT'!$K$25*CRS!M37))</f>
        <v>92.532428571428568</v>
      </c>
      <c r="O37" s="85">
        <f>IF(N37="","",VLOOKUP(N37,'INITIAL INPUT'!$P$4:$R$33,3))</f>
        <v>93</v>
      </c>
      <c r="P37" s="83">
        <f>IF(FINAL!P37="","",CRS!$P$8*FINAL!P37)</f>
        <v>33</v>
      </c>
      <c r="Q37" s="83">
        <f>IF(FINAL!AB37="","",CRS!$Q$8*FINAL!AB37)</f>
        <v>33</v>
      </c>
      <c r="R37" s="83">
        <f>IF(FINAL!AD37="","",CRS!$R$8*FINAL!AD37)</f>
        <v>26.180000000000003</v>
      </c>
      <c r="S37" s="86">
        <f t="shared" si="5"/>
        <v>92.18</v>
      </c>
      <c r="T37" s="87">
        <f>IF(S37="","",'INITIAL INPUT'!$J$26*CRS!H37+'INITIAL INPUT'!$K$26*CRS!M37+'INITIAL INPUT'!$L$26*CRS!S37)</f>
        <v>92.356214285714287</v>
      </c>
      <c r="U37" s="85">
        <f>IF(T37="","",VLOOKUP(T37,'INITIAL INPUT'!$P$4:$R$33,3))</f>
        <v>92</v>
      </c>
      <c r="V37" s="107">
        <f t="shared" si="3"/>
        <v>92</v>
      </c>
      <c r="W37" s="166" t="str">
        <f t="shared" si="4"/>
        <v>PASSED</v>
      </c>
      <c r="X37" s="297"/>
      <c r="Y37" s="287"/>
    </row>
    <row r="38" spans="1:25">
      <c r="A38" s="90" t="s">
        <v>63</v>
      </c>
      <c r="B38" s="79" t="str">
        <f>IF(NAMES!B31="","",NAMES!B31)</f>
        <v xml:space="preserve">MASAOY, ISSA JENN E. </v>
      </c>
      <c r="C38" s="104" t="str">
        <f>IF(NAMES!C31="","",NAMES!C31)</f>
        <v>F</v>
      </c>
      <c r="D38" s="81" t="str">
        <f>IF(NAMES!D31="","",NAMES!D31)</f>
        <v>BSA-1</v>
      </c>
      <c r="E38" s="82">
        <f>IF(PRELIM!P38="","",$E$8*PRELIM!P38)</f>
        <v>32.472000000000001</v>
      </c>
      <c r="F38" s="83">
        <f>IF(PRELIM!AB38="","",$F$8*PRELIM!AB38)</f>
        <v>31.35</v>
      </c>
      <c r="G38" s="83">
        <f>IF(PRELIM!AD38="","",$G$8*PRELIM!AD38)</f>
        <v>21.25</v>
      </c>
      <c r="H38" s="84">
        <f t="shared" si="0"/>
        <v>85.072000000000003</v>
      </c>
      <c r="I38" s="85">
        <f>IF(H38="","",VLOOKUP(H38,'INITIAL INPUT'!$P$4:$R$33,3))</f>
        <v>85</v>
      </c>
      <c r="J38" s="83">
        <f>IF(MIDTERM!P38="","",$J$8*MIDTERM!P38)</f>
        <v>25.928571428571431</v>
      </c>
      <c r="K38" s="83">
        <f>IF(MIDTERM!AB38="","",$K$8*MIDTERM!AB38)</f>
        <v>30.25</v>
      </c>
      <c r="L38" s="83">
        <f>IF(MIDTERM!AD38="","",$L$8*MIDTERM!AD38)</f>
        <v>20.400000000000002</v>
      </c>
      <c r="M38" s="86">
        <f t="shared" si="2"/>
        <v>76.578571428571436</v>
      </c>
      <c r="N38" s="87">
        <f>IF(M38="","",('INITIAL INPUT'!$J$25*CRS!H38+'INITIAL INPUT'!$K$25*CRS!M38))</f>
        <v>80.825285714285712</v>
      </c>
      <c r="O38" s="85">
        <f>IF(N38="","",VLOOKUP(N38,'INITIAL INPUT'!$P$4:$R$33,3))</f>
        <v>81</v>
      </c>
      <c r="P38" s="83">
        <f>IF(FINAL!P38="","",CRS!$P$8*FINAL!P38)</f>
        <v>33</v>
      </c>
      <c r="Q38" s="83">
        <f>IF(FINAL!AB38="","",CRS!$Q$8*FINAL!AB38)</f>
        <v>33</v>
      </c>
      <c r="R38" s="83">
        <f>IF(FINAL!AD38="","",CRS!$R$8*FINAL!AD38)</f>
        <v>23.8</v>
      </c>
      <c r="S38" s="86">
        <f t="shared" si="5"/>
        <v>89.8</v>
      </c>
      <c r="T38" s="87">
        <f>IF(S38="","",'INITIAL INPUT'!$J$26*CRS!H38+'INITIAL INPUT'!$K$26*CRS!M38+'INITIAL INPUT'!$L$26*CRS!S38)</f>
        <v>85.312642857142862</v>
      </c>
      <c r="U38" s="85">
        <f>IF(T38="","",VLOOKUP(T38,'INITIAL INPUT'!$P$4:$R$33,3))</f>
        <v>85</v>
      </c>
      <c r="V38" s="107">
        <f t="shared" si="3"/>
        <v>85</v>
      </c>
      <c r="W38" s="166" t="str">
        <f t="shared" si="4"/>
        <v>PASSED</v>
      </c>
      <c r="X38" s="297"/>
      <c r="Y38" s="287"/>
    </row>
    <row r="39" spans="1:25">
      <c r="A39" s="90" t="s">
        <v>64</v>
      </c>
      <c r="B39" s="79" t="str">
        <f>IF(NAMES!B32="","",NAMES!B32)</f>
        <v xml:space="preserve">MOCAY, LLANIE O. </v>
      </c>
      <c r="C39" s="104" t="str">
        <f>IF(NAMES!C32="","",NAMES!C32)</f>
        <v>F</v>
      </c>
      <c r="D39" s="81" t="str">
        <f>IF(NAMES!D32="","",NAMES!D32)</f>
        <v>BSA-1</v>
      </c>
      <c r="E39" s="82">
        <f>IF(PRELIM!P39="","",$E$8*PRELIM!P39)</f>
        <v>31.68</v>
      </c>
      <c r="F39" s="83">
        <f>IF(PRELIM!AB39="","",$F$8*PRELIM!AB39)</f>
        <v>32.175000000000004</v>
      </c>
      <c r="G39" s="83">
        <f>IF(PRELIM!AD39="","",$G$8*PRELIM!AD39)</f>
        <v>31.450000000000003</v>
      </c>
      <c r="H39" s="84">
        <f t="shared" si="0"/>
        <v>95.305000000000007</v>
      </c>
      <c r="I39" s="85">
        <f>IF(H39="","",VLOOKUP(H39,'INITIAL INPUT'!$P$4:$R$33,3))</f>
        <v>95</v>
      </c>
      <c r="J39" s="83">
        <f>IF(MIDTERM!P39="","",$J$8*MIDTERM!P39)</f>
        <v>28.285714285714285</v>
      </c>
      <c r="K39" s="83">
        <f>IF(MIDTERM!AB39="","",$K$8*MIDTERM!AB39)</f>
        <v>31.075000000000003</v>
      </c>
      <c r="L39" s="83">
        <f>IF(MIDTERM!AD39="","",$L$8*MIDTERM!AD39)</f>
        <v>28.171428571428574</v>
      </c>
      <c r="M39" s="86">
        <f t="shared" si="2"/>
        <v>87.532142857142858</v>
      </c>
      <c r="N39" s="87">
        <f>IF(M39="","",('INITIAL INPUT'!$J$25*CRS!H39+'INITIAL INPUT'!$K$25*CRS!M39))</f>
        <v>91.418571428571425</v>
      </c>
      <c r="O39" s="85">
        <f>IF(N39="","",VLOOKUP(N39,'INITIAL INPUT'!$P$4:$R$33,3))</f>
        <v>91</v>
      </c>
      <c r="P39" s="83">
        <f>IF(FINAL!P39="","",CRS!$P$8*FINAL!P39)</f>
        <v>33</v>
      </c>
      <c r="Q39" s="83">
        <f>IF(FINAL!AB39="","",CRS!$Q$8*FINAL!AB39)</f>
        <v>33</v>
      </c>
      <c r="R39" s="83">
        <f>IF(FINAL!AD39="","",CRS!$R$8*FINAL!AD39)</f>
        <v>27.540000000000003</v>
      </c>
      <c r="S39" s="86">
        <f t="shared" si="5"/>
        <v>93.54</v>
      </c>
      <c r="T39" s="87">
        <f>IF(S39="","",'INITIAL INPUT'!$J$26*CRS!H39+'INITIAL INPUT'!$K$26*CRS!M39+'INITIAL INPUT'!$L$26*CRS!S39)</f>
        <v>92.479285714285709</v>
      </c>
      <c r="U39" s="85">
        <f>IF(T39="","",VLOOKUP(T39,'INITIAL INPUT'!$P$4:$R$33,3))</f>
        <v>92</v>
      </c>
      <c r="V39" s="107">
        <f t="shared" si="3"/>
        <v>92</v>
      </c>
      <c r="W39" s="166" t="str">
        <f t="shared" si="4"/>
        <v>PASSED</v>
      </c>
      <c r="X39" s="297"/>
      <c r="Y39" s="287"/>
    </row>
    <row r="40" spans="1:25">
      <c r="A40" s="90" t="s">
        <v>65</v>
      </c>
      <c r="B40" s="79" t="str">
        <f>IF(NAMES!B33="","",NAMES!B33)</f>
        <v xml:space="preserve">MONAYAO, EZRA B. </v>
      </c>
      <c r="C40" s="104" t="str">
        <f>IF(NAMES!C33="","",NAMES!C33)</f>
        <v>F</v>
      </c>
      <c r="D40" s="81" t="str">
        <f>IF(NAMES!D33="","",NAMES!D33)</f>
        <v>BSA-1</v>
      </c>
      <c r="E40" s="82">
        <f>IF(PRELIM!P40="","",$E$8*PRELIM!P40)</f>
        <v>30.360000000000003</v>
      </c>
      <c r="F40" s="83">
        <f>IF(PRELIM!AB40="","",$F$8*PRELIM!AB40)</f>
        <v>32.175000000000004</v>
      </c>
      <c r="G40" s="83">
        <f>IF(PRELIM!AD40="","",$G$8*PRELIM!AD40)</f>
        <v>33.575000000000003</v>
      </c>
      <c r="H40" s="84">
        <f t="shared" si="0"/>
        <v>96.110000000000014</v>
      </c>
      <c r="I40" s="85">
        <f>IF(H40="","",VLOOKUP(H40,'INITIAL INPUT'!$P$4:$R$33,3))</f>
        <v>96</v>
      </c>
      <c r="J40" s="83">
        <f>IF(MIDTERM!P40="","",$J$8*MIDTERM!P40)</f>
        <v>33</v>
      </c>
      <c r="K40" s="83">
        <f>IF(MIDTERM!AB40="","",$K$8*MIDTERM!AB40)</f>
        <v>30.25</v>
      </c>
      <c r="L40" s="83">
        <f>IF(MIDTERM!AD40="","",$L$8*MIDTERM!AD40)</f>
        <v>32.057142857142857</v>
      </c>
      <c r="M40" s="86">
        <f t="shared" si="2"/>
        <v>95.30714285714285</v>
      </c>
      <c r="N40" s="87">
        <f>IF(M40="","",('INITIAL INPUT'!$J$25*CRS!H40+'INITIAL INPUT'!$K$25*CRS!M40))</f>
        <v>95.708571428571432</v>
      </c>
      <c r="O40" s="85">
        <f>IF(N40="","",VLOOKUP(N40,'INITIAL INPUT'!$P$4:$R$33,3))</f>
        <v>96</v>
      </c>
      <c r="P40" s="83">
        <f>IF(FINAL!P40="","",CRS!$P$8*FINAL!P40)</f>
        <v>33</v>
      </c>
      <c r="Q40" s="83">
        <f>IF(FINAL!AB40="","",CRS!$Q$8*FINAL!AB40)</f>
        <v>33</v>
      </c>
      <c r="R40" s="83">
        <f>IF(FINAL!AD40="","",CRS!$R$8*FINAL!AD40)</f>
        <v>27.200000000000003</v>
      </c>
      <c r="S40" s="86">
        <f t="shared" si="5"/>
        <v>93.2</v>
      </c>
      <c r="T40" s="87">
        <f>IF(S40="","",'INITIAL INPUT'!$J$26*CRS!H40+'INITIAL INPUT'!$K$26*CRS!M40+'INITIAL INPUT'!$L$26*CRS!S40)</f>
        <v>94.454285714285717</v>
      </c>
      <c r="U40" s="85">
        <f>IF(T40="","",VLOOKUP(T40,'INITIAL INPUT'!$P$4:$R$33,3))</f>
        <v>94</v>
      </c>
      <c r="V40" s="107">
        <f t="shared" si="3"/>
        <v>94</v>
      </c>
      <c r="W40" s="166" t="str">
        <f t="shared" si="4"/>
        <v>PASSED</v>
      </c>
      <c r="X40" s="297"/>
      <c r="Y40" s="287"/>
    </row>
    <row r="41" spans="1: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>
      <c r="A42" s="252" t="str">
        <f>A1</f>
        <v>BSA 1A  ADTA</v>
      </c>
      <c r="B42" s="253"/>
      <c r="C42" s="253"/>
      <c r="D42" s="254"/>
      <c r="E42" s="258" t="s">
        <v>129</v>
      </c>
      <c r="F42" s="259"/>
      <c r="G42" s="259"/>
      <c r="H42" s="259"/>
      <c r="I42" s="260"/>
      <c r="J42" s="258" t="s">
        <v>130</v>
      </c>
      <c r="K42" s="259"/>
      <c r="L42" s="259"/>
      <c r="M42" s="259"/>
      <c r="N42" s="259"/>
      <c r="O42" s="260"/>
      <c r="P42" s="258" t="s">
        <v>131</v>
      </c>
      <c r="Q42" s="259"/>
      <c r="R42" s="259"/>
      <c r="S42" s="259"/>
      <c r="T42" s="259"/>
      <c r="U42" s="259"/>
      <c r="V42" s="261"/>
      <c r="W42" s="72"/>
      <c r="X42" s="91"/>
    </row>
    <row r="43" spans="1:25" s="74" customFormat="1" ht="15" customHeight="1">
      <c r="A43" s="255"/>
      <c r="B43" s="256"/>
      <c r="C43" s="256"/>
      <c r="D43" s="257"/>
      <c r="E43" s="262" t="str">
        <f>IF(PART1=0,"",PART1)</f>
        <v>Class Standing</v>
      </c>
      <c r="F43" s="265" t="str">
        <f>IF(PART2=0,"",PART2)</f>
        <v>Laboratory</v>
      </c>
      <c r="G43" s="267" t="s">
        <v>98</v>
      </c>
      <c r="H43" s="235" t="str">
        <f>H2</f>
        <v>SCORE</v>
      </c>
      <c r="I43" s="238" t="str">
        <f>I2</f>
        <v>GRADE (%)</v>
      </c>
      <c r="J43" s="262" t="str">
        <f>IF(PART1=0,"",PART1)</f>
        <v>Class Standing</v>
      </c>
      <c r="K43" s="265" t="str">
        <f>IF(PART2=0,"",PART2)</f>
        <v>Laboratory</v>
      </c>
      <c r="L43" s="267" t="s">
        <v>98</v>
      </c>
      <c r="M43" s="268" t="str">
        <f>M2</f>
        <v>RAW SCORE</v>
      </c>
      <c r="N43" s="235" t="str">
        <f>N2</f>
        <v>SCORE</v>
      </c>
      <c r="O43" s="238" t="str">
        <f>O2</f>
        <v>GRADE (%)</v>
      </c>
      <c r="P43" s="262" t="str">
        <f>IF(PART1=0,"",PART1)</f>
        <v>Class Standing</v>
      </c>
      <c r="Q43" s="265" t="str">
        <f>IF(PART2=0,"",PART2)</f>
        <v>Laboratory</v>
      </c>
      <c r="R43" s="267" t="s">
        <v>98</v>
      </c>
      <c r="S43" s="268" t="str">
        <f>S2</f>
        <v>RAW SCORE</v>
      </c>
      <c r="T43" s="235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>
      <c r="A44" s="225" t="str">
        <f>A3</f>
        <v>ACCOUNTING DATABASE THEORY &amp; APPLICATION</v>
      </c>
      <c r="B44" s="226"/>
      <c r="C44" s="226"/>
      <c r="D44" s="227"/>
      <c r="E44" s="263"/>
      <c r="F44" s="266"/>
      <c r="G44" s="233"/>
      <c r="H44" s="236"/>
      <c r="I44" s="239"/>
      <c r="J44" s="263"/>
      <c r="K44" s="266"/>
      <c r="L44" s="233"/>
      <c r="M44" s="268"/>
      <c r="N44" s="236"/>
      <c r="O44" s="239"/>
      <c r="P44" s="263"/>
      <c r="Q44" s="266"/>
      <c r="R44" s="233"/>
      <c r="S44" s="268"/>
      <c r="T44" s="236"/>
      <c r="U44" s="289"/>
      <c r="V44" s="291"/>
      <c r="W44" s="294"/>
    </row>
    <row r="45" spans="1:25" s="74" customFormat="1" ht="12.75" customHeight="1">
      <c r="A45" s="228" t="str">
        <f>A4</f>
        <v>TTH 12:30PM-1:45PM  TTHSAT 1:45PM-3:00PM</v>
      </c>
      <c r="B45" s="229"/>
      <c r="C45" s="230"/>
      <c r="D45" s="75" t="str">
        <f>D4</f>
        <v>N6004</v>
      </c>
      <c r="E45" s="263"/>
      <c r="F45" s="266"/>
      <c r="G45" s="233"/>
      <c r="H45" s="236"/>
      <c r="I45" s="239"/>
      <c r="J45" s="263"/>
      <c r="K45" s="266"/>
      <c r="L45" s="233"/>
      <c r="M45" s="268"/>
      <c r="N45" s="236"/>
      <c r="O45" s="239"/>
      <c r="P45" s="263"/>
      <c r="Q45" s="266"/>
      <c r="R45" s="233"/>
      <c r="S45" s="268"/>
      <c r="T45" s="236"/>
      <c r="U45" s="289"/>
      <c r="V45" s="291"/>
      <c r="W45" s="294"/>
    </row>
    <row r="46" spans="1:25" s="74" customFormat="1" ht="12.6" customHeight="1">
      <c r="A46" s="228" t="str">
        <f>A5</f>
        <v>2 Trimester SY 2015-2016</v>
      </c>
      <c r="B46" s="229"/>
      <c r="C46" s="230"/>
      <c r="D46" s="231"/>
      <c r="E46" s="263"/>
      <c r="F46" s="266"/>
      <c r="G46" s="232">
        <f>G5</f>
        <v>40959</v>
      </c>
      <c r="H46" s="236"/>
      <c r="I46" s="239"/>
      <c r="J46" s="263"/>
      <c r="K46" s="266"/>
      <c r="L46" s="232">
        <f>L5</f>
        <v>40988</v>
      </c>
      <c r="M46" s="268"/>
      <c r="N46" s="236"/>
      <c r="O46" s="239"/>
      <c r="P46" s="263"/>
      <c r="Q46" s="266"/>
      <c r="R46" s="232">
        <f>R5</f>
        <v>41019</v>
      </c>
      <c r="S46" s="268"/>
      <c r="T46" s="236"/>
      <c r="U46" s="289"/>
      <c r="V46" s="291"/>
      <c r="W46" s="294"/>
    </row>
    <row r="47" spans="1:25" s="74" customFormat="1" ht="12.75" customHeight="1">
      <c r="A47" s="241" t="str">
        <f>A6</f>
        <v>Inst/Prof:Leonard Prim Francis G. Reyes</v>
      </c>
      <c r="B47" s="242"/>
      <c r="C47" s="233"/>
      <c r="D47" s="243"/>
      <c r="E47" s="263"/>
      <c r="F47" s="266"/>
      <c r="G47" s="233"/>
      <c r="H47" s="236"/>
      <c r="I47" s="239"/>
      <c r="J47" s="263"/>
      <c r="K47" s="266"/>
      <c r="L47" s="233"/>
      <c r="M47" s="268"/>
      <c r="N47" s="236"/>
      <c r="O47" s="239"/>
      <c r="P47" s="263"/>
      <c r="Q47" s="266"/>
      <c r="R47" s="233"/>
      <c r="S47" s="268"/>
      <c r="T47" s="236"/>
      <c r="U47" s="289"/>
      <c r="V47" s="291"/>
      <c r="W47" s="294"/>
    </row>
    <row r="48" spans="1:25" ht="13.15" customHeight="1">
      <c r="A48" s="244" t="str">
        <f>A7</f>
        <v>CLASS LIST</v>
      </c>
      <c r="B48" s="245"/>
      <c r="C48" s="248" t="str">
        <f>C7</f>
        <v>SEX</v>
      </c>
      <c r="D48" s="250" t="str">
        <f>D7</f>
        <v>Course</v>
      </c>
      <c r="E48" s="263"/>
      <c r="F48" s="266"/>
      <c r="G48" s="233"/>
      <c r="H48" s="236"/>
      <c r="I48" s="239"/>
      <c r="J48" s="263"/>
      <c r="K48" s="266"/>
      <c r="L48" s="233"/>
      <c r="M48" s="269"/>
      <c r="N48" s="236"/>
      <c r="O48" s="239"/>
      <c r="P48" s="263"/>
      <c r="Q48" s="266"/>
      <c r="R48" s="233"/>
      <c r="S48" s="269"/>
      <c r="T48" s="236"/>
      <c r="U48" s="289"/>
      <c r="V48" s="291"/>
      <c r="W48" s="294"/>
      <c r="X48" s="91"/>
    </row>
    <row r="49" spans="1:24">
      <c r="A49" s="246"/>
      <c r="B49" s="247"/>
      <c r="C49" s="249"/>
      <c r="D49" s="251"/>
      <c r="E49" s="264"/>
      <c r="F49" s="234"/>
      <c r="G49" s="234"/>
      <c r="H49" s="237"/>
      <c r="I49" s="240"/>
      <c r="J49" s="264"/>
      <c r="K49" s="234"/>
      <c r="L49" s="234"/>
      <c r="M49" s="270"/>
      <c r="N49" s="237"/>
      <c r="O49" s="240"/>
      <c r="P49" s="264"/>
      <c r="Q49" s="234"/>
      <c r="R49" s="234"/>
      <c r="S49" s="270"/>
      <c r="T49" s="237"/>
      <c r="U49" s="290"/>
      <c r="V49" s="292"/>
      <c r="W49" s="295"/>
      <c r="X49" s="91"/>
    </row>
    <row r="50" spans="1:24">
      <c r="A50" s="78" t="s">
        <v>66</v>
      </c>
      <c r="B50" s="79" t="str">
        <f>IF(NAMES!B34="","",NAMES!B34)</f>
        <v xml:space="preserve">OGGANG, JEWEL RIZZ L. </v>
      </c>
      <c r="C50" s="80" t="str">
        <f>IF(NAMES!C34="","",NAMES!C34)</f>
        <v>F</v>
      </c>
      <c r="D50" s="81" t="str">
        <f>IF(NAMES!D34="","",NAMES!D34)</f>
        <v>BSA-1</v>
      </c>
      <c r="E50" s="82">
        <f>IF(PRELIM!P50="","",$E$8*PRELIM!P50)</f>
        <v>33</v>
      </c>
      <c r="F50" s="83">
        <f>IF(PRELIM!AB50="","",$F$8*PRELIM!AB50)</f>
        <v>30.9375</v>
      </c>
      <c r="G50" s="83">
        <f>IF(PRELIM!AD50="","",$G$8*PRELIM!AD50)</f>
        <v>31.875000000000004</v>
      </c>
      <c r="H50" s="84">
        <f t="shared" ref="H50:H80" si="6">IF(SUM(E50:G50)=0,"",SUM(E50:G50))</f>
        <v>95.8125</v>
      </c>
      <c r="I50" s="85">
        <f>IF(H50="","",VLOOKUP(H50,'INITIAL INPUT'!$P$4:$R$33,3))</f>
        <v>96</v>
      </c>
      <c r="J50" s="83">
        <f>IF(MIDTERM!P50="","",$J$8*MIDTERM!P50)</f>
        <v>32.057142857142857</v>
      </c>
      <c r="K50" s="83">
        <f>IF(MIDTERM!AB50="","",$K$8*MIDTERM!AB50)</f>
        <v>31.900000000000002</v>
      </c>
      <c r="L50" s="83">
        <f>IF(MIDTERM!AD50="","",$L$8*MIDTERM!AD50)</f>
        <v>27.200000000000003</v>
      </c>
      <c r="M50" s="86">
        <f t="shared" ref="M50:M80" si="7">IF(SUM(J50:L50)=0,"",SUM(J50:L50))</f>
        <v>91.157142857142858</v>
      </c>
      <c r="N50" s="87">
        <f>IF(M50="","",('INITIAL INPUT'!$J$25*CRS!H50+'INITIAL INPUT'!$K$25*CRS!M50))</f>
        <v>93.484821428571422</v>
      </c>
      <c r="O50" s="85">
        <f>IF(N50="","",VLOOKUP(N50,'INITIAL INPUT'!$P$4:$R$33,3))</f>
        <v>93</v>
      </c>
      <c r="P50" s="83">
        <f>IF(FINAL!P50="","",CRS!$P$8*FINAL!P50)</f>
        <v>33</v>
      </c>
      <c r="Q50" s="83">
        <f>IF(FINAL!AB50="","",CRS!$Q$8*FINAL!AB50)</f>
        <v>33</v>
      </c>
      <c r="R50" s="83">
        <f>IF(FINAL!AD50="","",CRS!$R$8*FINAL!AD50)</f>
        <v>30.26</v>
      </c>
      <c r="S50" s="86">
        <f t="shared" ref="S50:S80" si="8">IF(R50="","",SUM(P50:R50))</f>
        <v>96.26</v>
      </c>
      <c r="T50" s="87">
        <f>IF(S50="","",'INITIAL INPUT'!$J$26*CRS!H50+'INITIAL INPUT'!$K$26*CRS!M50+'INITIAL INPUT'!$L$26*CRS!S50)</f>
        <v>94.872410714285706</v>
      </c>
      <c r="U50" s="85">
        <f>IF(T50="","",VLOOKUP(T50,'INITIAL INPUT'!$P$4:$R$33,3))</f>
        <v>95</v>
      </c>
      <c r="V50" s="107">
        <f>U50</f>
        <v>95</v>
      </c>
      <c r="W50" s="166" t="str">
        <f>IF(V50="","",IF(V50="OD","OD",IF(V50="UD","UD",IF(V50="INC","NFE",IF(V50&gt;74,"PASSED","FAILED")))))</f>
        <v>PASSED</v>
      </c>
      <c r="X50" s="91"/>
    </row>
    <row r="51" spans="1:24">
      <c r="A51" s="90" t="s">
        <v>67</v>
      </c>
      <c r="B51" s="79" t="str">
        <f>IF(NAMES!B35="","",NAMES!B35)</f>
        <v xml:space="preserve">OYAM, NEAL ARDEN A. </v>
      </c>
      <c r="C51" s="104" t="str">
        <f>IF(NAMES!C35="","",NAMES!C35)</f>
        <v>M</v>
      </c>
      <c r="D51" s="81" t="str">
        <f>IF(NAMES!D35="","",NAMES!D35)</f>
        <v>BSA-1</v>
      </c>
      <c r="E51" s="82">
        <f>IF(PRELIM!P51="","",$E$8*PRELIM!P51)</f>
        <v>31.68</v>
      </c>
      <c r="F51" s="83">
        <f>IF(PRELIM!AB51="","",$F$8*PRELIM!AB51)</f>
        <v>33</v>
      </c>
      <c r="G51" s="83">
        <f>IF(PRELIM!AD51="","",$G$8*PRELIM!AD51)</f>
        <v>28.900000000000002</v>
      </c>
      <c r="H51" s="84">
        <f t="shared" si="6"/>
        <v>93.580000000000013</v>
      </c>
      <c r="I51" s="85">
        <f>IF(H51="","",VLOOKUP(H51,'INITIAL INPUT'!$P$4:$R$33,3))</f>
        <v>94</v>
      </c>
      <c r="J51" s="83">
        <f>IF(MIDTERM!P51="","",$J$8*MIDTERM!P51)</f>
        <v>23.571428571428573</v>
      </c>
      <c r="K51" s="83">
        <f>IF(MIDTERM!AB51="","",$K$8*MIDTERM!AB51)</f>
        <v>33</v>
      </c>
      <c r="L51" s="83">
        <f>IF(MIDTERM!AD51="","",$L$8*MIDTERM!AD51)</f>
        <v>24.285714285714288</v>
      </c>
      <c r="M51" s="86">
        <f t="shared" si="7"/>
        <v>80.857142857142861</v>
      </c>
      <c r="N51" s="87">
        <f>IF(M51="","",('INITIAL INPUT'!$J$25*CRS!H51+'INITIAL INPUT'!$K$25*CRS!M51))</f>
        <v>87.218571428571437</v>
      </c>
      <c r="O51" s="85">
        <f>IF(N51="","",VLOOKUP(N51,'INITIAL INPUT'!$P$4:$R$33,3))</f>
        <v>87</v>
      </c>
      <c r="P51" s="83">
        <f>IF(FINAL!P51="","",CRS!$P$8*FINAL!P51)</f>
        <v>33</v>
      </c>
      <c r="Q51" s="83">
        <f>IF(FINAL!AB51="","",CRS!$Q$8*FINAL!AB51)</f>
        <v>33</v>
      </c>
      <c r="R51" s="83">
        <f>IF(FINAL!AD51="","",CRS!$R$8*FINAL!AD51)</f>
        <v>25.16</v>
      </c>
      <c r="S51" s="86">
        <f t="shared" si="8"/>
        <v>91.16</v>
      </c>
      <c r="T51" s="87">
        <f>IF(S51="","",'INITIAL INPUT'!$J$26*CRS!H51+'INITIAL INPUT'!$K$26*CRS!M51+'INITIAL INPUT'!$L$26*CRS!S51)</f>
        <v>89.189285714285717</v>
      </c>
      <c r="U51" s="85">
        <f>IF(T51="","",VLOOKUP(T51,'INITIAL INPUT'!$P$4:$R$33,3))</f>
        <v>89</v>
      </c>
      <c r="V51" s="107">
        <f t="shared" ref="V51:V80" si="9">U51</f>
        <v>89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>
      <c r="A52" s="90" t="s">
        <v>68</v>
      </c>
      <c r="B52" s="79" t="str">
        <f>IF(NAMES!B36="","",NAMES!B36)</f>
        <v xml:space="preserve">SOBREPEÑA, KARL BENEDICT P. </v>
      </c>
      <c r="C52" s="104" t="str">
        <f>IF(NAMES!C36="","",NAMES!C36)</f>
        <v>M</v>
      </c>
      <c r="D52" s="81" t="str">
        <f>IF(NAMES!D36="","",NAMES!D36)</f>
        <v>BSA-1</v>
      </c>
      <c r="E52" s="82">
        <f>IF(PRELIM!P52="","",$E$8*PRELIM!P52)</f>
        <v>30.360000000000003</v>
      </c>
      <c r="F52" s="83">
        <f>IF(PRELIM!AB52="","",$F$8*PRELIM!AB52)</f>
        <v>33</v>
      </c>
      <c r="G52" s="83">
        <f>IF(PRELIM!AD52="","",$G$8*PRELIM!AD52)</f>
        <v>34</v>
      </c>
      <c r="H52" s="84">
        <f t="shared" si="6"/>
        <v>97.36</v>
      </c>
      <c r="I52" s="85">
        <f>IF(H52="","",VLOOKUP(H52,'INITIAL INPUT'!$P$4:$R$33,3))</f>
        <v>97</v>
      </c>
      <c r="J52" s="83">
        <f>IF(MIDTERM!P52="","",$J$8*MIDTERM!P52)</f>
        <v>32.057142857142857</v>
      </c>
      <c r="K52" s="83">
        <f>IF(MIDTERM!AB52="","",$K$8*MIDTERM!AB52)</f>
        <v>32.450000000000003</v>
      </c>
      <c r="L52" s="83">
        <f>IF(MIDTERM!AD52="","",$L$8*MIDTERM!AD52)</f>
        <v>27.200000000000003</v>
      </c>
      <c r="M52" s="86">
        <f t="shared" si="7"/>
        <v>91.70714285714287</v>
      </c>
      <c r="N52" s="87">
        <f>IF(M52="","",('INITIAL INPUT'!$J$25*CRS!H52+'INITIAL INPUT'!$K$25*CRS!M52))</f>
        <v>94.533571428571435</v>
      </c>
      <c r="O52" s="85">
        <f>IF(N52="","",VLOOKUP(N52,'INITIAL INPUT'!$P$4:$R$33,3))</f>
        <v>95</v>
      </c>
      <c r="P52" s="83">
        <f>IF(FINAL!P52="","",CRS!$P$8*FINAL!P52)</f>
        <v>33</v>
      </c>
      <c r="Q52" s="83">
        <f>IF(FINAL!AB52="","",CRS!$Q$8*FINAL!AB52)</f>
        <v>33</v>
      </c>
      <c r="R52" s="83">
        <f>IF(FINAL!AD52="","",CRS!$R$8*FINAL!AD52)</f>
        <v>25.500000000000004</v>
      </c>
      <c r="S52" s="86">
        <f t="shared" si="8"/>
        <v>91.5</v>
      </c>
      <c r="T52" s="87">
        <f>IF(S52="","",'INITIAL INPUT'!$J$26*CRS!H52+'INITIAL INPUT'!$K$26*CRS!M52+'INITIAL INPUT'!$L$26*CRS!S52)</f>
        <v>93.016785714285717</v>
      </c>
      <c r="U52" s="85">
        <f>IF(T52="","",VLOOKUP(T52,'INITIAL INPUT'!$P$4:$R$33,3))</f>
        <v>93</v>
      </c>
      <c r="V52" s="107">
        <f t="shared" si="9"/>
        <v>93</v>
      </c>
      <c r="W52" s="166" t="str">
        <f t="shared" si="10"/>
        <v>PASSED</v>
      </c>
      <c r="X52" s="91"/>
    </row>
    <row r="53" spans="1:24">
      <c r="A53" s="90" t="s">
        <v>69</v>
      </c>
      <c r="B53" s="79" t="str">
        <f>IF(NAMES!B37="","",NAMES!B37)</f>
        <v xml:space="preserve">SOLIBA, LOISA FAITH B. </v>
      </c>
      <c r="C53" s="104" t="str">
        <f>IF(NAMES!C37="","",NAMES!C37)</f>
        <v>F</v>
      </c>
      <c r="D53" s="81" t="str">
        <f>IF(NAMES!D37="","",NAMES!D37)</f>
        <v>BSA-1</v>
      </c>
      <c r="E53" s="82">
        <f>IF(PRELIM!P53="","",$E$8*PRELIM!P53)</f>
        <v>30.360000000000003</v>
      </c>
      <c r="F53" s="83">
        <f>IF(PRELIM!AB53="","",$F$8*PRELIM!AB53)</f>
        <v>33</v>
      </c>
      <c r="G53" s="83">
        <f>IF(PRELIM!AD53="","",$G$8*PRELIM!AD53)</f>
        <v>34</v>
      </c>
      <c r="H53" s="84">
        <f t="shared" si="6"/>
        <v>97.36</v>
      </c>
      <c r="I53" s="85">
        <f>IF(H53="","",VLOOKUP(H53,'INITIAL INPUT'!$P$4:$R$33,3))</f>
        <v>97</v>
      </c>
      <c r="J53" s="83">
        <f>IF(MIDTERM!P53="","",$J$8*MIDTERM!P53)</f>
        <v>27.342857142857145</v>
      </c>
      <c r="K53" s="83">
        <f>IF(MIDTERM!AB53="","",$K$8*MIDTERM!AB53)</f>
        <v>32.450000000000003</v>
      </c>
      <c r="L53" s="83">
        <f>IF(MIDTERM!AD53="","",$L$8*MIDTERM!AD53)</f>
        <v>26.228571428571435</v>
      </c>
      <c r="M53" s="86">
        <f t="shared" si="7"/>
        <v>86.021428571428572</v>
      </c>
      <c r="N53" s="87">
        <f>IF(M53="","",('INITIAL INPUT'!$J$25*CRS!H53+'INITIAL INPUT'!$K$25*CRS!M53))</f>
        <v>91.690714285714279</v>
      </c>
      <c r="O53" s="85">
        <f>IF(N53="","",VLOOKUP(N53,'INITIAL INPUT'!$P$4:$R$33,3))</f>
        <v>92</v>
      </c>
      <c r="P53" s="83">
        <f>IF(FINAL!P53="","",CRS!$P$8*FINAL!P53)</f>
        <v>33</v>
      </c>
      <c r="Q53" s="83">
        <f>IF(FINAL!AB53="","",CRS!$Q$8*FINAL!AB53)</f>
        <v>33</v>
      </c>
      <c r="R53" s="83">
        <f>IF(FINAL!AD53="","",CRS!$R$8*FINAL!AD53)</f>
        <v>26.860000000000003</v>
      </c>
      <c r="S53" s="86">
        <f t="shared" si="8"/>
        <v>92.86</v>
      </c>
      <c r="T53" s="87">
        <f>IF(S53="","",'INITIAL INPUT'!$J$26*CRS!H53+'INITIAL INPUT'!$K$26*CRS!M53+'INITIAL INPUT'!$L$26*CRS!S53)</f>
        <v>92.275357142857132</v>
      </c>
      <c r="U53" s="85">
        <f>IF(T53="","",VLOOKUP(T53,'INITIAL INPUT'!$P$4:$R$33,3))</f>
        <v>92</v>
      </c>
      <c r="V53" s="107">
        <f t="shared" si="9"/>
        <v>92</v>
      </c>
      <c r="W53" s="166" t="str">
        <f t="shared" si="10"/>
        <v>PASSED</v>
      </c>
      <c r="X53" s="91"/>
    </row>
    <row r="54" spans="1:24">
      <c r="A54" s="90" t="s">
        <v>70</v>
      </c>
      <c r="B54" s="79" t="str">
        <f>IF(NAMES!B38="","",NAMES!B38)</f>
        <v xml:space="preserve">SORIANO, AYESSA MAE D. </v>
      </c>
      <c r="C54" s="104" t="str">
        <f>IF(NAMES!C38="","",NAMES!C38)</f>
        <v>F</v>
      </c>
      <c r="D54" s="81" t="str">
        <f>IF(NAMES!D38="","",NAMES!D38)</f>
        <v>BSA-1</v>
      </c>
      <c r="E54" s="82">
        <f>IF(PRELIM!P54="","",$E$8*PRELIM!P54)</f>
        <v>32.472000000000001</v>
      </c>
      <c r="F54" s="83">
        <f>IF(PRELIM!AB54="","",$F$8*PRELIM!AB54)</f>
        <v>33</v>
      </c>
      <c r="G54" s="83">
        <f>IF(PRELIM!AD54="","",$G$8*PRELIM!AD54)</f>
        <v>33.575000000000003</v>
      </c>
      <c r="H54" s="84">
        <f t="shared" si="6"/>
        <v>99.047000000000011</v>
      </c>
      <c r="I54" s="85">
        <f>IF(H54="","",VLOOKUP(H54,'INITIAL INPUT'!$P$4:$R$33,3))</f>
        <v>99</v>
      </c>
      <c r="J54" s="83">
        <f>IF(MIDTERM!P54="","",$J$8*MIDTERM!P54)</f>
        <v>32.057142857142857</v>
      </c>
      <c r="K54" s="83">
        <f>IF(MIDTERM!AB54="","",$K$8*MIDTERM!AB54)</f>
        <v>33</v>
      </c>
      <c r="L54" s="83">
        <f>IF(MIDTERM!AD54="","",$L$8*MIDTERM!AD54)</f>
        <v>28.171428571428574</v>
      </c>
      <c r="M54" s="86">
        <f t="shared" si="7"/>
        <v>93.228571428571428</v>
      </c>
      <c r="N54" s="87">
        <f>IF(M54="","",('INITIAL INPUT'!$J$25*CRS!H54+'INITIAL INPUT'!$K$25*CRS!M54))</f>
        <v>96.137785714285712</v>
      </c>
      <c r="O54" s="85">
        <f>IF(N54="","",VLOOKUP(N54,'INITIAL INPUT'!$P$4:$R$33,3))</f>
        <v>96</v>
      </c>
      <c r="P54" s="83">
        <f>IF(FINAL!P54="","",CRS!$P$8*FINAL!P54)</f>
        <v>33</v>
      </c>
      <c r="Q54" s="83">
        <f>IF(FINAL!AB54="","",CRS!$Q$8*FINAL!AB54)</f>
        <v>33</v>
      </c>
      <c r="R54" s="83">
        <f>IF(FINAL!AD54="","",CRS!$R$8*FINAL!AD54)</f>
        <v>26.180000000000003</v>
      </c>
      <c r="S54" s="86">
        <f t="shared" si="8"/>
        <v>92.18</v>
      </c>
      <c r="T54" s="87">
        <f>IF(S54="","",'INITIAL INPUT'!$J$26*CRS!H54+'INITIAL INPUT'!$K$26*CRS!M54+'INITIAL INPUT'!$L$26*CRS!S54)</f>
        <v>94.15889285714286</v>
      </c>
      <c r="U54" s="85">
        <f>IF(T54="","",VLOOKUP(T54,'INITIAL INPUT'!$P$4:$R$33,3))</f>
        <v>94</v>
      </c>
      <c r="V54" s="107">
        <f t="shared" si="9"/>
        <v>94</v>
      </c>
      <c r="W54" s="166" t="str">
        <f t="shared" si="10"/>
        <v>PASSED</v>
      </c>
      <c r="X54" s="91"/>
    </row>
    <row r="55" spans="1:24">
      <c r="A55" s="90" t="s">
        <v>71</v>
      </c>
      <c r="B55" s="79" t="str">
        <f>IF(NAMES!B39="","",NAMES!B39)</f>
        <v xml:space="preserve">SORIANO, KATHLEEN C. </v>
      </c>
      <c r="C55" s="104" t="str">
        <f>IF(NAMES!C39="","",NAMES!C39)</f>
        <v>F</v>
      </c>
      <c r="D55" s="81" t="str">
        <f>IF(NAMES!D39="","",NAMES!D39)</f>
        <v>BSA-1</v>
      </c>
      <c r="E55" s="82">
        <f>IF(PRELIM!P55="","",$E$8*PRELIM!P55)</f>
        <v>32.472000000000001</v>
      </c>
      <c r="F55" s="83">
        <f>IF(PRELIM!AB55="","",$F$8*PRELIM!AB55)</f>
        <v>32.175000000000004</v>
      </c>
      <c r="G55" s="83">
        <f>IF(PRELIM!AD55="","",$G$8*PRELIM!AD55)</f>
        <v>30.6</v>
      </c>
      <c r="H55" s="84">
        <f t="shared" si="6"/>
        <v>95.247000000000014</v>
      </c>
      <c r="I55" s="85">
        <f>IF(H55="","",VLOOKUP(H55,'INITIAL INPUT'!$P$4:$R$33,3))</f>
        <v>95</v>
      </c>
      <c r="J55" s="83">
        <f>IF(MIDTERM!P55="","",$J$8*MIDTERM!P55)</f>
        <v>26.400000000000002</v>
      </c>
      <c r="K55" s="83">
        <f>IF(MIDTERM!AB55="","",$K$8*MIDTERM!AB55)</f>
        <v>33</v>
      </c>
      <c r="L55" s="83">
        <f>IF(MIDTERM!AD55="","",$L$8*MIDTERM!AD55)</f>
        <v>21.371428571428574</v>
      </c>
      <c r="M55" s="86">
        <f t="shared" si="7"/>
        <v>80.771428571428572</v>
      </c>
      <c r="N55" s="87">
        <f>IF(M55="","",('INITIAL INPUT'!$J$25*CRS!H55+'INITIAL INPUT'!$K$25*CRS!M55))</f>
        <v>88.009214285714293</v>
      </c>
      <c r="O55" s="85">
        <f>IF(N55="","",VLOOKUP(N55,'INITIAL INPUT'!$P$4:$R$33,3))</f>
        <v>88</v>
      </c>
      <c r="P55" s="83">
        <f>IF(FINAL!P55="","",CRS!$P$8*FINAL!P55)</f>
        <v>33</v>
      </c>
      <c r="Q55" s="83">
        <f>IF(FINAL!AB55="","",CRS!$Q$8*FINAL!AB55)</f>
        <v>33</v>
      </c>
      <c r="R55" s="83">
        <f>IF(FINAL!AD55="","",CRS!$R$8*FINAL!AD55)</f>
        <v>26.860000000000003</v>
      </c>
      <c r="S55" s="86">
        <f t="shared" si="8"/>
        <v>92.86</v>
      </c>
      <c r="T55" s="87">
        <f>IF(S55="","",'INITIAL INPUT'!$J$26*CRS!H55+'INITIAL INPUT'!$K$26*CRS!M55+'INITIAL INPUT'!$L$26*CRS!S55)</f>
        <v>90.434607142857146</v>
      </c>
      <c r="U55" s="85">
        <f>IF(T55="","",VLOOKUP(T55,'INITIAL INPUT'!$P$4:$R$33,3))</f>
        <v>90</v>
      </c>
      <c r="V55" s="107">
        <f t="shared" si="9"/>
        <v>90</v>
      </c>
      <c r="W55" s="166" t="str">
        <f t="shared" si="10"/>
        <v>PASSED</v>
      </c>
      <c r="X55" s="91"/>
    </row>
    <row r="56" spans="1:24">
      <c r="A56" s="90" t="s">
        <v>72</v>
      </c>
      <c r="B56" s="79" t="str">
        <f>IF(NAMES!B40="","",NAMES!B40)</f>
        <v xml:space="preserve">TAYAOTAO, MECAR C. </v>
      </c>
      <c r="C56" s="104" t="str">
        <f>IF(NAMES!C40="","",NAMES!C40)</f>
        <v>F</v>
      </c>
      <c r="D56" s="81" t="str">
        <f>IF(NAMES!D40="","",NAMES!D40)</f>
        <v>BSA-1</v>
      </c>
      <c r="E56" s="82">
        <f>IF(PRELIM!P56="","",$E$8*PRELIM!P56)</f>
        <v>32.472000000000001</v>
      </c>
      <c r="F56" s="83">
        <f>IF(PRELIM!AB56="","",$F$8*PRELIM!AB56)</f>
        <v>33</v>
      </c>
      <c r="G56" s="83">
        <f>IF(PRELIM!AD56="","",$G$8*PRELIM!AD56)</f>
        <v>31.875000000000004</v>
      </c>
      <c r="H56" s="84">
        <f t="shared" si="6"/>
        <v>97.347000000000008</v>
      </c>
      <c r="I56" s="85">
        <f>IF(H56="","",VLOOKUP(H56,'INITIAL INPUT'!$P$4:$R$33,3))</f>
        <v>97</v>
      </c>
      <c r="J56" s="83">
        <f>IF(MIDTERM!P56="","",$J$8*MIDTERM!P56)</f>
        <v>24.514285714285716</v>
      </c>
      <c r="K56" s="83">
        <f>IF(MIDTERM!AB56="","",$K$8*MIDTERM!AB56)</f>
        <v>30.525000000000002</v>
      </c>
      <c r="L56" s="83">
        <f>IF(MIDTERM!AD56="","",$L$8*MIDTERM!AD56)</f>
        <v>30.114285714285717</v>
      </c>
      <c r="M56" s="86">
        <f t="shared" si="7"/>
        <v>85.153571428571439</v>
      </c>
      <c r="N56" s="87">
        <f>IF(M56="","",('INITIAL INPUT'!$J$25*CRS!H56+'INITIAL INPUT'!$K$25*CRS!M56))</f>
        <v>91.250285714285724</v>
      </c>
      <c r="O56" s="85">
        <f>IF(N56="","",VLOOKUP(N56,'INITIAL INPUT'!$P$4:$R$33,3))</f>
        <v>91</v>
      </c>
      <c r="P56" s="83">
        <f>IF(FINAL!P56="","",CRS!$P$8*FINAL!P56)</f>
        <v>33</v>
      </c>
      <c r="Q56" s="83">
        <f>IF(FINAL!AB56="","",CRS!$Q$8*FINAL!AB56)</f>
        <v>33</v>
      </c>
      <c r="R56" s="83">
        <f>IF(FINAL!AD56="","",CRS!$R$8*FINAL!AD56)</f>
        <v>27.880000000000003</v>
      </c>
      <c r="S56" s="86">
        <f t="shared" si="8"/>
        <v>93.88</v>
      </c>
      <c r="T56" s="87">
        <f>IF(S56="","",'INITIAL INPUT'!$J$26*CRS!H56+'INITIAL INPUT'!$K$26*CRS!M56+'INITIAL INPUT'!$L$26*CRS!S56)</f>
        <v>92.56514285714286</v>
      </c>
      <c r="U56" s="85">
        <f>IF(T56="","",VLOOKUP(T56,'INITIAL INPUT'!$P$4:$R$33,3))</f>
        <v>93</v>
      </c>
      <c r="V56" s="107">
        <f t="shared" si="9"/>
        <v>93</v>
      </c>
      <c r="W56" s="166" t="str">
        <f t="shared" si="10"/>
        <v>PASSED</v>
      </c>
      <c r="X56" s="91"/>
    </row>
    <row r="57" spans="1:24">
      <c r="A57" s="90" t="s">
        <v>73</v>
      </c>
      <c r="B57" s="79" t="str">
        <f>IF(NAMES!B41="","",NAMES!B41)</f>
        <v xml:space="preserve">VICENTE, JIMUEL T. </v>
      </c>
      <c r="C57" s="104" t="str">
        <f>IF(NAMES!C41="","",NAMES!C41)</f>
        <v>M</v>
      </c>
      <c r="D57" s="81" t="str">
        <f>IF(NAMES!D41="","",NAMES!D41)</f>
        <v>BSA-1</v>
      </c>
      <c r="E57" s="82">
        <f>IF(PRELIM!P57="","",$E$8*PRELIM!P57)</f>
        <v>31.415999999999997</v>
      </c>
      <c r="F57" s="83">
        <f>IF(PRELIM!AB57="","",$F$8*PRELIM!AB57)</f>
        <v>31.35</v>
      </c>
      <c r="G57" s="83">
        <f>IF(PRELIM!AD57="","",$G$8*PRELIM!AD57)</f>
        <v>25.075000000000003</v>
      </c>
      <c r="H57" s="84">
        <f t="shared" si="6"/>
        <v>87.841000000000008</v>
      </c>
      <c r="I57" s="85">
        <f>IF(H57="","",VLOOKUP(H57,'INITIAL INPUT'!$P$4:$R$33,3))</f>
        <v>88</v>
      </c>
      <c r="J57" s="83">
        <f>IF(MIDTERM!P57="","",$J$8*MIDTERM!P57)</f>
        <v>17.442857142857147</v>
      </c>
      <c r="K57" s="83">
        <f>IF(MIDTERM!AB57="","",$K$8*MIDTERM!AB57)</f>
        <v>31.625000000000004</v>
      </c>
      <c r="L57" s="83">
        <f>IF(MIDTERM!AD57="","",$L$8*MIDTERM!AD57)</f>
        <v>16.514285714285716</v>
      </c>
      <c r="M57" s="86">
        <f t="shared" si="7"/>
        <v>65.58214285714287</v>
      </c>
      <c r="N57" s="87">
        <f>IF(M57="","",('INITIAL INPUT'!$J$25*CRS!H57+'INITIAL INPUT'!$K$25*CRS!M57))</f>
        <v>76.711571428571432</v>
      </c>
      <c r="O57" s="85">
        <f>IF(N57="","",VLOOKUP(N57,'INITIAL INPUT'!$P$4:$R$33,3))</f>
        <v>77</v>
      </c>
      <c r="P57" s="83">
        <f>IF(FINAL!P57="","",CRS!$P$8*FINAL!P57)</f>
        <v>33</v>
      </c>
      <c r="Q57" s="83">
        <f>IF(FINAL!AB57="","",CRS!$Q$8*FINAL!AB57)</f>
        <v>33</v>
      </c>
      <c r="R57" s="83">
        <f>IF(FINAL!AD57="","",CRS!$R$8*FINAL!AD57)</f>
        <v>23.8</v>
      </c>
      <c r="S57" s="86">
        <f t="shared" si="8"/>
        <v>89.8</v>
      </c>
      <c r="T57" s="87">
        <f>IF(S57="","",'INITIAL INPUT'!$J$26*CRS!H57+'INITIAL INPUT'!$K$26*CRS!M57+'INITIAL INPUT'!$L$26*CRS!S57)</f>
        <v>83.255785714285707</v>
      </c>
      <c r="U57" s="85">
        <f>IF(T57="","",VLOOKUP(T57,'INITIAL INPUT'!$P$4:$R$33,3))</f>
        <v>83</v>
      </c>
      <c r="V57" s="107">
        <f t="shared" si="9"/>
        <v>83</v>
      </c>
      <c r="W57" s="166" t="str">
        <f t="shared" si="10"/>
        <v>PASSED</v>
      </c>
      <c r="X57" s="91"/>
    </row>
    <row r="58" spans="1:24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INPUT'!$P$4:$R$33,3))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INPUT'!$P$4:$R$33,3))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INPUT'!$P$4:$R$33,3))</f>
        <v/>
      </c>
      <c r="V58" s="107" t="str">
        <f t="shared" si="9"/>
        <v/>
      </c>
      <c r="W58" s="166" t="str">
        <f t="shared" si="10"/>
        <v/>
      </c>
      <c r="X58" s="91"/>
    </row>
    <row r="59" spans="1:24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INPUT'!$P$4:$R$33,3))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INPUT'!$P$4:$R$33,3))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INPUT'!$P$4:$R$33,3))</f>
        <v/>
      </c>
      <c r="V59" s="107" t="str">
        <f t="shared" si="9"/>
        <v/>
      </c>
      <c r="W59" s="166" t="str">
        <f t="shared" si="10"/>
        <v/>
      </c>
      <c r="X59" s="91"/>
    </row>
    <row r="60" spans="1:24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INPUT'!$P$4:$R$33,3))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INPUT'!$P$4:$R$33,3))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INPUT'!$P$4:$R$33,3))</f>
        <v/>
      </c>
      <c r="V60" s="107" t="str">
        <f t="shared" si="9"/>
        <v/>
      </c>
      <c r="W60" s="166" t="str">
        <f t="shared" si="10"/>
        <v/>
      </c>
      <c r="X60" s="91"/>
    </row>
    <row r="61" spans="1:24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INPUT'!$P$4:$R$33,3))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INPUT'!$P$4:$R$33,3))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INPUT'!$P$4:$R$33,3))</f>
        <v/>
      </c>
      <c r="V61" s="107" t="str">
        <f t="shared" si="9"/>
        <v/>
      </c>
      <c r="W61" s="166" t="str">
        <f t="shared" si="10"/>
        <v/>
      </c>
      <c r="X61" s="91"/>
    </row>
    <row r="62" spans="1:24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INPUT'!$P$4:$R$33,3))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INPUT'!$P$4:$R$33,3))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INPUT'!$P$4:$R$33,3))</f>
        <v/>
      </c>
      <c r="V62" s="107" t="str">
        <f t="shared" si="9"/>
        <v/>
      </c>
      <c r="W62" s="166" t="str">
        <f t="shared" si="10"/>
        <v/>
      </c>
      <c r="X62" s="91"/>
    </row>
    <row r="63" spans="1:24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INPUT'!$P$4:$R$33,3))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INPUT'!$P$4:$R$33,3))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INPUT'!$P$4:$R$33,3))</f>
        <v/>
      </c>
      <c r="V63" s="107" t="str">
        <f t="shared" si="9"/>
        <v/>
      </c>
      <c r="W63" s="166" t="str">
        <f t="shared" si="10"/>
        <v/>
      </c>
      <c r="X63" s="91"/>
    </row>
    <row r="64" spans="1:24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INPUT'!$P$4:$R$33,3))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INPUT'!$P$4:$R$33,3))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INPUT'!$P$4:$R$33,3))</f>
        <v/>
      </c>
      <c r="V64" s="107" t="str">
        <f t="shared" si="9"/>
        <v/>
      </c>
      <c r="W64" s="166" t="str">
        <f t="shared" si="10"/>
        <v/>
      </c>
      <c r="X64" s="91"/>
    </row>
    <row r="65" spans="1: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INPUT'!$P$4:$R$33,3))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INPUT'!$P$4:$R$33,3))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INPUT'!$P$4:$R$33,3))</f>
        <v/>
      </c>
      <c r="V65" s="107" t="str">
        <f t="shared" si="9"/>
        <v/>
      </c>
      <c r="W65" s="166" t="str">
        <f t="shared" si="10"/>
        <v/>
      </c>
      <c r="X65" s="91"/>
    </row>
    <row r="66" spans="1: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INPUT'!$P$4:$R$33,3))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INPUT'!$P$4:$R$33,3))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INPUT'!$P$4:$R$33,3))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INPUT'!$P$4:$R$33,3))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INPUT'!$P$4:$R$33,3))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INPUT'!$P$4:$R$33,3))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INPUT'!$P$4:$R$33,3))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INPUT'!$P$4:$R$33,3))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INPUT'!$P$4:$R$33,3))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INPUT'!$P$4:$R$33,3))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INPUT'!$P$4:$R$33,3))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INPUT'!$P$4:$R$33,3))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INPUT'!$P$4:$R$33,3))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INPUT'!$P$4:$R$33,3))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INPUT'!$P$4:$R$33,3))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INPUT'!$P$4:$R$33,3))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INPUT'!$P$4:$R$33,3))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INPUT'!$P$4:$R$33,3))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INPUT'!$P$4:$R$33,3))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INPUT'!$P$4:$R$33,3))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INPUT'!$P$4:$R$33,3))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INPUT'!$P$4:$R$33,3))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INPUT'!$P$4:$R$33,3))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INPUT'!$P$4:$R$33,3))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INPUT'!$P$4:$R$33,3))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INPUT'!$P$4:$R$33,3))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INPUT'!$P$4:$R$33,3))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INPUT'!$P$4:$R$33,3))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INPUT'!$P$4:$R$33,3))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INPUT'!$P$4:$R$33,3))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INPUT'!$P$4:$R$33,3))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INPUT'!$P$4:$R$33,3))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INPUT'!$P$4:$R$33,3))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INPUT'!$P$4:$R$33,3))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INPUT'!$P$4:$R$33,3))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INPUT'!$P$4:$R$33,3))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INPUT'!$P$4:$R$33,3))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INPUT'!$P$4:$R$33,3))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INPUT'!$P$4:$R$33,3))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INPUT'!$P$4:$R$33,3))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INPUT'!$P$4:$R$33,3))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INPUT'!$P$4:$R$33,3))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INPUT'!$P$4:$R$33,3))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INPUT'!$P$4:$R$33,3))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INPUT'!$P$4:$R$33,3))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K2:K7"/>
    <mergeCell ref="L2:L4"/>
    <mergeCell ref="M2:M8"/>
    <mergeCell ref="N2:N8"/>
    <mergeCell ref="O2:O8"/>
    <mergeCell ref="P2:P7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P43:P49"/>
    <mergeCell ref="Q43:Q49"/>
    <mergeCell ref="R43:R45"/>
    <mergeCell ref="S43:S49"/>
    <mergeCell ref="M43:M49"/>
    <mergeCell ref="J43:J49"/>
    <mergeCell ref="K43:K49"/>
    <mergeCell ref="L43:L45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D48:D49"/>
    <mergeCell ref="A42:D43"/>
    <mergeCell ref="E42:I42"/>
    <mergeCell ref="J42:O42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 JR50:JR80 TN50:TN80 ADJ50:ADJ80 ANF50:ANF80 AXB50:AXB80 BGX50:BGX80 BQT50:BQT80 CAP50:CAP80 CKL50:CKL80 CUH50:CUH80 DED50:DED80 DNZ50:DNZ80 DXV50:DXV80 EHR50:EHR80 ERN50:ERN80 FBJ50:FBJ80 FLF50:FLF80 FVB50:FVB80 GEX50:GEX80 GOT50:GOT80 GYP50:GYP80 HIL50:HIL80 HSH50:HSH80 ICD50:ICD80 ILZ50:ILZ80 IVV50:IVV80 JFR50:JFR80 JPN50:JPN80 JZJ50:JZJ80 KJF50:KJF80 KTB50:KTB80 LCX50:LCX80 LMT50:LMT80 LWP50:LWP80 MGL50:MGL80 MQH50:MQH80 NAD50:NAD80 NJZ50:NJZ80 NTV50:NTV80 ODR50:ODR80 ONN50:ONN80 OXJ50:OXJ80 PHF50:PHF80 PRB50:PRB80 QAX50:QAX80 QKT50:QKT80 QUP50:QUP80 REL50:REL80 ROH50:ROH80 RYD50:RYD80 SHZ50:SHZ80 SRV50:SRV80 TBR50:TBR80 TLN50:TLN80 TVJ50:TVJ80 UFF50:UFF80 UPB50:UPB80 UYX50:UYX80 VIT50:VIT80 VSP50:VSP80 WCL50:WCL80 WMH50:WMH80 WWD50:WWD80 V65586:V65616 JR65586:JR65616 TN65586:TN65616 ADJ65586:ADJ65616 ANF65586:ANF65616 AXB65586:AXB65616 BGX65586:BGX65616 BQT65586:BQT65616 CAP65586:CAP65616 CKL65586:CKL65616 CUH65586:CUH65616 DED65586:DED65616 DNZ65586:DNZ65616 DXV65586:DXV65616 EHR65586:EHR65616 ERN65586:ERN65616 FBJ65586:FBJ65616 FLF65586:FLF65616 FVB65586:FVB65616 GEX65586:GEX65616 GOT65586:GOT65616 GYP65586:GYP65616 HIL65586:HIL65616 HSH65586:HSH65616 ICD65586:ICD65616 ILZ65586:ILZ65616 IVV65586:IVV65616 JFR65586:JFR65616 JPN65586:JPN65616 JZJ65586:JZJ65616 KJF65586:KJF65616 KTB65586:KTB65616 LCX65586:LCX65616 LMT65586:LMT65616 LWP65586:LWP65616 MGL65586:MGL65616 MQH65586:MQH65616 NAD65586:NAD65616 NJZ65586:NJZ65616 NTV65586:NTV65616 ODR65586:ODR65616 ONN65586:ONN65616 OXJ65586:OXJ65616 PHF65586:PHF65616 PRB65586:PRB65616 QAX65586:QAX65616 QKT65586:QKT65616 QUP65586:QUP65616 REL65586:REL65616 ROH65586:ROH65616 RYD65586:RYD65616 SHZ65586:SHZ65616 SRV65586:SRV65616 TBR65586:TBR65616 TLN65586:TLN65616 TVJ65586:TVJ65616 UFF65586:UFF65616 UPB65586:UPB65616 UYX65586:UYX65616 VIT65586:VIT65616 VSP65586:VSP65616 WCL65586:WCL65616 WMH65586:WMH65616 WWD65586:WWD65616 V131122:V131152 JR131122:JR131152 TN131122:TN131152 ADJ131122:ADJ131152 ANF131122:ANF131152 AXB131122:AXB131152 BGX131122:BGX131152 BQT131122:BQT131152 CAP131122:CAP131152 CKL131122:CKL131152 CUH131122:CUH131152 DED131122:DED131152 DNZ131122:DNZ131152 DXV131122:DXV131152 EHR131122:EHR131152 ERN131122:ERN131152 FBJ131122:FBJ131152 FLF131122:FLF131152 FVB131122:FVB131152 GEX131122:GEX131152 GOT131122:GOT131152 GYP131122:GYP131152 HIL131122:HIL131152 HSH131122:HSH131152 ICD131122:ICD131152 ILZ131122:ILZ131152 IVV131122:IVV131152 JFR131122:JFR131152 JPN131122:JPN131152 JZJ131122:JZJ131152 KJF131122:KJF131152 KTB131122:KTB131152 LCX131122:LCX131152 LMT131122:LMT131152 LWP131122:LWP131152 MGL131122:MGL131152 MQH131122:MQH131152 NAD131122:NAD131152 NJZ131122:NJZ131152 NTV131122:NTV131152 ODR131122:ODR131152 ONN131122:ONN131152 OXJ131122:OXJ131152 PHF131122:PHF131152 PRB131122:PRB131152 QAX131122:QAX131152 QKT131122:QKT131152 QUP131122:QUP131152 REL131122:REL131152 ROH131122:ROH131152 RYD131122:RYD131152 SHZ131122:SHZ131152 SRV131122:SRV131152 TBR131122:TBR131152 TLN131122:TLN131152 TVJ131122:TVJ131152 UFF131122:UFF131152 UPB131122:UPB131152 UYX131122:UYX131152 VIT131122:VIT131152 VSP131122:VSP131152 WCL131122:WCL131152 WMH131122:WMH131152 WWD131122:WWD131152 V196658:V196688 JR196658:JR196688 TN196658:TN196688 ADJ196658:ADJ196688 ANF196658:ANF196688 AXB196658:AXB196688 BGX196658:BGX196688 BQT196658:BQT196688 CAP196658:CAP196688 CKL196658:CKL196688 CUH196658:CUH196688 DED196658:DED196688 DNZ196658:DNZ196688 DXV196658:DXV196688 EHR196658:EHR196688 ERN196658:ERN196688 FBJ196658:FBJ196688 FLF196658:FLF196688 FVB196658:FVB196688 GEX196658:GEX196688 GOT196658:GOT196688 GYP196658:GYP196688 HIL196658:HIL196688 HSH196658:HSH196688 ICD196658:ICD196688 ILZ196658:ILZ196688 IVV196658:IVV196688 JFR196658:JFR196688 JPN196658:JPN196688 JZJ196658:JZJ196688 KJF196658:KJF196688 KTB196658:KTB196688 LCX196658:LCX196688 LMT196658:LMT196688 LWP196658:LWP196688 MGL196658:MGL196688 MQH196658:MQH196688 NAD196658:NAD196688 NJZ196658:NJZ196688 NTV196658:NTV196688 ODR196658:ODR196688 ONN196658:ONN196688 OXJ196658:OXJ196688 PHF196658:PHF196688 PRB196658:PRB196688 QAX196658:QAX196688 QKT196658:QKT196688 QUP196658:QUP196688 REL196658:REL196688 ROH196658:ROH196688 RYD196658:RYD196688 SHZ196658:SHZ196688 SRV196658:SRV196688 TBR196658:TBR196688 TLN196658:TLN196688 TVJ196658:TVJ196688 UFF196658:UFF196688 UPB196658:UPB196688 UYX196658:UYX196688 VIT196658:VIT196688 VSP196658:VSP196688 WCL196658:WCL196688 WMH196658:WMH196688 WWD196658:WWD196688 V262194:V262224 JR262194:JR262224 TN262194:TN262224 ADJ262194:ADJ262224 ANF262194:ANF262224 AXB262194:AXB262224 BGX262194:BGX262224 BQT262194:BQT262224 CAP262194:CAP262224 CKL262194:CKL262224 CUH262194:CUH262224 DED262194:DED262224 DNZ262194:DNZ262224 DXV262194:DXV262224 EHR262194:EHR262224 ERN262194:ERN262224 FBJ262194:FBJ262224 FLF262194:FLF262224 FVB262194:FVB262224 GEX262194:GEX262224 GOT262194:GOT262224 GYP262194:GYP262224 HIL262194:HIL262224 HSH262194:HSH262224 ICD262194:ICD262224 ILZ262194:ILZ262224 IVV262194:IVV262224 JFR262194:JFR262224 JPN262194:JPN262224 JZJ262194:JZJ262224 KJF262194:KJF262224 KTB262194:KTB262224 LCX262194:LCX262224 LMT262194:LMT262224 LWP262194:LWP262224 MGL262194:MGL262224 MQH262194:MQH262224 NAD262194:NAD262224 NJZ262194:NJZ262224 NTV262194:NTV262224 ODR262194:ODR262224 ONN262194:ONN262224 OXJ262194:OXJ262224 PHF262194:PHF262224 PRB262194:PRB262224 QAX262194:QAX262224 QKT262194:QKT262224 QUP262194:QUP262224 REL262194:REL262224 ROH262194:ROH262224 RYD262194:RYD262224 SHZ262194:SHZ262224 SRV262194:SRV262224 TBR262194:TBR262224 TLN262194:TLN262224 TVJ262194:TVJ262224 UFF262194:UFF262224 UPB262194:UPB262224 UYX262194:UYX262224 VIT262194:VIT262224 VSP262194:VSP262224 WCL262194:WCL262224 WMH262194:WMH262224 WWD262194:WWD262224 V327730:V327760 JR327730:JR327760 TN327730:TN327760 ADJ327730:ADJ327760 ANF327730:ANF327760 AXB327730:AXB327760 BGX327730:BGX327760 BQT327730:BQT327760 CAP327730:CAP327760 CKL327730:CKL327760 CUH327730:CUH327760 DED327730:DED327760 DNZ327730:DNZ327760 DXV327730:DXV327760 EHR327730:EHR327760 ERN327730:ERN327760 FBJ327730:FBJ327760 FLF327730:FLF327760 FVB327730:FVB327760 GEX327730:GEX327760 GOT327730:GOT327760 GYP327730:GYP327760 HIL327730:HIL327760 HSH327730:HSH327760 ICD327730:ICD327760 ILZ327730:ILZ327760 IVV327730:IVV327760 JFR327730:JFR327760 JPN327730:JPN327760 JZJ327730:JZJ327760 KJF327730:KJF327760 KTB327730:KTB327760 LCX327730:LCX327760 LMT327730:LMT327760 LWP327730:LWP327760 MGL327730:MGL327760 MQH327730:MQH327760 NAD327730:NAD327760 NJZ327730:NJZ327760 NTV327730:NTV327760 ODR327730:ODR327760 ONN327730:ONN327760 OXJ327730:OXJ327760 PHF327730:PHF327760 PRB327730:PRB327760 QAX327730:QAX327760 QKT327730:QKT327760 QUP327730:QUP327760 REL327730:REL327760 ROH327730:ROH327760 RYD327730:RYD327760 SHZ327730:SHZ327760 SRV327730:SRV327760 TBR327730:TBR327760 TLN327730:TLN327760 TVJ327730:TVJ327760 UFF327730:UFF327760 UPB327730:UPB327760 UYX327730:UYX327760 VIT327730:VIT327760 VSP327730:VSP327760 WCL327730:WCL327760 WMH327730:WMH327760 WWD327730:WWD327760 V393266:V393296 JR393266:JR393296 TN393266:TN393296 ADJ393266:ADJ393296 ANF393266:ANF393296 AXB393266:AXB393296 BGX393266:BGX393296 BQT393266:BQT393296 CAP393266:CAP393296 CKL393266:CKL393296 CUH393266:CUH393296 DED393266:DED393296 DNZ393266:DNZ393296 DXV393266:DXV393296 EHR393266:EHR393296 ERN393266:ERN393296 FBJ393266:FBJ393296 FLF393266:FLF393296 FVB393266:FVB393296 GEX393266:GEX393296 GOT393266:GOT393296 GYP393266:GYP393296 HIL393266:HIL393296 HSH393266:HSH393296 ICD393266:ICD393296 ILZ393266:ILZ393296 IVV393266:IVV393296 JFR393266:JFR393296 JPN393266:JPN393296 JZJ393266:JZJ393296 KJF393266:KJF393296 KTB393266:KTB393296 LCX393266:LCX393296 LMT393266:LMT393296 LWP393266:LWP393296 MGL393266:MGL393296 MQH393266:MQH393296 NAD393266:NAD393296 NJZ393266:NJZ393296 NTV393266:NTV393296 ODR393266:ODR393296 ONN393266:ONN393296 OXJ393266:OXJ393296 PHF393266:PHF393296 PRB393266:PRB393296 QAX393266:QAX393296 QKT393266:QKT393296 QUP393266:QUP393296 REL393266:REL393296 ROH393266:ROH393296 RYD393266:RYD393296 SHZ393266:SHZ393296 SRV393266:SRV393296 TBR393266:TBR393296 TLN393266:TLN393296 TVJ393266:TVJ393296 UFF393266:UFF393296 UPB393266:UPB393296 UYX393266:UYX393296 VIT393266:VIT393296 VSP393266:VSP393296 WCL393266:WCL393296 WMH393266:WMH393296 WWD393266:WWD393296 V458802:V458832 JR458802:JR458832 TN458802:TN458832 ADJ458802:ADJ458832 ANF458802:ANF458832 AXB458802:AXB458832 BGX458802:BGX458832 BQT458802:BQT458832 CAP458802:CAP458832 CKL458802:CKL458832 CUH458802:CUH458832 DED458802:DED458832 DNZ458802:DNZ458832 DXV458802:DXV458832 EHR458802:EHR458832 ERN458802:ERN458832 FBJ458802:FBJ458832 FLF458802:FLF458832 FVB458802:FVB458832 GEX458802:GEX458832 GOT458802:GOT458832 GYP458802:GYP458832 HIL458802:HIL458832 HSH458802:HSH458832 ICD458802:ICD458832 ILZ458802:ILZ458832 IVV458802:IVV458832 JFR458802:JFR458832 JPN458802:JPN458832 JZJ458802:JZJ458832 KJF458802:KJF458832 KTB458802:KTB458832 LCX458802:LCX458832 LMT458802:LMT458832 LWP458802:LWP458832 MGL458802:MGL458832 MQH458802:MQH458832 NAD458802:NAD458832 NJZ458802:NJZ458832 NTV458802:NTV458832 ODR458802:ODR458832 ONN458802:ONN458832 OXJ458802:OXJ458832 PHF458802:PHF458832 PRB458802:PRB458832 QAX458802:QAX458832 QKT458802:QKT458832 QUP458802:QUP458832 REL458802:REL458832 ROH458802:ROH458832 RYD458802:RYD458832 SHZ458802:SHZ458832 SRV458802:SRV458832 TBR458802:TBR458832 TLN458802:TLN458832 TVJ458802:TVJ458832 UFF458802:UFF458832 UPB458802:UPB458832 UYX458802:UYX458832 VIT458802:VIT458832 VSP458802:VSP458832 WCL458802:WCL458832 WMH458802:WMH458832 WWD458802:WWD458832 V524338:V524368 JR524338:JR524368 TN524338:TN524368 ADJ524338:ADJ524368 ANF524338:ANF524368 AXB524338:AXB524368 BGX524338:BGX524368 BQT524338:BQT524368 CAP524338:CAP524368 CKL524338:CKL524368 CUH524338:CUH524368 DED524338:DED524368 DNZ524338:DNZ524368 DXV524338:DXV524368 EHR524338:EHR524368 ERN524338:ERN524368 FBJ524338:FBJ524368 FLF524338:FLF524368 FVB524338:FVB524368 GEX524338:GEX524368 GOT524338:GOT524368 GYP524338:GYP524368 HIL524338:HIL524368 HSH524338:HSH524368 ICD524338:ICD524368 ILZ524338:ILZ524368 IVV524338:IVV524368 JFR524338:JFR524368 JPN524338:JPN524368 JZJ524338:JZJ524368 KJF524338:KJF524368 KTB524338:KTB524368 LCX524338:LCX524368 LMT524338:LMT524368 LWP524338:LWP524368 MGL524338:MGL524368 MQH524338:MQH524368 NAD524338:NAD524368 NJZ524338:NJZ524368 NTV524338:NTV524368 ODR524338:ODR524368 ONN524338:ONN524368 OXJ524338:OXJ524368 PHF524338:PHF524368 PRB524338:PRB524368 QAX524338:QAX524368 QKT524338:QKT524368 QUP524338:QUP524368 REL524338:REL524368 ROH524338:ROH524368 RYD524338:RYD524368 SHZ524338:SHZ524368 SRV524338:SRV524368 TBR524338:TBR524368 TLN524338:TLN524368 TVJ524338:TVJ524368 UFF524338:UFF524368 UPB524338:UPB524368 UYX524338:UYX524368 VIT524338:VIT524368 VSP524338:VSP524368 WCL524338:WCL524368 WMH524338:WMH524368 WWD524338:WWD524368 V589874:V589904 JR589874:JR589904 TN589874:TN589904 ADJ589874:ADJ589904 ANF589874:ANF589904 AXB589874:AXB589904 BGX589874:BGX589904 BQT589874:BQT589904 CAP589874:CAP589904 CKL589874:CKL589904 CUH589874:CUH589904 DED589874:DED589904 DNZ589874:DNZ589904 DXV589874:DXV589904 EHR589874:EHR589904 ERN589874:ERN589904 FBJ589874:FBJ589904 FLF589874:FLF589904 FVB589874:FVB589904 GEX589874:GEX589904 GOT589874:GOT589904 GYP589874:GYP589904 HIL589874:HIL589904 HSH589874:HSH589904 ICD589874:ICD589904 ILZ589874:ILZ589904 IVV589874:IVV589904 JFR589874:JFR589904 JPN589874:JPN589904 JZJ589874:JZJ589904 KJF589874:KJF589904 KTB589874:KTB589904 LCX589874:LCX589904 LMT589874:LMT589904 LWP589874:LWP589904 MGL589874:MGL589904 MQH589874:MQH589904 NAD589874:NAD589904 NJZ589874:NJZ589904 NTV589874:NTV589904 ODR589874:ODR589904 ONN589874:ONN589904 OXJ589874:OXJ589904 PHF589874:PHF589904 PRB589874:PRB589904 QAX589874:QAX589904 QKT589874:QKT589904 QUP589874:QUP589904 REL589874:REL589904 ROH589874:ROH589904 RYD589874:RYD589904 SHZ589874:SHZ589904 SRV589874:SRV589904 TBR589874:TBR589904 TLN589874:TLN589904 TVJ589874:TVJ589904 UFF589874:UFF589904 UPB589874:UPB589904 UYX589874:UYX589904 VIT589874:VIT589904 VSP589874:VSP589904 WCL589874:WCL589904 WMH589874:WMH589904 WWD589874:WWD589904 V655410:V655440 JR655410:JR655440 TN655410:TN655440 ADJ655410:ADJ655440 ANF655410:ANF655440 AXB655410:AXB655440 BGX655410:BGX655440 BQT655410:BQT655440 CAP655410:CAP655440 CKL655410:CKL655440 CUH655410:CUH655440 DED655410:DED655440 DNZ655410:DNZ655440 DXV655410:DXV655440 EHR655410:EHR655440 ERN655410:ERN655440 FBJ655410:FBJ655440 FLF655410:FLF655440 FVB655410:FVB655440 GEX655410:GEX655440 GOT655410:GOT655440 GYP655410:GYP655440 HIL655410:HIL655440 HSH655410:HSH655440 ICD655410:ICD655440 ILZ655410:ILZ655440 IVV655410:IVV655440 JFR655410:JFR655440 JPN655410:JPN655440 JZJ655410:JZJ655440 KJF655410:KJF655440 KTB655410:KTB655440 LCX655410:LCX655440 LMT655410:LMT655440 LWP655410:LWP655440 MGL655410:MGL655440 MQH655410:MQH655440 NAD655410:NAD655440 NJZ655410:NJZ655440 NTV655410:NTV655440 ODR655410:ODR655440 ONN655410:ONN655440 OXJ655410:OXJ655440 PHF655410:PHF655440 PRB655410:PRB655440 QAX655410:QAX655440 QKT655410:QKT655440 QUP655410:QUP655440 REL655410:REL655440 ROH655410:ROH655440 RYD655410:RYD655440 SHZ655410:SHZ655440 SRV655410:SRV655440 TBR655410:TBR655440 TLN655410:TLN655440 TVJ655410:TVJ655440 UFF655410:UFF655440 UPB655410:UPB655440 UYX655410:UYX655440 VIT655410:VIT655440 VSP655410:VSP655440 WCL655410:WCL655440 WMH655410:WMH655440 WWD655410:WWD655440 V720946:V720976 JR720946:JR720976 TN720946:TN720976 ADJ720946:ADJ720976 ANF720946:ANF720976 AXB720946:AXB720976 BGX720946:BGX720976 BQT720946:BQT720976 CAP720946:CAP720976 CKL720946:CKL720976 CUH720946:CUH720976 DED720946:DED720976 DNZ720946:DNZ720976 DXV720946:DXV720976 EHR720946:EHR720976 ERN720946:ERN720976 FBJ720946:FBJ720976 FLF720946:FLF720976 FVB720946:FVB720976 GEX720946:GEX720976 GOT720946:GOT720976 GYP720946:GYP720976 HIL720946:HIL720976 HSH720946:HSH720976 ICD720946:ICD720976 ILZ720946:ILZ720976 IVV720946:IVV720976 JFR720946:JFR720976 JPN720946:JPN720976 JZJ720946:JZJ720976 KJF720946:KJF720976 KTB720946:KTB720976 LCX720946:LCX720976 LMT720946:LMT720976 LWP720946:LWP720976 MGL720946:MGL720976 MQH720946:MQH720976 NAD720946:NAD720976 NJZ720946:NJZ720976 NTV720946:NTV720976 ODR720946:ODR720976 ONN720946:ONN720976 OXJ720946:OXJ720976 PHF720946:PHF720976 PRB720946:PRB720976 QAX720946:QAX720976 QKT720946:QKT720976 QUP720946:QUP720976 REL720946:REL720976 ROH720946:ROH720976 RYD720946:RYD720976 SHZ720946:SHZ720976 SRV720946:SRV720976 TBR720946:TBR720976 TLN720946:TLN720976 TVJ720946:TVJ720976 UFF720946:UFF720976 UPB720946:UPB720976 UYX720946:UYX720976 VIT720946:VIT720976 VSP720946:VSP720976 WCL720946:WCL720976 WMH720946:WMH720976 WWD720946:WWD720976 V786482:V786512 JR786482:JR786512 TN786482:TN786512 ADJ786482:ADJ786512 ANF786482:ANF786512 AXB786482:AXB786512 BGX786482:BGX786512 BQT786482:BQT786512 CAP786482:CAP786512 CKL786482:CKL786512 CUH786482:CUH786512 DED786482:DED786512 DNZ786482:DNZ786512 DXV786482:DXV786512 EHR786482:EHR786512 ERN786482:ERN786512 FBJ786482:FBJ786512 FLF786482:FLF786512 FVB786482:FVB786512 GEX786482:GEX786512 GOT786482:GOT786512 GYP786482:GYP786512 HIL786482:HIL786512 HSH786482:HSH786512 ICD786482:ICD786512 ILZ786482:ILZ786512 IVV786482:IVV786512 JFR786482:JFR786512 JPN786482:JPN786512 JZJ786482:JZJ786512 KJF786482:KJF786512 KTB786482:KTB786512 LCX786482:LCX786512 LMT786482:LMT786512 LWP786482:LWP786512 MGL786482:MGL786512 MQH786482:MQH786512 NAD786482:NAD786512 NJZ786482:NJZ786512 NTV786482:NTV786512 ODR786482:ODR786512 ONN786482:ONN786512 OXJ786482:OXJ786512 PHF786482:PHF786512 PRB786482:PRB786512 QAX786482:QAX786512 QKT786482:QKT786512 QUP786482:QUP786512 REL786482:REL786512 ROH786482:ROH786512 RYD786482:RYD786512 SHZ786482:SHZ786512 SRV786482:SRV786512 TBR786482:TBR786512 TLN786482:TLN786512 TVJ786482:TVJ786512 UFF786482:UFF786512 UPB786482:UPB786512 UYX786482:UYX786512 VIT786482:VIT786512 VSP786482:VSP786512 WCL786482:WCL786512 WMH786482:WMH786512 WWD786482:WWD786512 V852018:V852048 JR852018:JR852048 TN852018:TN852048 ADJ852018:ADJ852048 ANF852018:ANF852048 AXB852018:AXB852048 BGX852018:BGX852048 BQT852018:BQT852048 CAP852018:CAP852048 CKL852018:CKL852048 CUH852018:CUH852048 DED852018:DED852048 DNZ852018:DNZ852048 DXV852018:DXV852048 EHR852018:EHR852048 ERN852018:ERN852048 FBJ852018:FBJ852048 FLF852018:FLF852048 FVB852018:FVB852048 GEX852018:GEX852048 GOT852018:GOT852048 GYP852018:GYP852048 HIL852018:HIL852048 HSH852018:HSH852048 ICD852018:ICD852048 ILZ852018:ILZ852048 IVV852018:IVV852048 JFR852018:JFR852048 JPN852018:JPN852048 JZJ852018:JZJ852048 KJF852018:KJF852048 KTB852018:KTB852048 LCX852018:LCX852048 LMT852018:LMT852048 LWP852018:LWP852048 MGL852018:MGL852048 MQH852018:MQH852048 NAD852018:NAD852048 NJZ852018:NJZ852048 NTV852018:NTV852048 ODR852018:ODR852048 ONN852018:ONN852048 OXJ852018:OXJ852048 PHF852018:PHF852048 PRB852018:PRB852048 QAX852018:QAX852048 QKT852018:QKT852048 QUP852018:QUP852048 REL852018:REL852048 ROH852018:ROH852048 RYD852018:RYD852048 SHZ852018:SHZ852048 SRV852018:SRV852048 TBR852018:TBR852048 TLN852018:TLN852048 TVJ852018:TVJ852048 UFF852018:UFF852048 UPB852018:UPB852048 UYX852018:UYX852048 VIT852018:VIT852048 VSP852018:VSP852048 WCL852018:WCL852048 WMH852018:WMH852048 WWD852018:WWD852048 V917554:V917584 JR917554:JR917584 TN917554:TN917584 ADJ917554:ADJ917584 ANF917554:ANF917584 AXB917554:AXB917584 BGX917554:BGX917584 BQT917554:BQT917584 CAP917554:CAP917584 CKL917554:CKL917584 CUH917554:CUH917584 DED917554:DED917584 DNZ917554:DNZ917584 DXV917554:DXV917584 EHR917554:EHR917584 ERN917554:ERN917584 FBJ917554:FBJ917584 FLF917554:FLF917584 FVB917554:FVB917584 GEX917554:GEX917584 GOT917554:GOT917584 GYP917554:GYP917584 HIL917554:HIL917584 HSH917554:HSH917584 ICD917554:ICD917584 ILZ917554:ILZ917584 IVV917554:IVV917584 JFR917554:JFR917584 JPN917554:JPN917584 JZJ917554:JZJ917584 KJF917554:KJF917584 KTB917554:KTB917584 LCX917554:LCX917584 LMT917554:LMT917584 LWP917554:LWP917584 MGL917554:MGL917584 MQH917554:MQH917584 NAD917554:NAD917584 NJZ917554:NJZ917584 NTV917554:NTV917584 ODR917554:ODR917584 ONN917554:ONN917584 OXJ917554:OXJ917584 PHF917554:PHF917584 PRB917554:PRB917584 QAX917554:QAX917584 QKT917554:QKT917584 QUP917554:QUP917584 REL917554:REL917584 ROH917554:ROH917584 RYD917554:RYD917584 SHZ917554:SHZ917584 SRV917554:SRV917584 TBR917554:TBR917584 TLN917554:TLN917584 TVJ917554:TVJ917584 UFF917554:UFF917584 UPB917554:UPB917584 UYX917554:UYX917584 VIT917554:VIT917584 VSP917554:VSP917584 WCL917554:WCL917584 WMH917554:WMH917584 WWD917554:WWD917584 V983090:V983120 JR983090:JR983120 TN983090:TN983120 ADJ983090:ADJ983120 ANF983090:ANF983120 AXB983090:AXB983120 BGX983090:BGX983120 BQT983090:BQT983120 CAP983090:CAP983120 CKL983090:CKL983120 CUH983090:CUH983120 DED983090:DED983120 DNZ983090:DNZ983120 DXV983090:DXV983120 EHR983090:EHR983120 ERN983090:ERN983120 FBJ983090:FBJ983120 FLF983090:FLF983120 FVB983090:FVB983120 GEX983090:GEX983120 GOT983090:GOT983120 GYP983090:GYP983120 HIL983090:HIL983120 HSH983090:HSH983120 ICD983090:ICD983120 ILZ983090:ILZ983120 IVV983090:IVV983120 JFR983090:JFR983120 JPN983090:JPN983120 JZJ983090:JZJ983120 KJF983090:KJF983120 KTB983090:KTB983120 LCX983090:LCX983120 LMT983090:LMT983120 LWP983090:LWP983120 MGL983090:MGL983120 MQH983090:MQH983120 NAD983090:NAD983120 NJZ983090:NJZ983120 NTV983090:NTV983120 ODR983090:ODR983120 ONN983090:ONN983120 OXJ983090:OXJ983120 PHF983090:PHF983120 PRB983090:PRB983120 QAX983090:QAX983120 QKT983090:QKT983120 QUP983090:QUP983120 REL983090:REL983120 ROH983090:ROH983120 RYD983090:RYD983120 SHZ983090:SHZ983120 SRV983090:SRV983120 TBR983090:TBR983120 TLN983090:TLN983120 TVJ983090:TVJ983120 UFF983090:UFF983120 UPB983090:UPB983120 UYX983090:UYX983120 VIT983090:VIT983120 VSP983090:VSP983120 WCL983090:WCL983120 WMH983090:WMH983120 WWD983090:WWD983120 WWD983049:WWD983080 JR9:JR40 TN9:TN40 ADJ9:ADJ40 ANF9:ANF40 AXB9:AXB40 BGX9:BGX40 BQT9:BQT40 CAP9:CAP40 CKL9:CKL40 CUH9:CUH40 DED9:DED40 DNZ9:DNZ40 DXV9:DXV40 EHR9:EHR40 ERN9:ERN40 FBJ9:FBJ40 FLF9:FLF40 FVB9:FVB40 GEX9:GEX40 GOT9:GOT40 GYP9:GYP40 HIL9:HIL40 HSH9:HSH40 ICD9:ICD40 ILZ9:ILZ40 IVV9:IVV40 JFR9:JFR40 JPN9:JPN40 JZJ9:JZJ40 KJF9:KJF40 KTB9:KTB40 LCX9:LCX40 LMT9:LMT40 LWP9:LWP40 MGL9:MGL40 MQH9:MQH40 NAD9:NAD40 NJZ9:NJZ40 NTV9:NTV40 ODR9:ODR40 ONN9:ONN40 OXJ9:OXJ40 PHF9:PHF40 PRB9:PRB40 QAX9:QAX40 QKT9:QKT40 QUP9:QUP40 REL9:REL40 ROH9:ROH40 RYD9:RYD40 SHZ9:SHZ40 SRV9:SRV40 TBR9:TBR40 TLN9:TLN40 TVJ9:TVJ40 UFF9:UFF40 UPB9:UPB40 UYX9:UYX40 VIT9:VIT40 VSP9:VSP40 WCL9:WCL40 WMH9:WMH40 WWD9:WWD40 V65545:V65576 JR65545:JR65576 TN65545:TN65576 ADJ65545:ADJ65576 ANF65545:ANF65576 AXB65545:AXB65576 BGX65545:BGX65576 BQT65545:BQT65576 CAP65545:CAP65576 CKL65545:CKL65576 CUH65545:CUH65576 DED65545:DED65576 DNZ65545:DNZ65576 DXV65545:DXV65576 EHR65545:EHR65576 ERN65545:ERN65576 FBJ65545:FBJ65576 FLF65545:FLF65576 FVB65545:FVB65576 GEX65545:GEX65576 GOT65545:GOT65576 GYP65545:GYP65576 HIL65545:HIL65576 HSH65545:HSH65576 ICD65545:ICD65576 ILZ65545:ILZ65576 IVV65545:IVV65576 JFR65545:JFR65576 JPN65545:JPN65576 JZJ65545:JZJ65576 KJF65545:KJF65576 KTB65545:KTB65576 LCX65545:LCX65576 LMT65545:LMT65576 LWP65545:LWP65576 MGL65545:MGL65576 MQH65545:MQH65576 NAD65545:NAD65576 NJZ65545:NJZ65576 NTV65545:NTV65576 ODR65545:ODR65576 ONN65545:ONN65576 OXJ65545:OXJ65576 PHF65545:PHF65576 PRB65545:PRB65576 QAX65545:QAX65576 QKT65545:QKT65576 QUP65545:QUP65576 REL65545:REL65576 ROH65545:ROH65576 RYD65545:RYD65576 SHZ65545:SHZ65576 SRV65545:SRV65576 TBR65545:TBR65576 TLN65545:TLN65576 TVJ65545:TVJ65576 UFF65545:UFF65576 UPB65545:UPB65576 UYX65545:UYX65576 VIT65545:VIT65576 VSP65545:VSP65576 WCL65545:WCL65576 WMH65545:WMH65576 WWD65545:WWD65576 V131081:V131112 JR131081:JR131112 TN131081:TN131112 ADJ131081:ADJ131112 ANF131081:ANF131112 AXB131081:AXB131112 BGX131081:BGX131112 BQT131081:BQT131112 CAP131081:CAP131112 CKL131081:CKL131112 CUH131081:CUH131112 DED131081:DED131112 DNZ131081:DNZ131112 DXV131081:DXV131112 EHR131081:EHR131112 ERN131081:ERN131112 FBJ131081:FBJ131112 FLF131081:FLF131112 FVB131081:FVB131112 GEX131081:GEX131112 GOT131081:GOT131112 GYP131081:GYP131112 HIL131081:HIL131112 HSH131081:HSH131112 ICD131081:ICD131112 ILZ131081:ILZ131112 IVV131081:IVV131112 JFR131081:JFR131112 JPN131081:JPN131112 JZJ131081:JZJ131112 KJF131081:KJF131112 KTB131081:KTB131112 LCX131081:LCX131112 LMT131081:LMT131112 LWP131081:LWP131112 MGL131081:MGL131112 MQH131081:MQH131112 NAD131081:NAD131112 NJZ131081:NJZ131112 NTV131081:NTV131112 ODR131081:ODR131112 ONN131081:ONN131112 OXJ131081:OXJ131112 PHF131081:PHF131112 PRB131081:PRB131112 QAX131081:QAX131112 QKT131081:QKT131112 QUP131081:QUP131112 REL131081:REL131112 ROH131081:ROH131112 RYD131081:RYD131112 SHZ131081:SHZ131112 SRV131081:SRV131112 TBR131081:TBR131112 TLN131081:TLN131112 TVJ131081:TVJ131112 UFF131081:UFF131112 UPB131081:UPB131112 UYX131081:UYX131112 VIT131081:VIT131112 VSP131081:VSP131112 WCL131081:WCL131112 WMH131081:WMH131112 WWD131081:WWD131112 V196617:V196648 JR196617:JR196648 TN196617:TN196648 ADJ196617:ADJ196648 ANF196617:ANF196648 AXB196617:AXB196648 BGX196617:BGX196648 BQT196617:BQT196648 CAP196617:CAP196648 CKL196617:CKL196648 CUH196617:CUH196648 DED196617:DED196648 DNZ196617:DNZ196648 DXV196617:DXV196648 EHR196617:EHR196648 ERN196617:ERN196648 FBJ196617:FBJ196648 FLF196617:FLF196648 FVB196617:FVB196648 GEX196617:GEX196648 GOT196617:GOT196648 GYP196617:GYP196648 HIL196617:HIL196648 HSH196617:HSH196648 ICD196617:ICD196648 ILZ196617:ILZ196648 IVV196617:IVV196648 JFR196617:JFR196648 JPN196617:JPN196648 JZJ196617:JZJ196648 KJF196617:KJF196648 KTB196617:KTB196648 LCX196617:LCX196648 LMT196617:LMT196648 LWP196617:LWP196648 MGL196617:MGL196648 MQH196617:MQH196648 NAD196617:NAD196648 NJZ196617:NJZ196648 NTV196617:NTV196648 ODR196617:ODR196648 ONN196617:ONN196648 OXJ196617:OXJ196648 PHF196617:PHF196648 PRB196617:PRB196648 QAX196617:QAX196648 QKT196617:QKT196648 QUP196617:QUP196648 REL196617:REL196648 ROH196617:ROH196648 RYD196617:RYD196648 SHZ196617:SHZ196648 SRV196617:SRV196648 TBR196617:TBR196648 TLN196617:TLN196648 TVJ196617:TVJ196648 UFF196617:UFF196648 UPB196617:UPB196648 UYX196617:UYX196648 VIT196617:VIT196648 VSP196617:VSP196648 WCL196617:WCL196648 WMH196617:WMH196648 WWD196617:WWD196648 V262153:V262184 JR262153:JR262184 TN262153:TN262184 ADJ262153:ADJ262184 ANF262153:ANF262184 AXB262153:AXB262184 BGX262153:BGX262184 BQT262153:BQT262184 CAP262153:CAP262184 CKL262153:CKL262184 CUH262153:CUH262184 DED262153:DED262184 DNZ262153:DNZ262184 DXV262153:DXV262184 EHR262153:EHR262184 ERN262153:ERN262184 FBJ262153:FBJ262184 FLF262153:FLF262184 FVB262153:FVB262184 GEX262153:GEX262184 GOT262153:GOT262184 GYP262153:GYP262184 HIL262153:HIL262184 HSH262153:HSH262184 ICD262153:ICD262184 ILZ262153:ILZ262184 IVV262153:IVV262184 JFR262153:JFR262184 JPN262153:JPN262184 JZJ262153:JZJ262184 KJF262153:KJF262184 KTB262153:KTB262184 LCX262153:LCX262184 LMT262153:LMT262184 LWP262153:LWP262184 MGL262153:MGL262184 MQH262153:MQH262184 NAD262153:NAD262184 NJZ262153:NJZ262184 NTV262153:NTV262184 ODR262153:ODR262184 ONN262153:ONN262184 OXJ262153:OXJ262184 PHF262153:PHF262184 PRB262153:PRB262184 QAX262153:QAX262184 QKT262153:QKT262184 QUP262153:QUP262184 REL262153:REL262184 ROH262153:ROH262184 RYD262153:RYD262184 SHZ262153:SHZ262184 SRV262153:SRV262184 TBR262153:TBR262184 TLN262153:TLN262184 TVJ262153:TVJ262184 UFF262153:UFF262184 UPB262153:UPB262184 UYX262153:UYX262184 VIT262153:VIT262184 VSP262153:VSP262184 WCL262153:WCL262184 WMH262153:WMH262184 WWD262153:WWD262184 V327689:V327720 JR327689:JR327720 TN327689:TN327720 ADJ327689:ADJ327720 ANF327689:ANF327720 AXB327689:AXB327720 BGX327689:BGX327720 BQT327689:BQT327720 CAP327689:CAP327720 CKL327689:CKL327720 CUH327689:CUH327720 DED327689:DED327720 DNZ327689:DNZ327720 DXV327689:DXV327720 EHR327689:EHR327720 ERN327689:ERN327720 FBJ327689:FBJ327720 FLF327689:FLF327720 FVB327689:FVB327720 GEX327689:GEX327720 GOT327689:GOT327720 GYP327689:GYP327720 HIL327689:HIL327720 HSH327689:HSH327720 ICD327689:ICD327720 ILZ327689:ILZ327720 IVV327689:IVV327720 JFR327689:JFR327720 JPN327689:JPN327720 JZJ327689:JZJ327720 KJF327689:KJF327720 KTB327689:KTB327720 LCX327689:LCX327720 LMT327689:LMT327720 LWP327689:LWP327720 MGL327689:MGL327720 MQH327689:MQH327720 NAD327689:NAD327720 NJZ327689:NJZ327720 NTV327689:NTV327720 ODR327689:ODR327720 ONN327689:ONN327720 OXJ327689:OXJ327720 PHF327689:PHF327720 PRB327689:PRB327720 QAX327689:QAX327720 QKT327689:QKT327720 QUP327689:QUP327720 REL327689:REL327720 ROH327689:ROH327720 RYD327689:RYD327720 SHZ327689:SHZ327720 SRV327689:SRV327720 TBR327689:TBR327720 TLN327689:TLN327720 TVJ327689:TVJ327720 UFF327689:UFF327720 UPB327689:UPB327720 UYX327689:UYX327720 VIT327689:VIT327720 VSP327689:VSP327720 WCL327689:WCL327720 WMH327689:WMH327720 WWD327689:WWD327720 V393225:V393256 JR393225:JR393256 TN393225:TN393256 ADJ393225:ADJ393256 ANF393225:ANF393256 AXB393225:AXB393256 BGX393225:BGX393256 BQT393225:BQT393256 CAP393225:CAP393256 CKL393225:CKL393256 CUH393225:CUH393256 DED393225:DED393256 DNZ393225:DNZ393256 DXV393225:DXV393256 EHR393225:EHR393256 ERN393225:ERN393256 FBJ393225:FBJ393256 FLF393225:FLF393256 FVB393225:FVB393256 GEX393225:GEX393256 GOT393225:GOT393256 GYP393225:GYP393256 HIL393225:HIL393256 HSH393225:HSH393256 ICD393225:ICD393256 ILZ393225:ILZ393256 IVV393225:IVV393256 JFR393225:JFR393256 JPN393225:JPN393256 JZJ393225:JZJ393256 KJF393225:KJF393256 KTB393225:KTB393256 LCX393225:LCX393256 LMT393225:LMT393256 LWP393225:LWP393256 MGL393225:MGL393256 MQH393225:MQH393256 NAD393225:NAD393256 NJZ393225:NJZ393256 NTV393225:NTV393256 ODR393225:ODR393256 ONN393225:ONN393256 OXJ393225:OXJ393256 PHF393225:PHF393256 PRB393225:PRB393256 QAX393225:QAX393256 QKT393225:QKT393256 QUP393225:QUP393256 REL393225:REL393256 ROH393225:ROH393256 RYD393225:RYD393256 SHZ393225:SHZ393256 SRV393225:SRV393256 TBR393225:TBR393256 TLN393225:TLN393256 TVJ393225:TVJ393256 UFF393225:UFF393256 UPB393225:UPB393256 UYX393225:UYX393256 VIT393225:VIT393256 VSP393225:VSP393256 WCL393225:WCL393256 WMH393225:WMH393256 WWD393225:WWD393256 V458761:V458792 JR458761:JR458792 TN458761:TN458792 ADJ458761:ADJ458792 ANF458761:ANF458792 AXB458761:AXB458792 BGX458761:BGX458792 BQT458761:BQT458792 CAP458761:CAP458792 CKL458761:CKL458792 CUH458761:CUH458792 DED458761:DED458792 DNZ458761:DNZ458792 DXV458761:DXV458792 EHR458761:EHR458792 ERN458761:ERN458792 FBJ458761:FBJ458792 FLF458761:FLF458792 FVB458761:FVB458792 GEX458761:GEX458792 GOT458761:GOT458792 GYP458761:GYP458792 HIL458761:HIL458792 HSH458761:HSH458792 ICD458761:ICD458792 ILZ458761:ILZ458792 IVV458761:IVV458792 JFR458761:JFR458792 JPN458761:JPN458792 JZJ458761:JZJ458792 KJF458761:KJF458792 KTB458761:KTB458792 LCX458761:LCX458792 LMT458761:LMT458792 LWP458761:LWP458792 MGL458761:MGL458792 MQH458761:MQH458792 NAD458761:NAD458792 NJZ458761:NJZ458792 NTV458761:NTV458792 ODR458761:ODR458792 ONN458761:ONN458792 OXJ458761:OXJ458792 PHF458761:PHF458792 PRB458761:PRB458792 QAX458761:QAX458792 QKT458761:QKT458792 QUP458761:QUP458792 REL458761:REL458792 ROH458761:ROH458792 RYD458761:RYD458792 SHZ458761:SHZ458792 SRV458761:SRV458792 TBR458761:TBR458792 TLN458761:TLN458792 TVJ458761:TVJ458792 UFF458761:UFF458792 UPB458761:UPB458792 UYX458761:UYX458792 VIT458761:VIT458792 VSP458761:VSP458792 WCL458761:WCL458792 WMH458761:WMH458792 WWD458761:WWD458792 V524297:V524328 JR524297:JR524328 TN524297:TN524328 ADJ524297:ADJ524328 ANF524297:ANF524328 AXB524297:AXB524328 BGX524297:BGX524328 BQT524297:BQT524328 CAP524297:CAP524328 CKL524297:CKL524328 CUH524297:CUH524328 DED524297:DED524328 DNZ524297:DNZ524328 DXV524297:DXV524328 EHR524297:EHR524328 ERN524297:ERN524328 FBJ524297:FBJ524328 FLF524297:FLF524328 FVB524297:FVB524328 GEX524297:GEX524328 GOT524297:GOT524328 GYP524297:GYP524328 HIL524297:HIL524328 HSH524297:HSH524328 ICD524297:ICD524328 ILZ524297:ILZ524328 IVV524297:IVV524328 JFR524297:JFR524328 JPN524297:JPN524328 JZJ524297:JZJ524328 KJF524297:KJF524328 KTB524297:KTB524328 LCX524297:LCX524328 LMT524297:LMT524328 LWP524297:LWP524328 MGL524297:MGL524328 MQH524297:MQH524328 NAD524297:NAD524328 NJZ524297:NJZ524328 NTV524297:NTV524328 ODR524297:ODR524328 ONN524297:ONN524328 OXJ524297:OXJ524328 PHF524297:PHF524328 PRB524297:PRB524328 QAX524297:QAX524328 QKT524297:QKT524328 QUP524297:QUP524328 REL524297:REL524328 ROH524297:ROH524328 RYD524297:RYD524328 SHZ524297:SHZ524328 SRV524297:SRV524328 TBR524297:TBR524328 TLN524297:TLN524328 TVJ524297:TVJ524328 UFF524297:UFF524328 UPB524297:UPB524328 UYX524297:UYX524328 VIT524297:VIT524328 VSP524297:VSP524328 WCL524297:WCL524328 WMH524297:WMH524328 WWD524297:WWD524328 V589833:V589864 JR589833:JR589864 TN589833:TN589864 ADJ589833:ADJ589864 ANF589833:ANF589864 AXB589833:AXB589864 BGX589833:BGX589864 BQT589833:BQT589864 CAP589833:CAP589864 CKL589833:CKL589864 CUH589833:CUH589864 DED589833:DED589864 DNZ589833:DNZ589864 DXV589833:DXV589864 EHR589833:EHR589864 ERN589833:ERN589864 FBJ589833:FBJ589864 FLF589833:FLF589864 FVB589833:FVB589864 GEX589833:GEX589864 GOT589833:GOT589864 GYP589833:GYP589864 HIL589833:HIL589864 HSH589833:HSH589864 ICD589833:ICD589864 ILZ589833:ILZ589864 IVV589833:IVV589864 JFR589833:JFR589864 JPN589833:JPN589864 JZJ589833:JZJ589864 KJF589833:KJF589864 KTB589833:KTB589864 LCX589833:LCX589864 LMT589833:LMT589864 LWP589833:LWP589864 MGL589833:MGL589864 MQH589833:MQH589864 NAD589833:NAD589864 NJZ589833:NJZ589864 NTV589833:NTV589864 ODR589833:ODR589864 ONN589833:ONN589864 OXJ589833:OXJ589864 PHF589833:PHF589864 PRB589833:PRB589864 QAX589833:QAX589864 QKT589833:QKT589864 QUP589833:QUP589864 REL589833:REL589864 ROH589833:ROH589864 RYD589833:RYD589864 SHZ589833:SHZ589864 SRV589833:SRV589864 TBR589833:TBR589864 TLN589833:TLN589864 TVJ589833:TVJ589864 UFF589833:UFF589864 UPB589833:UPB589864 UYX589833:UYX589864 VIT589833:VIT589864 VSP589833:VSP589864 WCL589833:WCL589864 WMH589833:WMH589864 WWD589833:WWD589864 V655369:V655400 JR655369:JR655400 TN655369:TN655400 ADJ655369:ADJ655400 ANF655369:ANF655400 AXB655369:AXB655400 BGX655369:BGX655400 BQT655369:BQT655400 CAP655369:CAP655400 CKL655369:CKL655400 CUH655369:CUH655400 DED655369:DED655400 DNZ655369:DNZ655400 DXV655369:DXV655400 EHR655369:EHR655400 ERN655369:ERN655400 FBJ655369:FBJ655400 FLF655369:FLF655400 FVB655369:FVB655400 GEX655369:GEX655400 GOT655369:GOT655400 GYP655369:GYP655400 HIL655369:HIL655400 HSH655369:HSH655400 ICD655369:ICD655400 ILZ655369:ILZ655400 IVV655369:IVV655400 JFR655369:JFR655400 JPN655369:JPN655400 JZJ655369:JZJ655400 KJF655369:KJF655400 KTB655369:KTB655400 LCX655369:LCX655400 LMT655369:LMT655400 LWP655369:LWP655400 MGL655369:MGL655400 MQH655369:MQH655400 NAD655369:NAD655400 NJZ655369:NJZ655400 NTV655369:NTV655400 ODR655369:ODR655400 ONN655369:ONN655400 OXJ655369:OXJ655400 PHF655369:PHF655400 PRB655369:PRB655400 QAX655369:QAX655400 QKT655369:QKT655400 QUP655369:QUP655400 REL655369:REL655400 ROH655369:ROH655400 RYD655369:RYD655400 SHZ655369:SHZ655400 SRV655369:SRV655400 TBR655369:TBR655400 TLN655369:TLN655400 TVJ655369:TVJ655400 UFF655369:UFF655400 UPB655369:UPB655400 UYX655369:UYX655400 VIT655369:VIT655400 VSP655369:VSP655400 WCL655369:WCL655400 WMH655369:WMH655400 WWD655369:WWD655400 V720905:V720936 JR720905:JR720936 TN720905:TN720936 ADJ720905:ADJ720936 ANF720905:ANF720936 AXB720905:AXB720936 BGX720905:BGX720936 BQT720905:BQT720936 CAP720905:CAP720936 CKL720905:CKL720936 CUH720905:CUH720936 DED720905:DED720936 DNZ720905:DNZ720936 DXV720905:DXV720936 EHR720905:EHR720936 ERN720905:ERN720936 FBJ720905:FBJ720936 FLF720905:FLF720936 FVB720905:FVB720936 GEX720905:GEX720936 GOT720905:GOT720936 GYP720905:GYP720936 HIL720905:HIL720936 HSH720905:HSH720936 ICD720905:ICD720936 ILZ720905:ILZ720936 IVV720905:IVV720936 JFR720905:JFR720936 JPN720905:JPN720936 JZJ720905:JZJ720936 KJF720905:KJF720936 KTB720905:KTB720936 LCX720905:LCX720936 LMT720905:LMT720936 LWP720905:LWP720936 MGL720905:MGL720936 MQH720905:MQH720936 NAD720905:NAD720936 NJZ720905:NJZ720936 NTV720905:NTV720936 ODR720905:ODR720936 ONN720905:ONN720936 OXJ720905:OXJ720936 PHF720905:PHF720936 PRB720905:PRB720936 QAX720905:QAX720936 QKT720905:QKT720936 QUP720905:QUP720936 REL720905:REL720936 ROH720905:ROH720936 RYD720905:RYD720936 SHZ720905:SHZ720936 SRV720905:SRV720936 TBR720905:TBR720936 TLN720905:TLN720936 TVJ720905:TVJ720936 UFF720905:UFF720936 UPB720905:UPB720936 UYX720905:UYX720936 VIT720905:VIT720936 VSP720905:VSP720936 WCL720905:WCL720936 WMH720905:WMH720936 WWD720905:WWD720936 V786441:V786472 JR786441:JR786472 TN786441:TN786472 ADJ786441:ADJ786472 ANF786441:ANF786472 AXB786441:AXB786472 BGX786441:BGX786472 BQT786441:BQT786472 CAP786441:CAP786472 CKL786441:CKL786472 CUH786441:CUH786472 DED786441:DED786472 DNZ786441:DNZ786472 DXV786441:DXV786472 EHR786441:EHR786472 ERN786441:ERN786472 FBJ786441:FBJ786472 FLF786441:FLF786472 FVB786441:FVB786472 GEX786441:GEX786472 GOT786441:GOT786472 GYP786441:GYP786472 HIL786441:HIL786472 HSH786441:HSH786472 ICD786441:ICD786472 ILZ786441:ILZ786472 IVV786441:IVV786472 JFR786441:JFR786472 JPN786441:JPN786472 JZJ786441:JZJ786472 KJF786441:KJF786472 KTB786441:KTB786472 LCX786441:LCX786472 LMT786441:LMT786472 LWP786441:LWP786472 MGL786441:MGL786472 MQH786441:MQH786472 NAD786441:NAD786472 NJZ786441:NJZ786472 NTV786441:NTV786472 ODR786441:ODR786472 ONN786441:ONN786472 OXJ786441:OXJ786472 PHF786441:PHF786472 PRB786441:PRB786472 QAX786441:QAX786472 QKT786441:QKT786472 QUP786441:QUP786472 REL786441:REL786472 ROH786441:ROH786472 RYD786441:RYD786472 SHZ786441:SHZ786472 SRV786441:SRV786472 TBR786441:TBR786472 TLN786441:TLN786472 TVJ786441:TVJ786472 UFF786441:UFF786472 UPB786441:UPB786472 UYX786441:UYX786472 VIT786441:VIT786472 VSP786441:VSP786472 WCL786441:WCL786472 WMH786441:WMH786472 WWD786441:WWD786472 V851977:V852008 JR851977:JR852008 TN851977:TN852008 ADJ851977:ADJ852008 ANF851977:ANF852008 AXB851977:AXB852008 BGX851977:BGX852008 BQT851977:BQT852008 CAP851977:CAP852008 CKL851977:CKL852008 CUH851977:CUH852008 DED851977:DED852008 DNZ851977:DNZ852008 DXV851977:DXV852008 EHR851977:EHR852008 ERN851977:ERN852008 FBJ851977:FBJ852008 FLF851977:FLF852008 FVB851977:FVB852008 GEX851977:GEX852008 GOT851977:GOT852008 GYP851977:GYP852008 HIL851977:HIL852008 HSH851977:HSH852008 ICD851977:ICD852008 ILZ851977:ILZ852008 IVV851977:IVV852008 JFR851977:JFR852008 JPN851977:JPN852008 JZJ851977:JZJ852008 KJF851977:KJF852008 KTB851977:KTB852008 LCX851977:LCX852008 LMT851977:LMT852008 LWP851977:LWP852008 MGL851977:MGL852008 MQH851977:MQH852008 NAD851977:NAD852008 NJZ851977:NJZ852008 NTV851977:NTV852008 ODR851977:ODR852008 ONN851977:ONN852008 OXJ851977:OXJ852008 PHF851977:PHF852008 PRB851977:PRB852008 QAX851977:QAX852008 QKT851977:QKT852008 QUP851977:QUP852008 REL851977:REL852008 ROH851977:ROH852008 RYD851977:RYD852008 SHZ851977:SHZ852008 SRV851977:SRV852008 TBR851977:TBR852008 TLN851977:TLN852008 TVJ851977:TVJ852008 UFF851977:UFF852008 UPB851977:UPB852008 UYX851977:UYX852008 VIT851977:VIT852008 VSP851977:VSP852008 WCL851977:WCL852008 WMH851977:WMH852008 WWD851977:WWD852008 V917513:V917544 JR917513:JR917544 TN917513:TN917544 ADJ917513:ADJ917544 ANF917513:ANF917544 AXB917513:AXB917544 BGX917513:BGX917544 BQT917513:BQT917544 CAP917513:CAP917544 CKL917513:CKL917544 CUH917513:CUH917544 DED917513:DED917544 DNZ917513:DNZ917544 DXV917513:DXV917544 EHR917513:EHR917544 ERN917513:ERN917544 FBJ917513:FBJ917544 FLF917513:FLF917544 FVB917513:FVB917544 GEX917513:GEX917544 GOT917513:GOT917544 GYP917513:GYP917544 HIL917513:HIL917544 HSH917513:HSH917544 ICD917513:ICD917544 ILZ917513:ILZ917544 IVV917513:IVV917544 JFR917513:JFR917544 JPN917513:JPN917544 JZJ917513:JZJ917544 KJF917513:KJF917544 KTB917513:KTB917544 LCX917513:LCX917544 LMT917513:LMT917544 LWP917513:LWP917544 MGL917513:MGL917544 MQH917513:MQH917544 NAD917513:NAD917544 NJZ917513:NJZ917544 NTV917513:NTV917544 ODR917513:ODR917544 ONN917513:ONN917544 OXJ917513:OXJ917544 PHF917513:PHF917544 PRB917513:PRB917544 QAX917513:QAX917544 QKT917513:QKT917544 QUP917513:QUP917544 REL917513:REL917544 ROH917513:ROH917544 RYD917513:RYD917544 SHZ917513:SHZ917544 SRV917513:SRV917544 TBR917513:TBR917544 TLN917513:TLN917544 TVJ917513:TVJ917544 UFF917513:UFF917544 UPB917513:UPB917544 UYX917513:UYX917544 VIT917513:VIT917544 VSP917513:VSP917544 WCL917513:WCL917544 WMH917513:WMH917544 WWD917513:WWD917544 V983049:V983080 JR983049:JR983080 TN983049:TN983080 ADJ983049:ADJ983080 ANF983049:ANF983080 AXB983049:AXB983080 BGX983049:BGX983080 BQT983049:BQT983080 CAP983049:CAP983080 CKL983049:CKL983080 CUH983049:CUH983080 DED983049:DED983080 DNZ983049:DNZ983080 DXV983049:DXV983080 EHR983049:EHR983080 ERN983049:ERN983080 FBJ983049:FBJ983080 FLF983049:FLF983080 FVB983049:FVB983080 GEX983049:GEX983080 GOT983049:GOT983080 GYP983049:GYP983080 HIL983049:HIL983080 HSH983049:HSH983080 ICD983049:ICD983080 ILZ983049:ILZ983080 IVV983049:IVV983080 JFR983049:JFR983080 JPN983049:JPN983080 JZJ983049:JZJ983080 KJF983049:KJF983080 KTB983049:KTB983080 LCX983049:LCX983080 LMT983049:LMT983080 LWP983049:LWP983080 MGL983049:MGL983080 MQH983049:MQH983080 NAD983049:NAD983080 NJZ983049:NJZ983080 NTV983049:NTV983080 ODR983049:ODR983080 ONN983049:ONN983080 OXJ983049:OXJ983080 PHF983049:PHF983080 PRB983049:PRB983080 QAX983049:QAX983080 QKT983049:QKT983080 QUP983049:QUP983080 REL983049:REL983080 ROH983049:ROH983080 RYD983049:RYD983080 SHZ983049:SHZ983080 SRV983049:SRV983080 TBR983049:TBR983080 TLN983049:TLN983080 TVJ983049:TVJ983080 UFF983049:UFF983080 UPB983049:UPB983080 UYX983049:UYX983080 VIT983049:VIT983080 VSP983049:VSP983080 WCL983049:WCL983080 WMH983049:WMH983080 V9:V40">
      <formula1>U9</formula1>
    </dataValidation>
  </dataValidations>
  <printOptions verticalCentered="1"/>
  <pageMargins left="0.25" right="0.25" top="0.75" bottom="0.75" header="0.3" footer="0.3"/>
  <pageSetup paperSize="119" orientation="landscape" r:id="rId1"/>
  <headerFooter alignWithMargins="0">
    <oddHeader>&amp;C&amp;"Century Gothic,Bold"&amp;7UNIVERSITY OF THE CORDILLERASCLASS RECORDSUMMARY</oddHeader>
    <oddFooter>&amp;L&amp;"Century Gothic,Regular"&amp;8UC-VPAA-HE-CRSJAN.2015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K135"/>
  <sheetViews>
    <sheetView showGridLines="0" view="pageBreakPreview" topLeftCell="B15" zoomScale="60" zoomScaleNormal="120" workbookViewId="0">
      <selection activeCell="Q6" sqref="Q6:S8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>
      <c r="A1" s="353" t="str">
        <f>CRS!A1</f>
        <v>BSA 1A  ADTA</v>
      </c>
      <c r="B1" s="354"/>
      <c r="C1" s="354"/>
      <c r="D1" s="354"/>
      <c r="E1" s="309" t="s">
        <v>97</v>
      </c>
      <c r="F1" s="309"/>
      <c r="G1" s="309"/>
      <c r="H1" s="309"/>
      <c r="I1" s="309"/>
      <c r="J1" s="309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1"/>
      <c r="AD1" s="311"/>
      <c r="AE1" s="311"/>
      <c r="AF1" s="312"/>
      <c r="AG1" s="63"/>
      <c r="AH1" s="55"/>
      <c r="AI1" s="55"/>
      <c r="AJ1" s="55"/>
      <c r="AK1" s="55"/>
    </row>
    <row r="2" spans="1:37" ht="15" customHeight="1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38" t="str">
        <f>IF('INITIAL INPUT'!G21="","",'INITIAL INPUT'!G21)</f>
        <v>Laboratory</v>
      </c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16"/>
      <c r="AC2" s="302" t="s">
        <v>98</v>
      </c>
      <c r="AD2" s="303"/>
      <c r="AE2" s="364" t="s">
        <v>99</v>
      </c>
      <c r="AF2" s="366" t="s">
        <v>100</v>
      </c>
      <c r="AG2" s="62"/>
      <c r="AH2" s="62"/>
      <c r="AI2" s="62"/>
      <c r="AJ2" s="62"/>
      <c r="AK2" s="62"/>
    </row>
    <row r="3" spans="1:37" ht="12.75" customHeight="1">
      <c r="A3" s="333" t="str">
        <f>CRS!A3</f>
        <v>ACCOUNTING DATABASE THEORY &amp; APPLICATION</v>
      </c>
      <c r="B3" s="334"/>
      <c r="C3" s="334"/>
      <c r="D3" s="334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22" t="s">
        <v>110</v>
      </c>
      <c r="P3" s="328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22" t="s">
        <v>110</v>
      </c>
      <c r="AB3" s="328" t="s">
        <v>111</v>
      </c>
      <c r="AC3" s="304"/>
      <c r="AD3" s="305"/>
      <c r="AE3" s="364"/>
      <c r="AF3" s="366"/>
      <c r="AG3" s="62"/>
      <c r="AH3" s="62"/>
      <c r="AI3" s="62"/>
      <c r="AJ3" s="62"/>
      <c r="AK3" s="62"/>
    </row>
    <row r="4" spans="1:37" ht="12.75" customHeight="1">
      <c r="A4" s="335" t="str">
        <f>CRS!A4</f>
        <v>TTH 12:30PM-1:45PM  TTHSAT 1:45PM-3:00PM</v>
      </c>
      <c r="B4" s="336"/>
      <c r="C4" s="337"/>
      <c r="D4" s="71" t="str">
        <f>CRS!D4</f>
        <v>N6004</v>
      </c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23"/>
      <c r="P4" s="32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23"/>
      <c r="AB4" s="329"/>
      <c r="AC4" s="68" t="s">
        <v>122</v>
      </c>
      <c r="AD4" s="69" t="s">
        <v>123</v>
      </c>
      <c r="AE4" s="364"/>
      <c r="AF4" s="366"/>
      <c r="AG4" s="62"/>
      <c r="AH4" s="62"/>
      <c r="AI4" s="62"/>
      <c r="AJ4" s="62"/>
      <c r="AK4" s="62"/>
    </row>
    <row r="5" spans="1:37" ht="12.6" customHeight="1">
      <c r="A5" s="335" t="str">
        <f>CRS!A5</f>
        <v>2 Trimester SY 2015-2016</v>
      </c>
      <c r="B5" s="336"/>
      <c r="C5" s="337"/>
      <c r="D5" s="337"/>
      <c r="E5" s="108">
        <v>25</v>
      </c>
      <c r="F5" s="108">
        <v>10</v>
      </c>
      <c r="G5" s="108">
        <v>10</v>
      </c>
      <c r="H5" s="108">
        <v>80</v>
      </c>
      <c r="I5" s="108"/>
      <c r="J5" s="108"/>
      <c r="K5" s="108"/>
      <c r="L5" s="108"/>
      <c r="M5" s="108"/>
      <c r="N5" s="108"/>
      <c r="O5" s="323"/>
      <c r="P5" s="329"/>
      <c r="Q5" s="108">
        <v>40</v>
      </c>
      <c r="R5" s="108">
        <v>20</v>
      </c>
      <c r="S5" s="108">
        <v>20</v>
      </c>
      <c r="T5" s="108"/>
      <c r="U5" s="108"/>
      <c r="V5" s="108"/>
      <c r="W5" s="108"/>
      <c r="X5" s="108"/>
      <c r="Y5" s="108"/>
      <c r="Z5" s="108"/>
      <c r="AA5" s="323"/>
      <c r="AB5" s="329"/>
      <c r="AC5" s="110">
        <v>80</v>
      </c>
      <c r="AD5" s="306"/>
      <c r="AE5" s="364"/>
      <c r="AF5" s="366"/>
      <c r="AG5" s="62"/>
      <c r="AH5" s="62"/>
      <c r="AI5" s="62"/>
      <c r="AJ5" s="62"/>
      <c r="AK5" s="62"/>
    </row>
    <row r="6" spans="1:37" ht="12.75" customHeight="1">
      <c r="A6" s="326" t="str">
        <f>CRS!A6</f>
        <v>Inst/Prof:Leonard Prim Francis G. Reyes</v>
      </c>
      <c r="B6" s="327"/>
      <c r="C6" s="316"/>
      <c r="D6" s="316"/>
      <c r="E6" s="317" t="s">
        <v>246</v>
      </c>
      <c r="F6" s="317" t="s">
        <v>246</v>
      </c>
      <c r="G6" s="317" t="s">
        <v>246</v>
      </c>
      <c r="H6" s="317" t="s">
        <v>246</v>
      </c>
      <c r="I6" s="317"/>
      <c r="J6" s="317"/>
      <c r="K6" s="317"/>
      <c r="L6" s="317"/>
      <c r="M6" s="317"/>
      <c r="N6" s="317"/>
      <c r="O6" s="350">
        <f>IF(SUM(E5:N5)=0,"",SUM(E5:N5))</f>
        <v>125</v>
      </c>
      <c r="P6" s="329"/>
      <c r="Q6" s="317" t="s">
        <v>249</v>
      </c>
      <c r="R6" s="317" t="s">
        <v>250</v>
      </c>
      <c r="S6" s="317" t="s">
        <v>251</v>
      </c>
      <c r="T6" s="317"/>
      <c r="U6" s="317"/>
      <c r="V6" s="317"/>
      <c r="W6" s="317"/>
      <c r="X6" s="317"/>
      <c r="Y6" s="317"/>
      <c r="Z6" s="317"/>
      <c r="AA6" s="347">
        <f>IF(SUM(Q5:Z5)=0,"",SUM(Q5:Z5))</f>
        <v>80</v>
      </c>
      <c r="AB6" s="329"/>
      <c r="AC6" s="368">
        <f>'INITIAL INPUT'!D20</f>
        <v>40959</v>
      </c>
      <c r="AD6" s="307"/>
      <c r="AE6" s="364"/>
      <c r="AF6" s="366"/>
      <c r="AG6" s="62"/>
      <c r="AH6" s="62"/>
      <c r="AI6" s="62"/>
      <c r="AJ6" s="62"/>
      <c r="AK6" s="62"/>
    </row>
    <row r="7" spans="1:37" ht="13.35" customHeight="1">
      <c r="A7" s="326" t="s">
        <v>124</v>
      </c>
      <c r="B7" s="338"/>
      <c r="C7" s="345" t="s">
        <v>125</v>
      </c>
      <c r="D7" s="331" t="s">
        <v>126</v>
      </c>
      <c r="E7" s="318"/>
      <c r="F7" s="318"/>
      <c r="G7" s="318"/>
      <c r="H7" s="318"/>
      <c r="I7" s="320"/>
      <c r="J7" s="320"/>
      <c r="K7" s="320"/>
      <c r="L7" s="320"/>
      <c r="M7" s="320"/>
      <c r="N7" s="320"/>
      <c r="O7" s="351"/>
      <c r="P7" s="329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48"/>
      <c r="AB7" s="329"/>
      <c r="AC7" s="369"/>
      <c r="AD7" s="307"/>
      <c r="AE7" s="364"/>
      <c r="AF7" s="366"/>
      <c r="AG7" s="55"/>
      <c r="AH7" s="55"/>
      <c r="AI7" s="55"/>
      <c r="AJ7" s="55"/>
      <c r="AK7" s="55"/>
    </row>
    <row r="8" spans="1:37" ht="14.1" customHeight="1">
      <c r="A8" s="339"/>
      <c r="B8" s="340"/>
      <c r="C8" s="346"/>
      <c r="D8" s="332"/>
      <c r="E8" s="319"/>
      <c r="F8" s="319"/>
      <c r="G8" s="319"/>
      <c r="H8" s="319"/>
      <c r="I8" s="321"/>
      <c r="J8" s="321"/>
      <c r="K8" s="321"/>
      <c r="L8" s="321"/>
      <c r="M8" s="321"/>
      <c r="N8" s="321"/>
      <c r="O8" s="352"/>
      <c r="P8" s="330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49"/>
      <c r="AB8" s="330"/>
      <c r="AC8" s="370"/>
      <c r="AD8" s="308"/>
      <c r="AE8" s="365"/>
      <c r="AF8" s="367"/>
      <c r="AG8" s="55"/>
      <c r="AH8" s="55"/>
      <c r="AI8" s="55"/>
      <c r="AJ8" s="55"/>
      <c r="AK8" s="55"/>
    </row>
    <row r="9" spans="1:37" ht="12.75" customHeight="1">
      <c r="A9" s="58" t="s">
        <v>34</v>
      </c>
      <c r="B9" s="59" t="str">
        <f>CRS!B9</f>
        <v xml:space="preserve">ACASIO, NOJOUD R. </v>
      </c>
      <c r="C9" s="65" t="str">
        <f>CRS!C9</f>
        <v>F</v>
      </c>
      <c r="D9" s="70" t="str">
        <f>CRS!D9</f>
        <v>BSA-1</v>
      </c>
      <c r="E9" s="109">
        <v>25</v>
      </c>
      <c r="F9" s="109">
        <v>10</v>
      </c>
      <c r="G9" s="109">
        <v>10</v>
      </c>
      <c r="H9" s="109">
        <v>80</v>
      </c>
      <c r="I9" s="109"/>
      <c r="J9" s="109"/>
      <c r="K9" s="109"/>
      <c r="L9" s="109"/>
      <c r="M9" s="109"/>
      <c r="N9" s="109"/>
      <c r="O9" s="60">
        <f>IF(SUM(E9:N9)=0,"",SUM(E9:N9))</f>
        <v>125</v>
      </c>
      <c r="P9" s="67">
        <f>IF(O9="","",O9/$O$6*100)</f>
        <v>100</v>
      </c>
      <c r="Q9" s="109">
        <v>40</v>
      </c>
      <c r="R9" s="109">
        <v>18</v>
      </c>
      <c r="S9" s="109">
        <v>20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78</v>
      </c>
      <c r="AB9" s="67">
        <f>IF(AA9="","",AA9/$AA$6*100)</f>
        <v>97.5</v>
      </c>
      <c r="AC9" s="111">
        <v>72</v>
      </c>
      <c r="AD9" s="67">
        <f>IF(AC9="","",AC9/$AC$5*100)</f>
        <v>90</v>
      </c>
      <c r="AE9" s="66">
        <f>CRS!H9</f>
        <v>95.775000000000006</v>
      </c>
      <c r="AF9" s="64">
        <f>CRS!I9</f>
        <v>96</v>
      </c>
      <c r="AG9" s="61"/>
      <c r="AH9" s="61"/>
      <c r="AI9" s="61"/>
      <c r="AJ9" s="61"/>
      <c r="AK9" s="61"/>
    </row>
    <row r="10" spans="1:37" ht="12.75" customHeight="1">
      <c r="A10" s="56" t="s">
        <v>35</v>
      </c>
      <c r="B10" s="59" t="str">
        <f>CRS!B10</f>
        <v xml:space="preserve">AGTA, KERYL T. </v>
      </c>
      <c r="C10" s="65" t="str">
        <f>CRS!C10</f>
        <v>F</v>
      </c>
      <c r="D10" s="70" t="str">
        <f>CRS!D10</f>
        <v>BSA-1</v>
      </c>
      <c r="E10" s="109">
        <v>22</v>
      </c>
      <c r="F10" s="109">
        <v>10</v>
      </c>
      <c r="G10" s="109">
        <v>10</v>
      </c>
      <c r="H10" s="109">
        <v>80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122</v>
      </c>
      <c r="P10" s="67">
        <f t="shared" ref="P10:P40" si="1">IF(O10="","",O10/$O$6*100)</f>
        <v>97.6</v>
      </c>
      <c r="Q10" s="109">
        <v>40</v>
      </c>
      <c r="R10" s="109">
        <v>20</v>
      </c>
      <c r="S10" s="109">
        <v>18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78</v>
      </c>
      <c r="AB10" s="67">
        <f t="shared" ref="AB10:AB40" si="3">IF(AA10="","",AA10/$AA$6*100)</f>
        <v>97.5</v>
      </c>
      <c r="AC10" s="111">
        <v>72</v>
      </c>
      <c r="AD10" s="67">
        <f t="shared" ref="AD10:AD40" si="4">IF(AC10="","",AC10/$AC$5*100)</f>
        <v>90</v>
      </c>
      <c r="AE10" s="66">
        <f>CRS!H10</f>
        <v>94.983000000000004</v>
      </c>
      <c r="AF10" s="64">
        <f>CRS!I10</f>
        <v>95</v>
      </c>
      <c r="AG10" s="61"/>
      <c r="AH10" s="61"/>
      <c r="AI10" s="61"/>
      <c r="AJ10" s="61"/>
      <c r="AK10" s="61"/>
    </row>
    <row r="11" spans="1:37" ht="12.75" customHeight="1">
      <c r="A11" s="56" t="s">
        <v>36</v>
      </c>
      <c r="B11" s="59" t="str">
        <f>CRS!B11</f>
        <v xml:space="preserve">ALONZO, ANGELIKA MAE K. </v>
      </c>
      <c r="C11" s="65" t="str">
        <f>CRS!C11</f>
        <v>F</v>
      </c>
      <c r="D11" s="70" t="str">
        <f>CRS!D11</f>
        <v>BSA-1</v>
      </c>
      <c r="E11" s="109">
        <v>23</v>
      </c>
      <c r="F11" s="109">
        <v>10</v>
      </c>
      <c r="G11" s="109">
        <v>10</v>
      </c>
      <c r="H11" s="109">
        <v>80</v>
      </c>
      <c r="I11" s="109"/>
      <c r="J11" s="109"/>
      <c r="K11" s="109"/>
      <c r="L11" s="109"/>
      <c r="M11" s="109"/>
      <c r="N11" s="109"/>
      <c r="O11" s="60">
        <f t="shared" si="0"/>
        <v>123</v>
      </c>
      <c r="P11" s="67">
        <f t="shared" si="1"/>
        <v>98.4</v>
      </c>
      <c r="Q11" s="109">
        <v>40</v>
      </c>
      <c r="R11" s="109">
        <v>16</v>
      </c>
      <c r="S11" s="109">
        <v>20</v>
      </c>
      <c r="T11" s="109"/>
      <c r="U11" s="109"/>
      <c r="V11" s="109"/>
      <c r="W11" s="109"/>
      <c r="X11" s="109"/>
      <c r="Y11" s="109"/>
      <c r="Z11" s="109"/>
      <c r="AA11" s="60">
        <f t="shared" si="2"/>
        <v>76</v>
      </c>
      <c r="AB11" s="67">
        <f t="shared" si="3"/>
        <v>95</v>
      </c>
      <c r="AC11" s="111">
        <v>77</v>
      </c>
      <c r="AD11" s="67">
        <f t="shared" si="4"/>
        <v>96.25</v>
      </c>
      <c r="AE11" s="66">
        <f>CRS!H11</f>
        <v>96.546999999999997</v>
      </c>
      <c r="AF11" s="64">
        <f>CRS!I11</f>
        <v>97</v>
      </c>
      <c r="AG11" s="55"/>
      <c r="AH11" s="55"/>
      <c r="AI11" s="55"/>
      <c r="AJ11" s="55"/>
      <c r="AK11" s="55"/>
    </row>
    <row r="12" spans="1:37" ht="12.75" customHeight="1">
      <c r="A12" s="56" t="s">
        <v>37</v>
      </c>
      <c r="B12" s="59" t="str">
        <f>CRS!B12</f>
        <v xml:space="preserve">APILIS, MELODY GRAIL Y. </v>
      </c>
      <c r="C12" s="65" t="str">
        <f>CRS!C12</f>
        <v>F</v>
      </c>
      <c r="D12" s="70" t="str">
        <f>CRS!D12</f>
        <v>BSA-1</v>
      </c>
      <c r="E12" s="109">
        <v>25</v>
      </c>
      <c r="F12" s="109">
        <v>10</v>
      </c>
      <c r="G12" s="109">
        <v>10</v>
      </c>
      <c r="H12" s="109">
        <v>75</v>
      </c>
      <c r="I12" s="109"/>
      <c r="J12" s="109"/>
      <c r="K12" s="109"/>
      <c r="L12" s="109"/>
      <c r="M12" s="109"/>
      <c r="N12" s="109"/>
      <c r="O12" s="60">
        <f t="shared" si="0"/>
        <v>120</v>
      </c>
      <c r="P12" s="67">
        <f t="shared" si="1"/>
        <v>96</v>
      </c>
      <c r="Q12" s="109">
        <v>40</v>
      </c>
      <c r="R12" s="109">
        <v>20</v>
      </c>
      <c r="S12" s="109">
        <v>20</v>
      </c>
      <c r="T12" s="109"/>
      <c r="U12" s="109"/>
      <c r="V12" s="109"/>
      <c r="W12" s="109"/>
      <c r="X12" s="109"/>
      <c r="Y12" s="109"/>
      <c r="Z12" s="109"/>
      <c r="AA12" s="60">
        <f t="shared" si="2"/>
        <v>80</v>
      </c>
      <c r="AB12" s="67">
        <f t="shared" si="3"/>
        <v>100</v>
      </c>
      <c r="AC12" s="111">
        <v>72</v>
      </c>
      <c r="AD12" s="67">
        <f t="shared" si="4"/>
        <v>90</v>
      </c>
      <c r="AE12" s="66">
        <f>CRS!H12</f>
        <v>95.28</v>
      </c>
      <c r="AF12" s="64">
        <f>CRS!I12</f>
        <v>95</v>
      </c>
      <c r="AG12" s="55"/>
      <c r="AH12" s="55"/>
      <c r="AI12" s="55"/>
      <c r="AJ12" s="55"/>
      <c r="AK12" s="55"/>
    </row>
    <row r="13" spans="1:37" ht="12.75" customHeight="1">
      <c r="A13" s="56" t="s">
        <v>38</v>
      </c>
      <c r="B13" s="59" t="str">
        <f>CRS!B13</f>
        <v xml:space="preserve">APO, ALESZA RIA F. </v>
      </c>
      <c r="C13" s="65" t="str">
        <f>CRS!C13</f>
        <v>F</v>
      </c>
      <c r="D13" s="70" t="str">
        <f>CRS!D13</f>
        <v>BSA-1</v>
      </c>
      <c r="E13" s="109">
        <v>25</v>
      </c>
      <c r="F13" s="109">
        <v>10</v>
      </c>
      <c r="G13" s="109">
        <v>8</v>
      </c>
      <c r="H13" s="109">
        <v>75</v>
      </c>
      <c r="I13" s="109"/>
      <c r="J13" s="109"/>
      <c r="K13" s="109"/>
      <c r="L13" s="109"/>
      <c r="M13" s="109"/>
      <c r="N13" s="109"/>
      <c r="O13" s="60">
        <f t="shared" si="0"/>
        <v>118</v>
      </c>
      <c r="P13" s="67">
        <f t="shared" si="1"/>
        <v>94.399999999999991</v>
      </c>
      <c r="Q13" s="109">
        <v>40</v>
      </c>
      <c r="R13" s="109">
        <v>20</v>
      </c>
      <c r="S13" s="109">
        <v>20</v>
      </c>
      <c r="T13" s="109"/>
      <c r="U13" s="109"/>
      <c r="V13" s="109"/>
      <c r="W13" s="109"/>
      <c r="X13" s="109"/>
      <c r="Y13" s="109"/>
      <c r="Z13" s="109"/>
      <c r="AA13" s="60">
        <f t="shared" si="2"/>
        <v>80</v>
      </c>
      <c r="AB13" s="67">
        <f t="shared" si="3"/>
        <v>100</v>
      </c>
      <c r="AC13" s="111">
        <v>72</v>
      </c>
      <c r="AD13" s="67">
        <f t="shared" si="4"/>
        <v>90</v>
      </c>
      <c r="AE13" s="66">
        <f>CRS!H13</f>
        <v>94.75200000000001</v>
      </c>
      <c r="AF13" s="64">
        <f>CRS!I13</f>
        <v>95</v>
      </c>
      <c r="AG13" s="55"/>
      <c r="AH13" s="55"/>
      <c r="AI13" s="55"/>
      <c r="AJ13" s="55"/>
      <c r="AK13" s="55"/>
    </row>
    <row r="14" spans="1:37" ht="12.75" customHeight="1">
      <c r="A14" s="56" t="s">
        <v>39</v>
      </c>
      <c r="B14" s="59" t="str">
        <f>CRS!B14</f>
        <v xml:space="preserve">AQUINO, AMATHEA O. </v>
      </c>
      <c r="C14" s="65" t="str">
        <f>CRS!C14</f>
        <v>F</v>
      </c>
      <c r="D14" s="70" t="str">
        <f>CRS!D14</f>
        <v>BSA-1</v>
      </c>
      <c r="E14" s="109">
        <v>25</v>
      </c>
      <c r="F14" s="109">
        <v>10</v>
      </c>
      <c r="G14" s="109">
        <v>10</v>
      </c>
      <c r="H14" s="109">
        <v>80</v>
      </c>
      <c r="I14" s="109"/>
      <c r="J14" s="109"/>
      <c r="K14" s="109"/>
      <c r="L14" s="109"/>
      <c r="M14" s="109"/>
      <c r="N14" s="109"/>
      <c r="O14" s="60">
        <f t="shared" si="0"/>
        <v>125</v>
      </c>
      <c r="P14" s="67">
        <f t="shared" si="1"/>
        <v>100</v>
      </c>
      <c r="Q14" s="109">
        <v>40</v>
      </c>
      <c r="R14" s="109">
        <v>20</v>
      </c>
      <c r="S14" s="109">
        <v>16</v>
      </c>
      <c r="T14" s="109"/>
      <c r="U14" s="109"/>
      <c r="V14" s="109"/>
      <c r="W14" s="109"/>
      <c r="X14" s="109"/>
      <c r="Y14" s="109"/>
      <c r="Z14" s="109"/>
      <c r="AA14" s="60">
        <f t="shared" si="2"/>
        <v>76</v>
      </c>
      <c r="AB14" s="67">
        <f t="shared" si="3"/>
        <v>95</v>
      </c>
      <c r="AC14" s="111">
        <v>66</v>
      </c>
      <c r="AD14" s="67">
        <f t="shared" si="4"/>
        <v>82.5</v>
      </c>
      <c r="AE14" s="66">
        <f>CRS!H14</f>
        <v>92.399999999999991</v>
      </c>
      <c r="AF14" s="64">
        <f>CRS!I14</f>
        <v>92</v>
      </c>
      <c r="AG14" s="55"/>
      <c r="AH14" s="55"/>
      <c r="AI14" s="55"/>
      <c r="AJ14" s="55"/>
      <c r="AK14" s="55"/>
    </row>
    <row r="15" spans="1:37" ht="12.75" customHeight="1">
      <c r="A15" s="56" t="s">
        <v>40</v>
      </c>
      <c r="B15" s="59" t="str">
        <f>CRS!B15</f>
        <v xml:space="preserve">BATE, TRISHA BELLE T. </v>
      </c>
      <c r="C15" s="65" t="str">
        <f>CRS!C15</f>
        <v>F</v>
      </c>
      <c r="D15" s="70" t="str">
        <f>CRS!D15</f>
        <v>BSA-1</v>
      </c>
      <c r="E15" s="109">
        <v>23</v>
      </c>
      <c r="F15" s="109">
        <v>8</v>
      </c>
      <c r="G15" s="109">
        <v>10</v>
      </c>
      <c r="H15" s="109">
        <v>80</v>
      </c>
      <c r="I15" s="109"/>
      <c r="J15" s="109"/>
      <c r="K15" s="109"/>
      <c r="L15" s="109"/>
      <c r="M15" s="109"/>
      <c r="N15" s="109"/>
      <c r="O15" s="60">
        <f t="shared" si="0"/>
        <v>121</v>
      </c>
      <c r="P15" s="67">
        <f t="shared" si="1"/>
        <v>96.8</v>
      </c>
      <c r="Q15" s="109">
        <v>40</v>
      </c>
      <c r="R15" s="109">
        <v>20</v>
      </c>
      <c r="S15" s="109">
        <v>18</v>
      </c>
      <c r="T15" s="109"/>
      <c r="U15" s="109"/>
      <c r="V15" s="109"/>
      <c r="W15" s="109"/>
      <c r="X15" s="109"/>
      <c r="Y15" s="109"/>
      <c r="Z15" s="109"/>
      <c r="AA15" s="60">
        <f t="shared" si="2"/>
        <v>78</v>
      </c>
      <c r="AB15" s="67">
        <f t="shared" si="3"/>
        <v>97.5</v>
      </c>
      <c r="AC15" s="111">
        <v>64</v>
      </c>
      <c r="AD15" s="67">
        <f t="shared" si="4"/>
        <v>80</v>
      </c>
      <c r="AE15" s="66">
        <f>CRS!H15</f>
        <v>91.319000000000003</v>
      </c>
      <c r="AF15" s="64">
        <f>CRS!I15</f>
        <v>91</v>
      </c>
      <c r="AG15" s="55"/>
      <c r="AH15" s="55"/>
      <c r="AI15" s="55"/>
      <c r="AJ15" s="55"/>
      <c r="AK15" s="55"/>
    </row>
    <row r="16" spans="1:37" ht="12.75" customHeight="1">
      <c r="A16" s="56" t="s">
        <v>41</v>
      </c>
      <c r="B16" s="59" t="str">
        <f>CRS!B16</f>
        <v xml:space="preserve">BAUTISTA, CHERMAINE PEARL S. </v>
      </c>
      <c r="C16" s="65" t="str">
        <f>CRS!C16</f>
        <v>F</v>
      </c>
      <c r="D16" s="70" t="str">
        <f>CRS!D16</f>
        <v>BSA-1</v>
      </c>
      <c r="E16" s="109">
        <v>23</v>
      </c>
      <c r="F16" s="109">
        <v>8</v>
      </c>
      <c r="G16" s="109">
        <v>10</v>
      </c>
      <c r="H16" s="109">
        <v>80</v>
      </c>
      <c r="I16" s="109"/>
      <c r="J16" s="109"/>
      <c r="K16" s="109"/>
      <c r="L16" s="109"/>
      <c r="M16" s="109"/>
      <c r="N16" s="109"/>
      <c r="O16" s="60">
        <f t="shared" si="0"/>
        <v>121</v>
      </c>
      <c r="P16" s="67">
        <f t="shared" si="1"/>
        <v>96.8</v>
      </c>
      <c r="Q16" s="109">
        <v>40</v>
      </c>
      <c r="R16" s="109">
        <v>18</v>
      </c>
      <c r="S16" s="109">
        <v>18</v>
      </c>
      <c r="T16" s="109"/>
      <c r="U16" s="109"/>
      <c r="V16" s="109"/>
      <c r="W16" s="109"/>
      <c r="X16" s="109"/>
      <c r="Y16" s="109"/>
      <c r="Z16" s="109"/>
      <c r="AA16" s="60">
        <f t="shared" si="2"/>
        <v>76</v>
      </c>
      <c r="AB16" s="67">
        <f t="shared" si="3"/>
        <v>95</v>
      </c>
      <c r="AC16" s="111">
        <v>75</v>
      </c>
      <c r="AD16" s="67">
        <f t="shared" si="4"/>
        <v>93.75</v>
      </c>
      <c r="AE16" s="66">
        <f>CRS!H16</f>
        <v>95.168999999999997</v>
      </c>
      <c r="AF16" s="64">
        <f>CRS!I16</f>
        <v>95</v>
      </c>
      <c r="AG16" s="55"/>
      <c r="AH16" s="55"/>
      <c r="AI16" s="55"/>
      <c r="AJ16" s="55"/>
      <c r="AK16" s="55"/>
    </row>
    <row r="17" spans="1:34" ht="12.75" customHeight="1">
      <c r="A17" s="56" t="s">
        <v>42</v>
      </c>
      <c r="B17" s="59" t="str">
        <f>CRS!B17</f>
        <v xml:space="preserve">BID-ING, MARILOU T. </v>
      </c>
      <c r="C17" s="65" t="str">
        <f>CRS!C17</f>
        <v>F</v>
      </c>
      <c r="D17" s="70" t="str">
        <f>CRS!D17</f>
        <v>BSA-1</v>
      </c>
      <c r="E17" s="109">
        <v>25</v>
      </c>
      <c r="F17" s="109">
        <v>10</v>
      </c>
      <c r="G17" s="109">
        <v>10</v>
      </c>
      <c r="H17" s="109">
        <v>70</v>
      </c>
      <c r="I17" s="109"/>
      <c r="J17" s="109"/>
      <c r="K17" s="109"/>
      <c r="L17" s="109"/>
      <c r="M17" s="109"/>
      <c r="N17" s="109"/>
      <c r="O17" s="60">
        <f t="shared" si="0"/>
        <v>115</v>
      </c>
      <c r="P17" s="67">
        <f t="shared" si="1"/>
        <v>92</v>
      </c>
      <c r="Q17" s="109">
        <v>40</v>
      </c>
      <c r="R17" s="109">
        <v>20</v>
      </c>
      <c r="S17" s="109">
        <v>20</v>
      </c>
      <c r="T17" s="109"/>
      <c r="U17" s="109"/>
      <c r="V17" s="109"/>
      <c r="W17" s="109"/>
      <c r="X17" s="109"/>
      <c r="Y17" s="109"/>
      <c r="Z17" s="109"/>
      <c r="AA17" s="60">
        <f t="shared" si="2"/>
        <v>80</v>
      </c>
      <c r="AB17" s="67">
        <f t="shared" si="3"/>
        <v>100</v>
      </c>
      <c r="AC17" s="111">
        <v>67</v>
      </c>
      <c r="AD17" s="67">
        <f t="shared" si="4"/>
        <v>83.75</v>
      </c>
      <c r="AE17" s="66">
        <f>CRS!H17</f>
        <v>91.835000000000008</v>
      </c>
      <c r="AF17" s="64">
        <f>CRS!I17</f>
        <v>92</v>
      </c>
      <c r="AG17" s="55"/>
      <c r="AH17" s="55"/>
    </row>
    <row r="18" spans="1:34" ht="12.75" customHeight="1">
      <c r="A18" s="56" t="s">
        <v>43</v>
      </c>
      <c r="B18" s="59" t="str">
        <f>CRS!B18</f>
        <v xml:space="preserve">CALABIAS, LEZEL P. </v>
      </c>
      <c r="C18" s="65" t="str">
        <f>CRS!C18</f>
        <v>F</v>
      </c>
      <c r="D18" s="70" t="str">
        <f>CRS!D18</f>
        <v>BSMA-1</v>
      </c>
      <c r="E18" s="109">
        <v>3</v>
      </c>
      <c r="F18" s="109">
        <v>10</v>
      </c>
      <c r="G18" s="109">
        <v>10</v>
      </c>
      <c r="H18" s="109">
        <v>75</v>
      </c>
      <c r="I18" s="109"/>
      <c r="J18" s="109"/>
      <c r="K18" s="109"/>
      <c r="L18" s="109"/>
      <c r="M18" s="109"/>
      <c r="N18" s="109"/>
      <c r="O18" s="60">
        <f t="shared" si="0"/>
        <v>98</v>
      </c>
      <c r="P18" s="67">
        <f t="shared" si="1"/>
        <v>78.400000000000006</v>
      </c>
      <c r="Q18" s="109">
        <v>40</v>
      </c>
      <c r="R18" s="109">
        <v>18</v>
      </c>
      <c r="S18" s="109">
        <v>18</v>
      </c>
      <c r="T18" s="109"/>
      <c r="U18" s="109"/>
      <c r="V18" s="109"/>
      <c r="W18" s="109"/>
      <c r="X18" s="109"/>
      <c r="Y18" s="109"/>
      <c r="Z18" s="109"/>
      <c r="AA18" s="60">
        <f t="shared" si="2"/>
        <v>76</v>
      </c>
      <c r="AB18" s="67">
        <f t="shared" si="3"/>
        <v>95</v>
      </c>
      <c r="AC18" s="111">
        <v>41</v>
      </c>
      <c r="AD18" s="67">
        <f t="shared" si="4"/>
        <v>51.249999999999993</v>
      </c>
      <c r="AE18" s="66">
        <f>CRS!H18</f>
        <v>74.647000000000006</v>
      </c>
      <c r="AF18" s="64">
        <f>CRS!I18</f>
        <v>75</v>
      </c>
      <c r="AG18" s="55"/>
      <c r="AH18" s="55"/>
    </row>
    <row r="19" spans="1:34" ht="12.75" customHeight="1">
      <c r="A19" s="56" t="s">
        <v>44</v>
      </c>
      <c r="B19" s="59" t="str">
        <f>CRS!B19</f>
        <v xml:space="preserve">CARBONEL, ANGELICA A. </v>
      </c>
      <c r="C19" s="65" t="str">
        <f>CRS!C19</f>
        <v>F</v>
      </c>
      <c r="D19" s="70" t="str">
        <f>CRS!D19</f>
        <v>BSA-1</v>
      </c>
      <c r="E19" s="109">
        <v>23</v>
      </c>
      <c r="F19" s="109">
        <v>10</v>
      </c>
      <c r="G19" s="109">
        <v>8</v>
      </c>
      <c r="H19" s="109">
        <v>80</v>
      </c>
      <c r="I19" s="109"/>
      <c r="J19" s="109"/>
      <c r="K19" s="109"/>
      <c r="L19" s="109"/>
      <c r="M19" s="109"/>
      <c r="N19" s="109"/>
      <c r="O19" s="60">
        <f t="shared" si="0"/>
        <v>121</v>
      </c>
      <c r="P19" s="67">
        <f t="shared" si="1"/>
        <v>96.8</v>
      </c>
      <c r="Q19" s="109">
        <v>40</v>
      </c>
      <c r="R19" s="109">
        <v>18</v>
      </c>
      <c r="S19" s="109">
        <v>20</v>
      </c>
      <c r="T19" s="109"/>
      <c r="U19" s="109"/>
      <c r="V19" s="109"/>
      <c r="W19" s="109"/>
      <c r="X19" s="109"/>
      <c r="Y19" s="109"/>
      <c r="Z19" s="109"/>
      <c r="AA19" s="60">
        <f t="shared" si="2"/>
        <v>78</v>
      </c>
      <c r="AB19" s="67">
        <f t="shared" si="3"/>
        <v>97.5</v>
      </c>
      <c r="AC19" s="111">
        <v>56</v>
      </c>
      <c r="AD19" s="67">
        <f t="shared" si="4"/>
        <v>70</v>
      </c>
      <c r="AE19" s="66">
        <f>CRS!H19</f>
        <v>87.918999999999997</v>
      </c>
      <c r="AF19" s="64">
        <f>CRS!I19</f>
        <v>88</v>
      </c>
      <c r="AG19" s="55"/>
      <c r="AH19" s="55"/>
    </row>
    <row r="20" spans="1:34" ht="12.75" customHeight="1">
      <c r="A20" s="56" t="s">
        <v>45</v>
      </c>
      <c r="B20" s="59" t="str">
        <f>CRS!B20</f>
        <v xml:space="preserve">DAGUITAN, RAYSA IRIS M. </v>
      </c>
      <c r="C20" s="65" t="str">
        <f>CRS!C20</f>
        <v>F</v>
      </c>
      <c r="D20" s="70" t="str">
        <f>CRS!D20</f>
        <v>BSA-1</v>
      </c>
      <c r="E20" s="109">
        <v>25</v>
      </c>
      <c r="F20" s="109">
        <v>8</v>
      </c>
      <c r="G20" s="109">
        <v>10</v>
      </c>
      <c r="H20" s="109">
        <v>80</v>
      </c>
      <c r="I20" s="109"/>
      <c r="J20" s="109"/>
      <c r="K20" s="109"/>
      <c r="L20" s="109"/>
      <c r="M20" s="109"/>
      <c r="N20" s="109"/>
      <c r="O20" s="60">
        <f t="shared" si="0"/>
        <v>123</v>
      </c>
      <c r="P20" s="67">
        <f t="shared" si="1"/>
        <v>98.4</v>
      </c>
      <c r="Q20" s="109">
        <v>40</v>
      </c>
      <c r="R20" s="109">
        <v>20</v>
      </c>
      <c r="S20" s="109">
        <v>18</v>
      </c>
      <c r="T20" s="109"/>
      <c r="U20" s="109"/>
      <c r="V20" s="109"/>
      <c r="W20" s="109"/>
      <c r="X20" s="109"/>
      <c r="Y20" s="109"/>
      <c r="Z20" s="109"/>
      <c r="AA20" s="60">
        <f t="shared" si="2"/>
        <v>78</v>
      </c>
      <c r="AB20" s="67">
        <f t="shared" si="3"/>
        <v>97.5</v>
      </c>
      <c r="AC20" s="111">
        <v>63</v>
      </c>
      <c r="AD20" s="67">
        <f t="shared" si="4"/>
        <v>78.75</v>
      </c>
      <c r="AE20" s="66">
        <f>CRS!H20</f>
        <v>91.422000000000011</v>
      </c>
      <c r="AF20" s="64">
        <f>CRS!I20</f>
        <v>91</v>
      </c>
      <c r="AG20" s="55"/>
      <c r="AH20" s="55"/>
    </row>
    <row r="21" spans="1:34" ht="12.75" customHeight="1">
      <c r="A21" s="56" t="s">
        <v>46</v>
      </c>
      <c r="B21" s="59" t="str">
        <f>CRS!B21</f>
        <v xml:space="preserve">DAWEY, ALDRAKE W. </v>
      </c>
      <c r="C21" s="65" t="str">
        <f>CRS!C21</f>
        <v>M</v>
      </c>
      <c r="D21" s="70" t="str">
        <f>CRS!D21</f>
        <v>BSA-1</v>
      </c>
      <c r="E21" s="109">
        <v>23</v>
      </c>
      <c r="F21" s="109">
        <v>8</v>
      </c>
      <c r="G21" s="109">
        <v>10</v>
      </c>
      <c r="H21" s="109">
        <v>80</v>
      </c>
      <c r="I21" s="109"/>
      <c r="J21" s="109"/>
      <c r="K21" s="109"/>
      <c r="L21" s="109"/>
      <c r="M21" s="109"/>
      <c r="N21" s="109"/>
      <c r="O21" s="60">
        <f t="shared" si="0"/>
        <v>121</v>
      </c>
      <c r="P21" s="67">
        <f t="shared" si="1"/>
        <v>96.8</v>
      </c>
      <c r="Q21" s="109">
        <v>40</v>
      </c>
      <c r="R21" s="109">
        <v>20</v>
      </c>
      <c r="S21" s="109">
        <v>18</v>
      </c>
      <c r="T21" s="109"/>
      <c r="U21" s="109"/>
      <c r="V21" s="109"/>
      <c r="W21" s="109"/>
      <c r="X21" s="109"/>
      <c r="Y21" s="109"/>
      <c r="Z21" s="109"/>
      <c r="AA21" s="60">
        <f t="shared" si="2"/>
        <v>78</v>
      </c>
      <c r="AB21" s="67">
        <f t="shared" si="3"/>
        <v>97.5</v>
      </c>
      <c r="AC21" s="111">
        <v>74</v>
      </c>
      <c r="AD21" s="67">
        <f t="shared" si="4"/>
        <v>92.5</v>
      </c>
      <c r="AE21" s="66">
        <f>CRS!H21</f>
        <v>95.569000000000003</v>
      </c>
      <c r="AF21" s="64">
        <f>CRS!I21</f>
        <v>96</v>
      </c>
      <c r="AG21" s="55"/>
      <c r="AH21" s="55"/>
    </row>
    <row r="22" spans="1:34" ht="12.75" customHeight="1">
      <c r="A22" s="56" t="s">
        <v>47</v>
      </c>
      <c r="B22" s="59" t="str">
        <f>CRS!B22</f>
        <v xml:space="preserve">DE LA RAMA, RONA ROSE L. </v>
      </c>
      <c r="C22" s="65" t="str">
        <f>CRS!C22</f>
        <v>F</v>
      </c>
      <c r="D22" s="70" t="str">
        <f>CRS!D22</f>
        <v>BSA-1</v>
      </c>
      <c r="E22" s="109">
        <v>23</v>
      </c>
      <c r="F22" s="109">
        <v>10</v>
      </c>
      <c r="G22" s="109">
        <v>10</v>
      </c>
      <c r="H22" s="109">
        <v>70</v>
      </c>
      <c r="I22" s="109"/>
      <c r="J22" s="109"/>
      <c r="K22" s="109"/>
      <c r="L22" s="109"/>
      <c r="M22" s="109"/>
      <c r="N22" s="109"/>
      <c r="O22" s="60">
        <f t="shared" si="0"/>
        <v>113</v>
      </c>
      <c r="P22" s="67">
        <f t="shared" si="1"/>
        <v>90.4</v>
      </c>
      <c r="Q22" s="109">
        <v>40</v>
      </c>
      <c r="R22" s="109">
        <v>20</v>
      </c>
      <c r="S22" s="109">
        <v>20</v>
      </c>
      <c r="T22" s="109"/>
      <c r="U22" s="109"/>
      <c r="V22" s="109"/>
      <c r="W22" s="109"/>
      <c r="X22" s="109"/>
      <c r="Y22" s="109"/>
      <c r="Z22" s="109"/>
      <c r="AA22" s="60">
        <f t="shared" si="2"/>
        <v>80</v>
      </c>
      <c r="AB22" s="67">
        <f t="shared" si="3"/>
        <v>100</v>
      </c>
      <c r="AC22" s="111">
        <v>73</v>
      </c>
      <c r="AD22" s="67">
        <f t="shared" si="4"/>
        <v>91.25</v>
      </c>
      <c r="AE22" s="66">
        <f>CRS!H22</f>
        <v>93.857000000000014</v>
      </c>
      <c r="AF22" s="64">
        <f>CRS!I22</f>
        <v>94</v>
      </c>
      <c r="AG22" s="55"/>
      <c r="AH22" s="55"/>
    </row>
    <row r="23" spans="1:34" ht="12.75" customHeight="1">
      <c r="A23" s="56" t="s">
        <v>48</v>
      </c>
      <c r="B23" s="59" t="str">
        <f>CRS!B23</f>
        <v xml:space="preserve">DELA CRUZ, LOLITA Q. </v>
      </c>
      <c r="C23" s="65" t="str">
        <f>CRS!C23</f>
        <v>F</v>
      </c>
      <c r="D23" s="70" t="str">
        <f>CRS!D23</f>
        <v>BSA-2</v>
      </c>
      <c r="E23" s="109">
        <v>25</v>
      </c>
      <c r="F23" s="109"/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25</v>
      </c>
      <c r="P23" s="67">
        <f t="shared" si="1"/>
        <v>20</v>
      </c>
      <c r="Q23" s="109">
        <v>15</v>
      </c>
      <c r="R23" s="109"/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15</v>
      </c>
      <c r="AB23" s="67">
        <f t="shared" si="3"/>
        <v>18.75</v>
      </c>
      <c r="AC23" s="111"/>
      <c r="AD23" s="67" t="str">
        <f t="shared" si="4"/>
        <v/>
      </c>
      <c r="AE23" s="66">
        <f>CRS!H23</f>
        <v>12.787500000000001</v>
      </c>
      <c r="AF23" s="64">
        <f>CRS!I23</f>
        <v>70</v>
      </c>
      <c r="AG23" s="55"/>
      <c r="AH23" s="55"/>
    </row>
    <row r="24" spans="1:34" ht="12.75" customHeight="1">
      <c r="A24" s="56" t="s">
        <v>49</v>
      </c>
      <c r="B24" s="59" t="str">
        <f>CRS!B24</f>
        <v xml:space="preserve">EDDUBA, ALEXIS P. </v>
      </c>
      <c r="C24" s="65" t="str">
        <f>CRS!C24</f>
        <v>F</v>
      </c>
      <c r="D24" s="70" t="str">
        <f>CRS!D24</f>
        <v>BSA-1</v>
      </c>
      <c r="E24" s="109">
        <v>25</v>
      </c>
      <c r="F24" s="109">
        <v>10</v>
      </c>
      <c r="G24" s="109">
        <v>10</v>
      </c>
      <c r="H24" s="109">
        <v>75</v>
      </c>
      <c r="I24" s="109"/>
      <c r="J24" s="109"/>
      <c r="K24" s="109"/>
      <c r="L24" s="109"/>
      <c r="M24" s="109"/>
      <c r="N24" s="109"/>
      <c r="O24" s="60">
        <f t="shared" si="0"/>
        <v>120</v>
      </c>
      <c r="P24" s="67">
        <f t="shared" si="1"/>
        <v>96</v>
      </c>
      <c r="Q24" s="109">
        <v>40</v>
      </c>
      <c r="R24" s="109">
        <v>20</v>
      </c>
      <c r="S24" s="109">
        <v>20</v>
      </c>
      <c r="T24" s="109"/>
      <c r="U24" s="109"/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100</v>
      </c>
      <c r="AC24" s="111">
        <v>48</v>
      </c>
      <c r="AD24" s="67">
        <f t="shared" si="4"/>
        <v>60</v>
      </c>
      <c r="AE24" s="66">
        <f>CRS!H24</f>
        <v>85.080000000000013</v>
      </c>
      <c r="AF24" s="64">
        <f>CRS!I24</f>
        <v>85</v>
      </c>
      <c r="AG24" s="55"/>
      <c r="AH24" s="55"/>
    </row>
    <row r="25" spans="1:34" ht="12.75" customHeight="1">
      <c r="A25" s="56" t="s">
        <v>50</v>
      </c>
      <c r="B25" s="59" t="str">
        <f>CRS!B25</f>
        <v xml:space="preserve">ESTIMO, JEMAILA B. </v>
      </c>
      <c r="C25" s="65" t="str">
        <f>CRS!C25</f>
        <v>F</v>
      </c>
      <c r="D25" s="70" t="str">
        <f>CRS!D25</f>
        <v>BSA-1</v>
      </c>
      <c r="E25" s="109">
        <v>23</v>
      </c>
      <c r="F25" s="109">
        <v>10</v>
      </c>
      <c r="G25" s="109">
        <v>10</v>
      </c>
      <c r="H25" s="109">
        <v>75</v>
      </c>
      <c r="I25" s="109"/>
      <c r="J25" s="109"/>
      <c r="K25" s="109"/>
      <c r="L25" s="109"/>
      <c r="M25" s="109"/>
      <c r="N25" s="109"/>
      <c r="O25" s="60">
        <f t="shared" si="0"/>
        <v>118</v>
      </c>
      <c r="P25" s="67">
        <f t="shared" si="1"/>
        <v>94.399999999999991</v>
      </c>
      <c r="Q25" s="109">
        <v>40</v>
      </c>
      <c r="R25" s="109">
        <v>20</v>
      </c>
      <c r="S25" s="109">
        <v>18</v>
      </c>
      <c r="T25" s="109"/>
      <c r="U25" s="109"/>
      <c r="V25" s="109"/>
      <c r="W25" s="109"/>
      <c r="X25" s="109"/>
      <c r="Y25" s="109"/>
      <c r="Z25" s="109"/>
      <c r="AA25" s="60">
        <f t="shared" si="2"/>
        <v>78</v>
      </c>
      <c r="AB25" s="67">
        <f t="shared" si="3"/>
        <v>97.5</v>
      </c>
      <c r="AC25" s="111">
        <v>74</v>
      </c>
      <c r="AD25" s="67">
        <f t="shared" si="4"/>
        <v>92.5</v>
      </c>
      <c r="AE25" s="66">
        <f>CRS!H25</f>
        <v>94.777000000000001</v>
      </c>
      <c r="AF25" s="64">
        <f>CRS!I25</f>
        <v>95</v>
      </c>
      <c r="AG25" s="55"/>
      <c r="AH25" s="55"/>
    </row>
    <row r="26" spans="1:34" ht="12.75" customHeight="1">
      <c r="A26" s="56" t="s">
        <v>51</v>
      </c>
      <c r="B26" s="59" t="str">
        <f>CRS!B26</f>
        <v xml:space="preserve">FERNANDEZ, KEREN LOUISE D. </v>
      </c>
      <c r="C26" s="65" t="str">
        <f>CRS!C26</f>
        <v>F</v>
      </c>
      <c r="D26" s="70" t="str">
        <f>CRS!D26</f>
        <v>BSA-1</v>
      </c>
      <c r="E26" s="109">
        <v>25</v>
      </c>
      <c r="F26" s="109">
        <v>10</v>
      </c>
      <c r="G26" s="109">
        <v>8</v>
      </c>
      <c r="H26" s="109">
        <v>80</v>
      </c>
      <c r="I26" s="109"/>
      <c r="J26" s="109"/>
      <c r="K26" s="109"/>
      <c r="L26" s="109"/>
      <c r="M26" s="109"/>
      <c r="N26" s="109"/>
      <c r="O26" s="60">
        <f t="shared" si="0"/>
        <v>123</v>
      </c>
      <c r="P26" s="67">
        <f t="shared" si="1"/>
        <v>98.4</v>
      </c>
      <c r="Q26" s="109">
        <v>40</v>
      </c>
      <c r="R26" s="109">
        <v>18</v>
      </c>
      <c r="S26" s="109">
        <v>20</v>
      </c>
      <c r="T26" s="109"/>
      <c r="U26" s="109"/>
      <c r="V26" s="109"/>
      <c r="W26" s="109"/>
      <c r="X26" s="109"/>
      <c r="Y26" s="109"/>
      <c r="Z26" s="109"/>
      <c r="AA26" s="60">
        <f t="shared" si="2"/>
        <v>78</v>
      </c>
      <c r="AB26" s="67">
        <f t="shared" si="3"/>
        <v>97.5</v>
      </c>
      <c r="AC26" s="111">
        <v>66</v>
      </c>
      <c r="AD26" s="67">
        <f t="shared" si="4"/>
        <v>82.5</v>
      </c>
      <c r="AE26" s="66">
        <f>CRS!H26</f>
        <v>92.697000000000003</v>
      </c>
      <c r="AF26" s="64">
        <f>CRS!I26</f>
        <v>93</v>
      </c>
      <c r="AG26" s="300"/>
      <c r="AH26" s="298" t="s">
        <v>127</v>
      </c>
    </row>
    <row r="27" spans="1:34" ht="12.75" customHeight="1">
      <c r="A27" s="56" t="s">
        <v>52</v>
      </c>
      <c r="B27" s="59" t="str">
        <f>CRS!B27</f>
        <v xml:space="preserve">GAMBOA, JAYVEE A. </v>
      </c>
      <c r="C27" s="65" t="str">
        <f>CRS!C27</f>
        <v>M</v>
      </c>
      <c r="D27" s="70" t="str">
        <f>CRS!D27</f>
        <v>BSA-1</v>
      </c>
      <c r="E27" s="109">
        <v>25</v>
      </c>
      <c r="F27" s="109">
        <v>10</v>
      </c>
      <c r="G27" s="109">
        <v>8</v>
      </c>
      <c r="H27" s="109">
        <v>80</v>
      </c>
      <c r="I27" s="109"/>
      <c r="J27" s="109"/>
      <c r="K27" s="109"/>
      <c r="L27" s="109"/>
      <c r="M27" s="109"/>
      <c r="N27" s="109"/>
      <c r="O27" s="60">
        <f t="shared" si="0"/>
        <v>123</v>
      </c>
      <c r="P27" s="67">
        <f t="shared" si="1"/>
        <v>98.4</v>
      </c>
      <c r="Q27" s="109">
        <v>40</v>
      </c>
      <c r="R27" s="109">
        <v>20</v>
      </c>
      <c r="S27" s="109">
        <v>20</v>
      </c>
      <c r="T27" s="109"/>
      <c r="U27" s="109"/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100</v>
      </c>
      <c r="AC27" s="111">
        <v>70</v>
      </c>
      <c r="AD27" s="67">
        <f t="shared" si="4"/>
        <v>87.5</v>
      </c>
      <c r="AE27" s="66">
        <f>CRS!H27</f>
        <v>95.222000000000008</v>
      </c>
      <c r="AF27" s="64">
        <f>CRS!I27</f>
        <v>95</v>
      </c>
      <c r="AG27" s="301"/>
      <c r="AH27" s="299"/>
    </row>
    <row r="28" spans="1:34" ht="12.75" customHeight="1">
      <c r="A28" s="56" t="s">
        <v>53</v>
      </c>
      <c r="B28" s="59" t="str">
        <f>CRS!B28</f>
        <v xml:space="preserve">HUMIWAT, XENA P. </v>
      </c>
      <c r="C28" s="65" t="str">
        <f>CRS!C28</f>
        <v>F</v>
      </c>
      <c r="D28" s="70" t="str">
        <f>CRS!D28</f>
        <v>BSA-1</v>
      </c>
      <c r="E28" s="109">
        <v>25</v>
      </c>
      <c r="F28" s="109">
        <v>10</v>
      </c>
      <c r="G28" s="109">
        <v>8</v>
      </c>
      <c r="H28" s="109">
        <v>70</v>
      </c>
      <c r="I28" s="109"/>
      <c r="J28" s="109"/>
      <c r="K28" s="109"/>
      <c r="L28" s="109"/>
      <c r="M28" s="109"/>
      <c r="N28" s="109"/>
      <c r="O28" s="60">
        <f t="shared" si="0"/>
        <v>113</v>
      </c>
      <c r="P28" s="67">
        <f t="shared" si="1"/>
        <v>90.4</v>
      </c>
      <c r="Q28" s="109">
        <v>40</v>
      </c>
      <c r="R28" s="109">
        <v>20</v>
      </c>
      <c r="S28" s="109">
        <v>20</v>
      </c>
      <c r="T28" s="109"/>
      <c r="U28" s="109"/>
      <c r="V28" s="109"/>
      <c r="W28" s="109"/>
      <c r="X28" s="109"/>
      <c r="Y28" s="109"/>
      <c r="Z28" s="109"/>
      <c r="AA28" s="60">
        <f t="shared" si="2"/>
        <v>80</v>
      </c>
      <c r="AB28" s="67">
        <f t="shared" si="3"/>
        <v>100</v>
      </c>
      <c r="AC28" s="111">
        <v>70</v>
      </c>
      <c r="AD28" s="67">
        <f t="shared" si="4"/>
        <v>87.5</v>
      </c>
      <c r="AE28" s="66">
        <f>CRS!H28</f>
        <v>92.582000000000008</v>
      </c>
      <c r="AF28" s="64">
        <f>CRS!I28</f>
        <v>93</v>
      </c>
      <c r="AG28" s="301"/>
      <c r="AH28" s="299"/>
    </row>
    <row r="29" spans="1:34" ht="12.75" customHeight="1">
      <c r="A29" s="56" t="s">
        <v>54</v>
      </c>
      <c r="B29" s="59" t="str">
        <f>CRS!B29</f>
        <v xml:space="preserve">LAMBINO, RECCY ANNE S. </v>
      </c>
      <c r="C29" s="65" t="str">
        <f>CRS!C29</f>
        <v>F</v>
      </c>
      <c r="D29" s="70" t="str">
        <f>CRS!D29</f>
        <v>BSA-1</v>
      </c>
      <c r="E29" s="109">
        <v>23</v>
      </c>
      <c r="F29" s="109">
        <v>8</v>
      </c>
      <c r="G29" s="109">
        <v>10</v>
      </c>
      <c r="H29" s="109">
        <v>80</v>
      </c>
      <c r="I29" s="109"/>
      <c r="J29" s="109"/>
      <c r="K29" s="109"/>
      <c r="L29" s="109"/>
      <c r="M29" s="109"/>
      <c r="N29" s="109"/>
      <c r="O29" s="60">
        <f t="shared" si="0"/>
        <v>121</v>
      </c>
      <c r="P29" s="67">
        <f t="shared" si="1"/>
        <v>96.8</v>
      </c>
      <c r="Q29" s="109">
        <v>40</v>
      </c>
      <c r="R29" s="109">
        <v>20</v>
      </c>
      <c r="S29" s="109">
        <v>18</v>
      </c>
      <c r="T29" s="109"/>
      <c r="U29" s="109"/>
      <c r="V29" s="109"/>
      <c r="W29" s="109"/>
      <c r="X29" s="109"/>
      <c r="Y29" s="109"/>
      <c r="Z29" s="109"/>
      <c r="AA29" s="60">
        <f t="shared" si="2"/>
        <v>78</v>
      </c>
      <c r="AB29" s="67">
        <f t="shared" si="3"/>
        <v>97.5</v>
      </c>
      <c r="AC29" s="111">
        <v>73</v>
      </c>
      <c r="AD29" s="67">
        <f t="shared" si="4"/>
        <v>91.25</v>
      </c>
      <c r="AE29" s="66">
        <f>CRS!H29</f>
        <v>95.144000000000005</v>
      </c>
      <c r="AF29" s="64">
        <f>CRS!I29</f>
        <v>95</v>
      </c>
      <c r="AG29" s="301"/>
      <c r="AH29" s="299"/>
    </row>
    <row r="30" spans="1:34" ht="12.75" customHeight="1">
      <c r="A30" s="56" t="s">
        <v>55</v>
      </c>
      <c r="B30" s="59" t="str">
        <f>CRS!B30</f>
        <v xml:space="preserve">LANTIN, MARY ANN B. </v>
      </c>
      <c r="C30" s="65" t="str">
        <f>CRS!C30</f>
        <v>F</v>
      </c>
      <c r="D30" s="70" t="str">
        <f>CRS!D30</f>
        <v>BSA-1</v>
      </c>
      <c r="E30" s="109">
        <v>25</v>
      </c>
      <c r="F30" s="109">
        <v>8</v>
      </c>
      <c r="G30" s="109">
        <v>10</v>
      </c>
      <c r="H30" s="109">
        <v>80</v>
      </c>
      <c r="I30" s="109"/>
      <c r="J30" s="109"/>
      <c r="K30" s="109"/>
      <c r="L30" s="109"/>
      <c r="M30" s="109"/>
      <c r="N30" s="109"/>
      <c r="O30" s="60">
        <f t="shared" si="0"/>
        <v>123</v>
      </c>
      <c r="P30" s="67">
        <f t="shared" si="1"/>
        <v>98.4</v>
      </c>
      <c r="Q30" s="109">
        <v>40</v>
      </c>
      <c r="R30" s="109">
        <v>20</v>
      </c>
      <c r="S30" s="109">
        <v>18</v>
      </c>
      <c r="T30" s="109"/>
      <c r="U30" s="109"/>
      <c r="V30" s="109"/>
      <c r="W30" s="109"/>
      <c r="X30" s="109"/>
      <c r="Y30" s="109"/>
      <c r="Z30" s="109"/>
      <c r="AA30" s="60">
        <f t="shared" si="2"/>
        <v>78</v>
      </c>
      <c r="AB30" s="67">
        <f t="shared" si="3"/>
        <v>97.5</v>
      </c>
      <c r="AC30" s="111">
        <v>57</v>
      </c>
      <c r="AD30" s="67">
        <f t="shared" si="4"/>
        <v>71.25</v>
      </c>
      <c r="AE30" s="66">
        <f>CRS!H30</f>
        <v>88.872000000000014</v>
      </c>
      <c r="AF30" s="64">
        <f>CRS!I30</f>
        <v>89</v>
      </c>
      <c r="AG30" s="301"/>
      <c r="AH30" s="299"/>
    </row>
    <row r="31" spans="1:34" ht="12.75" customHeight="1">
      <c r="A31" s="56" t="s">
        <v>56</v>
      </c>
      <c r="B31" s="59" t="str">
        <f>CRS!B31</f>
        <v xml:space="preserve">LAZARO, LANCE RAFAEL E. </v>
      </c>
      <c r="C31" s="65" t="str">
        <f>CRS!C31</f>
        <v>M</v>
      </c>
      <c r="D31" s="70" t="str">
        <f>CRS!D31</f>
        <v>BSA-1</v>
      </c>
      <c r="E31" s="109">
        <v>22</v>
      </c>
      <c r="F31" s="109">
        <v>8</v>
      </c>
      <c r="G31" s="109">
        <v>10</v>
      </c>
      <c r="H31" s="109">
        <v>80</v>
      </c>
      <c r="I31" s="109"/>
      <c r="J31" s="109"/>
      <c r="K31" s="109"/>
      <c r="L31" s="109"/>
      <c r="M31" s="109"/>
      <c r="N31" s="109"/>
      <c r="O31" s="60">
        <f t="shared" si="0"/>
        <v>120</v>
      </c>
      <c r="P31" s="67">
        <f t="shared" si="1"/>
        <v>96</v>
      </c>
      <c r="Q31" s="109">
        <v>40</v>
      </c>
      <c r="R31" s="109">
        <v>20</v>
      </c>
      <c r="S31" s="109">
        <v>20</v>
      </c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100</v>
      </c>
      <c r="AC31" s="111">
        <v>71</v>
      </c>
      <c r="AD31" s="67">
        <f t="shared" si="4"/>
        <v>88.75</v>
      </c>
      <c r="AE31" s="66">
        <f>CRS!H31</f>
        <v>94.855000000000004</v>
      </c>
      <c r="AF31" s="64">
        <f>CRS!I31</f>
        <v>95</v>
      </c>
      <c r="AG31" s="301"/>
      <c r="AH31" s="299"/>
    </row>
    <row r="32" spans="1:34" ht="12.75" customHeight="1">
      <c r="A32" s="56" t="s">
        <v>57</v>
      </c>
      <c r="B32" s="59" t="str">
        <f>CRS!B32</f>
        <v xml:space="preserve">LICLICAN, MAY ANGELHYN R. </v>
      </c>
      <c r="C32" s="65" t="str">
        <f>CRS!C32</f>
        <v>F</v>
      </c>
      <c r="D32" s="70" t="str">
        <f>CRS!D32</f>
        <v>BSA-1</v>
      </c>
      <c r="E32" s="109">
        <v>25</v>
      </c>
      <c r="F32" s="109">
        <v>10</v>
      </c>
      <c r="G32" s="109">
        <v>10</v>
      </c>
      <c r="H32" s="109">
        <v>70</v>
      </c>
      <c r="I32" s="109"/>
      <c r="J32" s="109"/>
      <c r="K32" s="109"/>
      <c r="L32" s="109"/>
      <c r="M32" s="109"/>
      <c r="N32" s="109"/>
      <c r="O32" s="60">
        <f t="shared" si="0"/>
        <v>115</v>
      </c>
      <c r="P32" s="67">
        <f t="shared" si="1"/>
        <v>92</v>
      </c>
      <c r="Q32" s="109">
        <v>40</v>
      </c>
      <c r="R32" s="109">
        <v>20</v>
      </c>
      <c r="S32" s="109">
        <v>20</v>
      </c>
      <c r="T32" s="109"/>
      <c r="U32" s="109"/>
      <c r="V32" s="109"/>
      <c r="W32" s="109"/>
      <c r="X32" s="109"/>
      <c r="Y32" s="109"/>
      <c r="Z32" s="109"/>
      <c r="AA32" s="60">
        <f t="shared" si="2"/>
        <v>80</v>
      </c>
      <c r="AB32" s="67">
        <f t="shared" si="3"/>
        <v>100</v>
      </c>
      <c r="AC32" s="111">
        <v>67</v>
      </c>
      <c r="AD32" s="67">
        <f t="shared" si="4"/>
        <v>83.75</v>
      </c>
      <c r="AE32" s="66">
        <f>CRS!H32</f>
        <v>91.835000000000008</v>
      </c>
      <c r="AF32" s="64">
        <f>CRS!I32</f>
        <v>92</v>
      </c>
      <c r="AG32" s="301"/>
      <c r="AH32" s="299"/>
    </row>
    <row r="33" spans="1:37" ht="12.75" customHeight="1">
      <c r="A33" s="56" t="s">
        <v>58</v>
      </c>
      <c r="B33" s="59" t="str">
        <f>CRS!B33</f>
        <v xml:space="preserve">LOPEZ, DENIELLE B. </v>
      </c>
      <c r="C33" s="65" t="str">
        <f>CRS!C33</f>
        <v>F</v>
      </c>
      <c r="D33" s="70" t="str">
        <f>CRS!D33</f>
        <v>BSA-1</v>
      </c>
      <c r="E33" s="109">
        <v>25</v>
      </c>
      <c r="F33" s="109">
        <v>10</v>
      </c>
      <c r="G33" s="109">
        <v>10</v>
      </c>
      <c r="H33" s="109">
        <v>70</v>
      </c>
      <c r="I33" s="109"/>
      <c r="J33" s="109"/>
      <c r="K33" s="109"/>
      <c r="L33" s="109"/>
      <c r="M33" s="109"/>
      <c r="N33" s="109"/>
      <c r="O33" s="60">
        <f t="shared" si="0"/>
        <v>115</v>
      </c>
      <c r="P33" s="67">
        <f t="shared" si="1"/>
        <v>92</v>
      </c>
      <c r="Q33" s="109">
        <v>40</v>
      </c>
      <c r="R33" s="109">
        <v>18</v>
      </c>
      <c r="S33" s="109">
        <v>20</v>
      </c>
      <c r="T33" s="109"/>
      <c r="U33" s="109"/>
      <c r="V33" s="109"/>
      <c r="W33" s="109"/>
      <c r="X33" s="109"/>
      <c r="Y33" s="109"/>
      <c r="Z33" s="109"/>
      <c r="AA33" s="60">
        <f t="shared" si="2"/>
        <v>78</v>
      </c>
      <c r="AB33" s="67">
        <f t="shared" si="3"/>
        <v>97.5</v>
      </c>
      <c r="AC33" s="111">
        <v>63</v>
      </c>
      <c r="AD33" s="67">
        <f t="shared" si="4"/>
        <v>78.75</v>
      </c>
      <c r="AE33" s="66">
        <f>CRS!H33</f>
        <v>89.310000000000016</v>
      </c>
      <c r="AF33" s="64">
        <f>CRS!I33</f>
        <v>89</v>
      </c>
      <c r="AG33" s="301"/>
      <c r="AH33" s="299"/>
      <c r="AI33" s="55"/>
      <c r="AJ33" s="55"/>
      <c r="AK33" s="55"/>
    </row>
    <row r="34" spans="1:37" ht="12.75" customHeight="1">
      <c r="A34" s="56" t="s">
        <v>59</v>
      </c>
      <c r="B34" s="59" t="str">
        <f>CRS!B34</f>
        <v xml:space="preserve">LOYOSEN, JANINE KATE B. </v>
      </c>
      <c r="C34" s="65" t="str">
        <f>CRS!C34</f>
        <v>F</v>
      </c>
      <c r="D34" s="70" t="str">
        <f>CRS!D34</f>
        <v>BSA-1</v>
      </c>
      <c r="E34" s="109">
        <v>23</v>
      </c>
      <c r="F34" s="109">
        <v>8</v>
      </c>
      <c r="G34" s="109">
        <v>10</v>
      </c>
      <c r="H34" s="109">
        <v>75</v>
      </c>
      <c r="I34" s="109"/>
      <c r="J34" s="109"/>
      <c r="K34" s="109"/>
      <c r="L34" s="109"/>
      <c r="M34" s="109"/>
      <c r="N34" s="109"/>
      <c r="O34" s="60">
        <f t="shared" si="0"/>
        <v>116</v>
      </c>
      <c r="P34" s="67">
        <f t="shared" si="1"/>
        <v>92.800000000000011</v>
      </c>
      <c r="Q34" s="109">
        <v>40</v>
      </c>
      <c r="R34" s="109">
        <v>18</v>
      </c>
      <c r="S34" s="109">
        <v>20</v>
      </c>
      <c r="T34" s="109"/>
      <c r="U34" s="109"/>
      <c r="V34" s="109"/>
      <c r="W34" s="109"/>
      <c r="X34" s="109"/>
      <c r="Y34" s="109"/>
      <c r="Z34" s="109"/>
      <c r="AA34" s="60">
        <f t="shared" si="2"/>
        <v>78</v>
      </c>
      <c r="AB34" s="67">
        <f t="shared" si="3"/>
        <v>97.5</v>
      </c>
      <c r="AC34" s="111">
        <v>51</v>
      </c>
      <c r="AD34" s="67">
        <f t="shared" si="4"/>
        <v>63.749999999999993</v>
      </c>
      <c r="AE34" s="66">
        <f>CRS!H34</f>
        <v>84.474000000000004</v>
      </c>
      <c r="AF34" s="64">
        <f>CRS!I34</f>
        <v>84</v>
      </c>
      <c r="AG34" s="301"/>
      <c r="AH34" s="299"/>
      <c r="AI34" s="55"/>
      <c r="AJ34" s="55"/>
      <c r="AK34" s="55"/>
    </row>
    <row r="35" spans="1:37" ht="12.75" customHeight="1">
      <c r="A35" s="56" t="s">
        <v>60</v>
      </c>
      <c r="B35" s="59" t="str">
        <f>CRS!B35</f>
        <v xml:space="preserve">MALAG, NADINE MIKAELA S. </v>
      </c>
      <c r="C35" s="65" t="str">
        <f>CRS!C35</f>
        <v>F</v>
      </c>
      <c r="D35" s="70" t="str">
        <f>CRS!D35</f>
        <v>BSA-1</v>
      </c>
      <c r="E35" s="109">
        <v>18</v>
      </c>
      <c r="F35" s="109">
        <v>8</v>
      </c>
      <c r="G35" s="109">
        <v>10</v>
      </c>
      <c r="H35" s="109">
        <v>75</v>
      </c>
      <c r="I35" s="109"/>
      <c r="J35" s="109"/>
      <c r="K35" s="109"/>
      <c r="L35" s="109"/>
      <c r="M35" s="109"/>
      <c r="N35" s="109"/>
      <c r="O35" s="60">
        <f t="shared" si="0"/>
        <v>111</v>
      </c>
      <c r="P35" s="67">
        <f t="shared" si="1"/>
        <v>88.8</v>
      </c>
      <c r="Q35" s="109">
        <v>40</v>
      </c>
      <c r="R35" s="109">
        <v>20</v>
      </c>
      <c r="S35" s="109">
        <v>20</v>
      </c>
      <c r="T35" s="109"/>
      <c r="U35" s="109"/>
      <c r="V35" s="109"/>
      <c r="W35" s="109"/>
      <c r="X35" s="109"/>
      <c r="Y35" s="109"/>
      <c r="Z35" s="109"/>
      <c r="AA35" s="60">
        <f t="shared" si="2"/>
        <v>80</v>
      </c>
      <c r="AB35" s="67">
        <f t="shared" si="3"/>
        <v>100</v>
      </c>
      <c r="AC35" s="111">
        <v>74</v>
      </c>
      <c r="AD35" s="67">
        <f t="shared" si="4"/>
        <v>92.5</v>
      </c>
      <c r="AE35" s="66">
        <f>CRS!H35</f>
        <v>93.754000000000005</v>
      </c>
      <c r="AF35" s="64">
        <f>CRS!I35</f>
        <v>94</v>
      </c>
      <c r="AG35" s="301"/>
      <c r="AH35" s="299"/>
      <c r="AI35" s="55"/>
      <c r="AJ35" s="55"/>
      <c r="AK35" s="55"/>
    </row>
    <row r="36" spans="1:37" ht="12.75" customHeight="1">
      <c r="A36" s="56" t="s">
        <v>61</v>
      </c>
      <c r="B36" s="59" t="str">
        <f>CRS!B36</f>
        <v xml:space="preserve">MALLARI, CASSIE D. </v>
      </c>
      <c r="C36" s="65" t="str">
        <f>CRS!C36</f>
        <v>F</v>
      </c>
      <c r="D36" s="70" t="str">
        <f>CRS!D36</f>
        <v>BSA-1</v>
      </c>
      <c r="E36" s="109">
        <v>25</v>
      </c>
      <c r="F36" s="109">
        <v>10</v>
      </c>
      <c r="G36" s="109">
        <v>10</v>
      </c>
      <c r="H36" s="109">
        <v>70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92</v>
      </c>
      <c r="Q36" s="109">
        <v>40</v>
      </c>
      <c r="R36" s="109">
        <v>18</v>
      </c>
      <c r="S36" s="109">
        <v>20</v>
      </c>
      <c r="T36" s="109"/>
      <c r="U36" s="109"/>
      <c r="V36" s="109"/>
      <c r="W36" s="109"/>
      <c r="X36" s="109"/>
      <c r="Y36" s="109"/>
      <c r="Z36" s="109"/>
      <c r="AA36" s="60">
        <f t="shared" si="2"/>
        <v>78</v>
      </c>
      <c r="AB36" s="67">
        <f t="shared" si="3"/>
        <v>97.5</v>
      </c>
      <c r="AC36" s="111">
        <v>75</v>
      </c>
      <c r="AD36" s="67">
        <f t="shared" si="4"/>
        <v>93.75</v>
      </c>
      <c r="AE36" s="66">
        <f>CRS!H36</f>
        <v>94.410000000000011</v>
      </c>
      <c r="AF36" s="64">
        <f>CRS!I36</f>
        <v>94</v>
      </c>
      <c r="AG36" s="301"/>
      <c r="AH36" s="299"/>
      <c r="AI36" s="55"/>
      <c r="AJ36" s="55"/>
      <c r="AK36" s="55"/>
    </row>
    <row r="37" spans="1:37" ht="12.75" customHeight="1">
      <c r="A37" s="56" t="s">
        <v>62</v>
      </c>
      <c r="B37" s="59" t="str">
        <f>CRS!B37</f>
        <v xml:space="preserve">MANIS, SHANIA O. </v>
      </c>
      <c r="C37" s="65" t="str">
        <f>CRS!C37</f>
        <v>F</v>
      </c>
      <c r="D37" s="70" t="str">
        <f>CRS!D37</f>
        <v>BSA-1</v>
      </c>
      <c r="E37" s="109">
        <v>25</v>
      </c>
      <c r="F37" s="109">
        <v>10</v>
      </c>
      <c r="G37" s="109">
        <v>8</v>
      </c>
      <c r="H37" s="109">
        <v>80</v>
      </c>
      <c r="I37" s="109"/>
      <c r="J37" s="109"/>
      <c r="K37" s="109"/>
      <c r="L37" s="109"/>
      <c r="M37" s="109"/>
      <c r="N37" s="109"/>
      <c r="O37" s="60">
        <f t="shared" si="0"/>
        <v>123</v>
      </c>
      <c r="P37" s="67">
        <f t="shared" si="1"/>
        <v>98.4</v>
      </c>
      <c r="Q37" s="109">
        <v>40</v>
      </c>
      <c r="R37" s="109">
        <v>18</v>
      </c>
      <c r="S37" s="109">
        <v>20</v>
      </c>
      <c r="T37" s="109"/>
      <c r="U37" s="109"/>
      <c r="V37" s="109"/>
      <c r="W37" s="109"/>
      <c r="X37" s="109"/>
      <c r="Y37" s="109"/>
      <c r="Z37" s="109"/>
      <c r="AA37" s="60">
        <f t="shared" si="2"/>
        <v>78</v>
      </c>
      <c r="AB37" s="67">
        <f t="shared" si="3"/>
        <v>97.5</v>
      </c>
      <c r="AC37" s="111">
        <v>75</v>
      </c>
      <c r="AD37" s="67">
        <f t="shared" si="4"/>
        <v>93.75</v>
      </c>
      <c r="AE37" s="66">
        <f>CRS!H37</f>
        <v>96.522000000000006</v>
      </c>
      <c r="AF37" s="64">
        <f>CRS!I37</f>
        <v>97</v>
      </c>
      <c r="AG37" s="301"/>
      <c r="AH37" s="299"/>
      <c r="AI37" s="55"/>
      <c r="AJ37" s="55"/>
      <c r="AK37" s="55"/>
    </row>
    <row r="38" spans="1:37" ht="12.75" customHeight="1">
      <c r="A38" s="56" t="s">
        <v>63</v>
      </c>
      <c r="B38" s="59" t="str">
        <f>CRS!B38</f>
        <v xml:space="preserve">MASAOY, ISSA JENN E. </v>
      </c>
      <c r="C38" s="65" t="str">
        <f>CRS!C38</f>
        <v>F</v>
      </c>
      <c r="D38" s="70" t="str">
        <f>CRS!D38</f>
        <v>BSA-1</v>
      </c>
      <c r="E38" s="109">
        <v>25</v>
      </c>
      <c r="F38" s="109">
        <v>10</v>
      </c>
      <c r="G38" s="109">
        <v>8</v>
      </c>
      <c r="H38" s="109">
        <v>80</v>
      </c>
      <c r="I38" s="109"/>
      <c r="J38" s="109"/>
      <c r="K38" s="109"/>
      <c r="L38" s="109"/>
      <c r="M38" s="109"/>
      <c r="N38" s="109"/>
      <c r="O38" s="60">
        <f t="shared" si="0"/>
        <v>123</v>
      </c>
      <c r="P38" s="67">
        <f t="shared" si="1"/>
        <v>98.4</v>
      </c>
      <c r="Q38" s="109">
        <v>40</v>
      </c>
      <c r="R38" s="109">
        <v>20</v>
      </c>
      <c r="S38" s="109">
        <v>16</v>
      </c>
      <c r="T38" s="109"/>
      <c r="U38" s="109"/>
      <c r="V38" s="109"/>
      <c r="W38" s="109"/>
      <c r="X38" s="109"/>
      <c r="Y38" s="109"/>
      <c r="Z38" s="109"/>
      <c r="AA38" s="60">
        <f t="shared" si="2"/>
        <v>76</v>
      </c>
      <c r="AB38" s="67">
        <f t="shared" si="3"/>
        <v>95</v>
      </c>
      <c r="AC38" s="111">
        <v>50</v>
      </c>
      <c r="AD38" s="67">
        <f t="shared" si="4"/>
        <v>62.5</v>
      </c>
      <c r="AE38" s="66">
        <f>CRS!H38</f>
        <v>85.072000000000003</v>
      </c>
      <c r="AF38" s="64">
        <f>CRS!I38</f>
        <v>85</v>
      </c>
      <c r="AG38" s="301"/>
      <c r="AH38" s="299"/>
      <c r="AI38" s="55"/>
      <c r="AJ38" s="55"/>
      <c r="AK38" s="55"/>
    </row>
    <row r="39" spans="1:37" ht="12.75" customHeight="1">
      <c r="A39" s="56" t="s">
        <v>64</v>
      </c>
      <c r="B39" s="59" t="str">
        <f>CRS!B39</f>
        <v xml:space="preserve">MOCAY, LLANIE O. </v>
      </c>
      <c r="C39" s="65" t="str">
        <f>CRS!C39</f>
        <v>F</v>
      </c>
      <c r="D39" s="70" t="str">
        <f>CRS!D39</f>
        <v>BSA-1</v>
      </c>
      <c r="E39" s="109">
        <v>25</v>
      </c>
      <c r="F39" s="109">
        <v>10</v>
      </c>
      <c r="G39" s="109">
        <v>10</v>
      </c>
      <c r="H39" s="109">
        <v>75</v>
      </c>
      <c r="I39" s="109"/>
      <c r="J39" s="109"/>
      <c r="K39" s="109"/>
      <c r="L39" s="109"/>
      <c r="M39" s="109"/>
      <c r="N39" s="109"/>
      <c r="O39" s="60">
        <f t="shared" si="0"/>
        <v>120</v>
      </c>
      <c r="P39" s="67">
        <f t="shared" si="1"/>
        <v>96</v>
      </c>
      <c r="Q39" s="109">
        <v>40</v>
      </c>
      <c r="R39" s="109">
        <v>20</v>
      </c>
      <c r="S39" s="109">
        <v>18</v>
      </c>
      <c r="T39" s="109"/>
      <c r="U39" s="109"/>
      <c r="V39" s="109"/>
      <c r="W39" s="109"/>
      <c r="X39" s="109"/>
      <c r="Y39" s="109"/>
      <c r="Z39" s="109"/>
      <c r="AA39" s="60">
        <f t="shared" si="2"/>
        <v>78</v>
      </c>
      <c r="AB39" s="67">
        <f t="shared" si="3"/>
        <v>97.5</v>
      </c>
      <c r="AC39" s="111">
        <v>74</v>
      </c>
      <c r="AD39" s="67">
        <f t="shared" si="4"/>
        <v>92.5</v>
      </c>
      <c r="AE39" s="66">
        <f>CRS!H39</f>
        <v>95.305000000000007</v>
      </c>
      <c r="AF39" s="64">
        <f>CRS!I39</f>
        <v>95</v>
      </c>
      <c r="AG39" s="301"/>
      <c r="AH39" s="299"/>
      <c r="AI39" s="55"/>
      <c r="AJ39" s="55"/>
      <c r="AK39" s="55"/>
    </row>
    <row r="40" spans="1:37" ht="12.75" customHeight="1">
      <c r="A40" s="56" t="s">
        <v>65</v>
      </c>
      <c r="B40" s="59" t="str">
        <f>CRS!B40</f>
        <v xml:space="preserve">MONAYAO, EZRA B. </v>
      </c>
      <c r="C40" s="65" t="str">
        <f>CRS!C40</f>
        <v>F</v>
      </c>
      <c r="D40" s="70" t="str">
        <f>CRS!D40</f>
        <v>BSA-1</v>
      </c>
      <c r="E40" s="109">
        <v>25</v>
      </c>
      <c r="F40" s="109">
        <v>10</v>
      </c>
      <c r="G40" s="109">
        <v>10</v>
      </c>
      <c r="H40" s="109">
        <v>70</v>
      </c>
      <c r="I40" s="109"/>
      <c r="J40" s="109"/>
      <c r="K40" s="109"/>
      <c r="L40" s="109"/>
      <c r="M40" s="109"/>
      <c r="N40" s="109"/>
      <c r="O40" s="60">
        <f t="shared" si="0"/>
        <v>115</v>
      </c>
      <c r="P40" s="67">
        <f t="shared" si="1"/>
        <v>92</v>
      </c>
      <c r="Q40" s="109">
        <v>40</v>
      </c>
      <c r="R40" s="109">
        <v>20</v>
      </c>
      <c r="S40" s="109">
        <v>18</v>
      </c>
      <c r="T40" s="109"/>
      <c r="U40" s="109"/>
      <c r="V40" s="109"/>
      <c r="W40" s="109"/>
      <c r="X40" s="109"/>
      <c r="Y40" s="109"/>
      <c r="Z40" s="109"/>
      <c r="AA40" s="60">
        <f t="shared" si="2"/>
        <v>78</v>
      </c>
      <c r="AB40" s="67">
        <f t="shared" si="3"/>
        <v>97.5</v>
      </c>
      <c r="AC40" s="111">
        <v>79</v>
      </c>
      <c r="AD40" s="67">
        <f t="shared" si="4"/>
        <v>98.75</v>
      </c>
      <c r="AE40" s="66">
        <f>CRS!H40</f>
        <v>96.110000000000014</v>
      </c>
      <c r="AF40" s="64">
        <f>CRS!I40</f>
        <v>96</v>
      </c>
      <c r="AG40" s="301"/>
      <c r="AH40" s="299"/>
      <c r="AI40" s="55"/>
      <c r="AJ40" s="55"/>
      <c r="AK40" s="55"/>
    </row>
    <row r="41" spans="1:37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>
      <c r="A42" s="341" t="str">
        <f>A1</f>
        <v>BSA 1A  ADTA</v>
      </c>
      <c r="B42" s="342"/>
      <c r="C42" s="342"/>
      <c r="D42" s="342"/>
      <c r="E42" s="309" t="s">
        <v>97</v>
      </c>
      <c r="F42" s="309"/>
      <c r="G42" s="309"/>
      <c r="H42" s="309"/>
      <c r="I42" s="309"/>
      <c r="J42" s="309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10"/>
      <c r="AA42" s="310"/>
      <c r="AB42" s="310"/>
      <c r="AC42" s="311"/>
      <c r="AD42" s="311"/>
      <c r="AE42" s="311"/>
      <c r="AF42" s="312"/>
      <c r="AG42" s="55"/>
      <c r="AH42" s="55"/>
      <c r="AI42" s="55"/>
      <c r="AJ42" s="55"/>
      <c r="AK42" s="55"/>
    </row>
    <row r="43" spans="1:37" ht="15" customHeight="1">
      <c r="A43" s="343"/>
      <c r="B43" s="344"/>
      <c r="C43" s="344"/>
      <c r="D43" s="344"/>
      <c r="E43" s="338" t="str">
        <f>E2</f>
        <v>Class Standing</v>
      </c>
      <c r="F43" s="338"/>
      <c r="G43" s="338"/>
      <c r="H43" s="338"/>
      <c r="I43" s="338"/>
      <c r="J43" s="338"/>
      <c r="K43" s="327"/>
      <c r="L43" s="327"/>
      <c r="M43" s="327"/>
      <c r="N43" s="327"/>
      <c r="O43" s="327"/>
      <c r="P43" s="316"/>
      <c r="Q43" s="338" t="str">
        <f>Q2</f>
        <v>Laboratory</v>
      </c>
      <c r="R43" s="327"/>
      <c r="S43" s="327"/>
      <c r="T43" s="327"/>
      <c r="U43" s="327"/>
      <c r="V43" s="327"/>
      <c r="W43" s="327"/>
      <c r="X43" s="327"/>
      <c r="Y43" s="327"/>
      <c r="Z43" s="327"/>
      <c r="AA43" s="327"/>
      <c r="AB43" s="316"/>
      <c r="AC43" s="302" t="s">
        <v>98</v>
      </c>
      <c r="AD43" s="303"/>
      <c r="AE43" s="364" t="s">
        <v>99</v>
      </c>
      <c r="AF43" s="366" t="s">
        <v>100</v>
      </c>
      <c r="AG43" s="62"/>
      <c r="AH43" s="62"/>
      <c r="AI43" s="62"/>
      <c r="AJ43" s="62"/>
      <c r="AK43" s="62"/>
    </row>
    <row r="44" spans="1:37" ht="12.75" customHeight="1">
      <c r="A44" s="333" t="str">
        <f>A3</f>
        <v>ACCOUNTING DATABASE THEORY &amp; APPLICATION</v>
      </c>
      <c r="B44" s="334"/>
      <c r="C44" s="334"/>
      <c r="D44" s="334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22" t="s">
        <v>110</v>
      </c>
      <c r="P44" s="328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22" t="s">
        <v>110</v>
      </c>
      <c r="AB44" s="328" t="s">
        <v>111</v>
      </c>
      <c r="AC44" s="304"/>
      <c r="AD44" s="305"/>
      <c r="AE44" s="364"/>
      <c r="AF44" s="366"/>
      <c r="AG44" s="62"/>
      <c r="AH44" s="62"/>
      <c r="AI44" s="62"/>
      <c r="AJ44" s="62"/>
      <c r="AK44" s="62"/>
    </row>
    <row r="45" spans="1:37" ht="12.75" customHeight="1">
      <c r="A45" s="335" t="str">
        <f>A4</f>
        <v>TTH 12:30PM-1:45PM  TTHSAT 1:45PM-3:00PM</v>
      </c>
      <c r="B45" s="336"/>
      <c r="C45" s="337"/>
      <c r="D45" s="71" t="str">
        <f>D4</f>
        <v>N6004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2"/>
      <c r="P45" s="328"/>
      <c r="Q45" s="316"/>
      <c r="R45" s="316"/>
      <c r="S45" s="316"/>
      <c r="T45" s="316"/>
      <c r="U45" s="315"/>
      <c r="V45" s="315"/>
      <c r="W45" s="316"/>
      <c r="X45" s="316"/>
      <c r="Y45" s="316"/>
      <c r="Z45" s="316"/>
      <c r="AA45" s="323"/>
      <c r="AB45" s="329"/>
      <c r="AC45" s="68" t="s">
        <v>122</v>
      </c>
      <c r="AD45" s="69" t="s">
        <v>123</v>
      </c>
      <c r="AE45" s="364"/>
      <c r="AF45" s="366"/>
      <c r="AG45" s="62"/>
      <c r="AH45" s="62"/>
      <c r="AI45" s="62"/>
      <c r="AJ45" s="62"/>
      <c r="AK45" s="62"/>
    </row>
    <row r="46" spans="1:37" ht="12.75" customHeight="1">
      <c r="A46" s="335" t="str">
        <f>A5</f>
        <v>2 Trimester SY 2015-2016</v>
      </c>
      <c r="B46" s="336"/>
      <c r="C46" s="337"/>
      <c r="D46" s="337"/>
      <c r="E46" s="57">
        <f t="shared" ref="E46:N46" si="5">IF(E5="","",E5)</f>
        <v>25</v>
      </c>
      <c r="F46" s="57">
        <f t="shared" si="5"/>
        <v>10</v>
      </c>
      <c r="G46" s="57">
        <f t="shared" si="5"/>
        <v>10</v>
      </c>
      <c r="H46" s="57">
        <f t="shared" si="5"/>
        <v>80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2"/>
      <c r="P46" s="328"/>
      <c r="Q46" s="57">
        <f>IF(Q5="","",Q5)</f>
        <v>40</v>
      </c>
      <c r="R46" s="57">
        <f t="shared" ref="R46:Z46" si="6">IF(R5="","",R5)</f>
        <v>20</v>
      </c>
      <c r="S46" s="57">
        <f t="shared" si="6"/>
        <v>20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23"/>
      <c r="AB46" s="329"/>
      <c r="AC46" s="57">
        <f t="shared" ref="AC46" si="7">IF(AC5="","",AC5)</f>
        <v>80</v>
      </c>
      <c r="AD46" s="306"/>
      <c r="AE46" s="364"/>
      <c r="AF46" s="366"/>
      <c r="AG46" s="62"/>
      <c r="AH46" s="62"/>
      <c r="AI46" s="62"/>
      <c r="AJ46" s="62"/>
      <c r="AK46" s="62"/>
    </row>
    <row r="47" spans="1:37" ht="12.75" customHeight="1">
      <c r="A47" s="326" t="str">
        <f>A6</f>
        <v>Inst/Prof:Leonard Prim Francis G. Reyes</v>
      </c>
      <c r="B47" s="327"/>
      <c r="C47" s="316"/>
      <c r="D47" s="316"/>
      <c r="E47" s="313" t="str">
        <f>IF(E6="","",E6)</f>
        <v>QUIZ</v>
      </c>
      <c r="F47" s="313" t="str">
        <f t="shared" ref="F47:N47" si="8">IF(F6="","",F6)</f>
        <v>QUIZ</v>
      </c>
      <c r="G47" s="313" t="str">
        <f t="shared" si="8"/>
        <v>QUIZ</v>
      </c>
      <c r="H47" s="313" t="str">
        <f t="shared" si="8"/>
        <v>QUIZ</v>
      </c>
      <c r="I47" s="313" t="str">
        <f t="shared" si="8"/>
        <v/>
      </c>
      <c r="J47" s="313" t="str">
        <f t="shared" si="8"/>
        <v/>
      </c>
      <c r="K47" s="313" t="str">
        <f t="shared" si="8"/>
        <v/>
      </c>
      <c r="L47" s="313" t="str">
        <f t="shared" si="8"/>
        <v/>
      </c>
      <c r="M47" s="313" t="str">
        <f t="shared" si="8"/>
        <v/>
      </c>
      <c r="N47" s="313" t="str">
        <f t="shared" si="8"/>
        <v/>
      </c>
      <c r="O47" s="324">
        <f>O6</f>
        <v>125</v>
      </c>
      <c r="P47" s="328"/>
      <c r="Q47" s="313" t="str">
        <f t="shared" ref="Q47:Z47" si="9">IF(Q6="","",Q6)</f>
        <v>LAB 01</v>
      </c>
      <c r="R47" s="313" t="str">
        <f t="shared" si="9"/>
        <v>LAB 02</v>
      </c>
      <c r="S47" s="313" t="str">
        <f t="shared" si="9"/>
        <v>LAB 03</v>
      </c>
      <c r="T47" s="313" t="str">
        <f t="shared" si="9"/>
        <v/>
      </c>
      <c r="U47" s="313" t="str">
        <f t="shared" si="9"/>
        <v/>
      </c>
      <c r="V47" s="313" t="str">
        <f t="shared" si="9"/>
        <v/>
      </c>
      <c r="W47" s="313" t="str">
        <f t="shared" si="9"/>
        <v/>
      </c>
      <c r="X47" s="313" t="str">
        <f t="shared" si="9"/>
        <v/>
      </c>
      <c r="Y47" s="313" t="str">
        <f t="shared" si="9"/>
        <v/>
      </c>
      <c r="Z47" s="313" t="str">
        <f t="shared" si="9"/>
        <v/>
      </c>
      <c r="AA47" s="324">
        <f>AA6</f>
        <v>80</v>
      </c>
      <c r="AB47" s="329"/>
      <c r="AC47" s="361">
        <f>AC6</f>
        <v>40959</v>
      </c>
      <c r="AD47" s="307"/>
      <c r="AE47" s="364"/>
      <c r="AF47" s="366"/>
      <c r="AG47" s="62"/>
      <c r="AH47" s="62"/>
      <c r="AI47" s="62"/>
      <c r="AJ47" s="62"/>
      <c r="AK47" s="62"/>
    </row>
    <row r="48" spans="1:37" ht="13.35" customHeight="1">
      <c r="A48" s="357" t="s">
        <v>124</v>
      </c>
      <c r="B48" s="358"/>
      <c r="C48" s="345" t="s">
        <v>125</v>
      </c>
      <c r="D48" s="331" t="s">
        <v>128</v>
      </c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24"/>
      <c r="P48" s="328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324"/>
      <c r="AB48" s="329"/>
      <c r="AC48" s="362"/>
      <c r="AD48" s="307"/>
      <c r="AE48" s="364"/>
      <c r="AF48" s="366"/>
      <c r="AG48" s="55"/>
      <c r="AH48" s="55"/>
      <c r="AI48" s="55"/>
      <c r="AJ48" s="55"/>
      <c r="AK48" s="55"/>
    </row>
    <row r="49" spans="1:32">
      <c r="A49" s="359"/>
      <c r="B49" s="360"/>
      <c r="C49" s="346"/>
      <c r="D49" s="332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25"/>
      <c r="P49" s="37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25"/>
      <c r="AB49" s="330"/>
      <c r="AC49" s="363"/>
      <c r="AD49" s="308"/>
      <c r="AE49" s="365"/>
      <c r="AF49" s="367"/>
    </row>
    <row r="50" spans="1:32" ht="12.75" customHeight="1">
      <c r="A50" s="58" t="s">
        <v>66</v>
      </c>
      <c r="B50" s="59" t="str">
        <f>CRS!B50</f>
        <v xml:space="preserve">OGGANG, JEWEL RIZZ L. </v>
      </c>
      <c r="C50" s="65" t="str">
        <f>CRS!C50</f>
        <v>F</v>
      </c>
      <c r="D50" s="70" t="str">
        <f>CRS!D50</f>
        <v>BSA-1</v>
      </c>
      <c r="E50" s="109">
        <v>25</v>
      </c>
      <c r="F50" s="109">
        <v>10</v>
      </c>
      <c r="G50" s="109">
        <v>10</v>
      </c>
      <c r="H50" s="109">
        <v>80</v>
      </c>
      <c r="I50" s="109"/>
      <c r="J50" s="109"/>
      <c r="K50" s="109"/>
      <c r="L50" s="109"/>
      <c r="M50" s="109"/>
      <c r="N50" s="109"/>
      <c r="O50" s="60">
        <f t="shared" ref="O50:O80" si="10">IF(SUM(E50:N50)=0,"",SUM(E50:N50))</f>
        <v>125</v>
      </c>
      <c r="P50" s="67">
        <f t="shared" ref="P50:P80" si="11">IF(O50="","",O50/$O$6*100)</f>
        <v>100</v>
      </c>
      <c r="Q50" s="109">
        <v>40</v>
      </c>
      <c r="R50" s="109">
        <v>20</v>
      </c>
      <c r="S50" s="109">
        <v>15</v>
      </c>
      <c r="T50" s="109"/>
      <c r="U50" s="109"/>
      <c r="V50" s="109"/>
      <c r="W50" s="109"/>
      <c r="X50" s="109"/>
      <c r="Y50" s="109"/>
      <c r="Z50" s="109"/>
      <c r="AA50" s="60">
        <f t="shared" ref="AA50:AA80" si="12">IF(SUM(Q50:Z50)=0,"",SUM(Q50:Z50))</f>
        <v>75</v>
      </c>
      <c r="AB50" s="67">
        <f t="shared" ref="AB50:AB80" si="13">IF(AA50="","",AA50/$AA$6*100)</f>
        <v>93.75</v>
      </c>
      <c r="AC50" s="111">
        <v>75</v>
      </c>
      <c r="AD50" s="67">
        <f t="shared" ref="AD50:AD80" si="14">IF(AC50="","",AC50/$AC$5*100)</f>
        <v>93.75</v>
      </c>
      <c r="AE50" s="66">
        <f>CRS!H50</f>
        <v>95.8125</v>
      </c>
      <c r="AF50" s="64">
        <f>CRS!I50</f>
        <v>96</v>
      </c>
    </row>
    <row r="51" spans="1:32" ht="12.75" customHeight="1">
      <c r="A51" s="56" t="s">
        <v>67</v>
      </c>
      <c r="B51" s="59" t="str">
        <f>CRS!B51</f>
        <v xml:space="preserve">OYAM, NEAL ARDEN A. </v>
      </c>
      <c r="C51" s="65" t="str">
        <f>CRS!C51</f>
        <v>M</v>
      </c>
      <c r="D51" s="70" t="str">
        <f>CRS!D51</f>
        <v>BSA-1</v>
      </c>
      <c r="E51" s="109">
        <v>25</v>
      </c>
      <c r="F51" s="109">
        <v>10</v>
      </c>
      <c r="G51" s="109">
        <v>10</v>
      </c>
      <c r="H51" s="109">
        <v>75</v>
      </c>
      <c r="I51" s="109"/>
      <c r="J51" s="109"/>
      <c r="K51" s="109"/>
      <c r="L51" s="109"/>
      <c r="M51" s="109"/>
      <c r="N51" s="109"/>
      <c r="O51" s="60">
        <f t="shared" si="10"/>
        <v>120</v>
      </c>
      <c r="P51" s="67">
        <f t="shared" si="11"/>
        <v>96</v>
      </c>
      <c r="Q51" s="109">
        <v>40</v>
      </c>
      <c r="R51" s="109">
        <v>20</v>
      </c>
      <c r="S51" s="109">
        <v>20</v>
      </c>
      <c r="T51" s="109"/>
      <c r="U51" s="109"/>
      <c r="V51" s="109"/>
      <c r="W51" s="109"/>
      <c r="X51" s="109"/>
      <c r="Y51" s="109"/>
      <c r="Z51" s="109"/>
      <c r="AA51" s="60">
        <f t="shared" si="12"/>
        <v>80</v>
      </c>
      <c r="AB51" s="67">
        <f t="shared" si="13"/>
        <v>100</v>
      </c>
      <c r="AC51" s="111">
        <v>68</v>
      </c>
      <c r="AD51" s="67">
        <f t="shared" si="14"/>
        <v>85</v>
      </c>
      <c r="AE51" s="66">
        <f>CRS!H51</f>
        <v>93.580000000000013</v>
      </c>
      <c r="AF51" s="64">
        <f>CRS!I51</f>
        <v>94</v>
      </c>
    </row>
    <row r="52" spans="1:32" ht="12.75" customHeight="1">
      <c r="A52" s="56" t="s">
        <v>68</v>
      </c>
      <c r="B52" s="59" t="str">
        <f>CRS!B52</f>
        <v xml:space="preserve">SOBREPEÑA, KARL BENEDICT P. </v>
      </c>
      <c r="C52" s="65" t="str">
        <f>CRS!C52</f>
        <v>M</v>
      </c>
      <c r="D52" s="70" t="str">
        <f>CRS!D52</f>
        <v>BSA-1</v>
      </c>
      <c r="E52" s="109">
        <v>25</v>
      </c>
      <c r="F52" s="109">
        <v>10</v>
      </c>
      <c r="G52" s="109">
        <v>10</v>
      </c>
      <c r="H52" s="109">
        <v>70</v>
      </c>
      <c r="I52" s="109"/>
      <c r="J52" s="109"/>
      <c r="K52" s="109"/>
      <c r="L52" s="109"/>
      <c r="M52" s="109"/>
      <c r="N52" s="109"/>
      <c r="O52" s="60">
        <f t="shared" si="10"/>
        <v>115</v>
      </c>
      <c r="P52" s="67">
        <f t="shared" si="11"/>
        <v>92</v>
      </c>
      <c r="Q52" s="109">
        <v>40</v>
      </c>
      <c r="R52" s="109">
        <v>20</v>
      </c>
      <c r="S52" s="109">
        <v>20</v>
      </c>
      <c r="T52" s="109"/>
      <c r="U52" s="109"/>
      <c r="V52" s="109"/>
      <c r="W52" s="109"/>
      <c r="X52" s="109"/>
      <c r="Y52" s="109"/>
      <c r="Z52" s="109"/>
      <c r="AA52" s="60">
        <f t="shared" si="12"/>
        <v>80</v>
      </c>
      <c r="AB52" s="67">
        <f t="shared" si="13"/>
        <v>100</v>
      </c>
      <c r="AC52" s="111">
        <v>80</v>
      </c>
      <c r="AD52" s="67">
        <f t="shared" si="14"/>
        <v>100</v>
      </c>
      <c r="AE52" s="66">
        <f>CRS!H52</f>
        <v>97.36</v>
      </c>
      <c r="AF52" s="64">
        <f>CRS!I52</f>
        <v>97</v>
      </c>
    </row>
    <row r="53" spans="1:32" ht="12.75" customHeight="1">
      <c r="A53" s="56" t="s">
        <v>69</v>
      </c>
      <c r="B53" s="59" t="str">
        <f>CRS!B53</f>
        <v xml:space="preserve">SOLIBA, LOISA FAITH B. </v>
      </c>
      <c r="C53" s="65" t="str">
        <f>CRS!C53</f>
        <v>F</v>
      </c>
      <c r="D53" s="70" t="str">
        <f>CRS!D53</f>
        <v>BSA-1</v>
      </c>
      <c r="E53" s="109">
        <v>25</v>
      </c>
      <c r="F53" s="109">
        <v>10</v>
      </c>
      <c r="G53" s="109">
        <v>10</v>
      </c>
      <c r="H53" s="109">
        <v>70</v>
      </c>
      <c r="I53" s="109"/>
      <c r="J53" s="109"/>
      <c r="K53" s="109"/>
      <c r="L53" s="109"/>
      <c r="M53" s="109"/>
      <c r="N53" s="109"/>
      <c r="O53" s="60">
        <f t="shared" si="10"/>
        <v>115</v>
      </c>
      <c r="P53" s="67">
        <f t="shared" si="11"/>
        <v>92</v>
      </c>
      <c r="Q53" s="109">
        <v>40</v>
      </c>
      <c r="R53" s="109">
        <v>20</v>
      </c>
      <c r="S53" s="109">
        <v>20</v>
      </c>
      <c r="T53" s="109"/>
      <c r="U53" s="109"/>
      <c r="V53" s="109"/>
      <c r="W53" s="109"/>
      <c r="X53" s="109"/>
      <c r="Y53" s="109"/>
      <c r="Z53" s="109"/>
      <c r="AA53" s="60">
        <f t="shared" si="12"/>
        <v>80</v>
      </c>
      <c r="AB53" s="67">
        <f t="shared" si="13"/>
        <v>100</v>
      </c>
      <c r="AC53" s="111">
        <v>80</v>
      </c>
      <c r="AD53" s="67">
        <f t="shared" si="14"/>
        <v>100</v>
      </c>
      <c r="AE53" s="66">
        <f>CRS!H53</f>
        <v>97.36</v>
      </c>
      <c r="AF53" s="64">
        <f>CRS!I53</f>
        <v>97</v>
      </c>
    </row>
    <row r="54" spans="1:32" ht="12.75" customHeight="1">
      <c r="A54" s="56" t="s">
        <v>70</v>
      </c>
      <c r="B54" s="59" t="str">
        <f>CRS!B54</f>
        <v xml:space="preserve">SORIANO, AYESSA MAE D. </v>
      </c>
      <c r="C54" s="65" t="str">
        <f>CRS!C54</f>
        <v>F</v>
      </c>
      <c r="D54" s="70" t="str">
        <f>CRS!D54</f>
        <v>BSA-1</v>
      </c>
      <c r="E54" s="109">
        <v>25</v>
      </c>
      <c r="F54" s="109">
        <v>8</v>
      </c>
      <c r="G54" s="109">
        <v>10</v>
      </c>
      <c r="H54" s="109">
        <v>80</v>
      </c>
      <c r="I54" s="109"/>
      <c r="J54" s="109"/>
      <c r="K54" s="109"/>
      <c r="L54" s="109"/>
      <c r="M54" s="109"/>
      <c r="N54" s="109"/>
      <c r="O54" s="60">
        <f t="shared" si="10"/>
        <v>123</v>
      </c>
      <c r="P54" s="67">
        <f t="shared" si="11"/>
        <v>98.4</v>
      </c>
      <c r="Q54" s="109">
        <v>40</v>
      </c>
      <c r="R54" s="109">
        <v>20</v>
      </c>
      <c r="S54" s="109">
        <v>20</v>
      </c>
      <c r="T54" s="109"/>
      <c r="U54" s="109"/>
      <c r="V54" s="109"/>
      <c r="W54" s="109"/>
      <c r="X54" s="109"/>
      <c r="Y54" s="109"/>
      <c r="Z54" s="109"/>
      <c r="AA54" s="60">
        <f t="shared" si="12"/>
        <v>80</v>
      </c>
      <c r="AB54" s="67">
        <f t="shared" si="13"/>
        <v>100</v>
      </c>
      <c r="AC54" s="111">
        <v>79</v>
      </c>
      <c r="AD54" s="67">
        <f t="shared" si="14"/>
        <v>98.75</v>
      </c>
      <c r="AE54" s="66">
        <f>CRS!H54</f>
        <v>99.047000000000011</v>
      </c>
      <c r="AF54" s="64">
        <f>CRS!I54</f>
        <v>99</v>
      </c>
    </row>
    <row r="55" spans="1:32" ht="12.75" customHeight="1">
      <c r="A55" s="56" t="s">
        <v>71</v>
      </c>
      <c r="B55" s="59" t="str">
        <f>CRS!B55</f>
        <v xml:space="preserve">SORIANO, KATHLEEN C. </v>
      </c>
      <c r="C55" s="65" t="str">
        <f>CRS!C55</f>
        <v>F</v>
      </c>
      <c r="D55" s="70" t="str">
        <f>CRS!D55</f>
        <v>BSA-1</v>
      </c>
      <c r="E55" s="109">
        <v>25</v>
      </c>
      <c r="F55" s="109">
        <v>10</v>
      </c>
      <c r="G55" s="109">
        <v>8</v>
      </c>
      <c r="H55" s="109">
        <v>80</v>
      </c>
      <c r="I55" s="109"/>
      <c r="J55" s="109"/>
      <c r="K55" s="109"/>
      <c r="L55" s="109"/>
      <c r="M55" s="109"/>
      <c r="N55" s="109"/>
      <c r="O55" s="60">
        <f t="shared" si="10"/>
        <v>123</v>
      </c>
      <c r="P55" s="67">
        <f t="shared" si="11"/>
        <v>98.4</v>
      </c>
      <c r="Q55" s="109">
        <v>40</v>
      </c>
      <c r="R55" s="109">
        <v>20</v>
      </c>
      <c r="S55" s="109">
        <v>18</v>
      </c>
      <c r="T55" s="109"/>
      <c r="U55" s="109"/>
      <c r="V55" s="109"/>
      <c r="W55" s="109"/>
      <c r="X55" s="109"/>
      <c r="Y55" s="109"/>
      <c r="Z55" s="109"/>
      <c r="AA55" s="60">
        <f t="shared" si="12"/>
        <v>78</v>
      </c>
      <c r="AB55" s="67">
        <f t="shared" si="13"/>
        <v>97.5</v>
      </c>
      <c r="AC55" s="111">
        <v>72</v>
      </c>
      <c r="AD55" s="67">
        <f t="shared" si="14"/>
        <v>90</v>
      </c>
      <c r="AE55" s="66">
        <f>CRS!H55</f>
        <v>95.247000000000014</v>
      </c>
      <c r="AF55" s="64">
        <f>CRS!I55</f>
        <v>95</v>
      </c>
    </row>
    <row r="56" spans="1:32" ht="12.75" customHeight="1">
      <c r="A56" s="56" t="s">
        <v>72</v>
      </c>
      <c r="B56" s="59" t="str">
        <f>CRS!B56</f>
        <v xml:space="preserve">TAYAOTAO, MECAR C. </v>
      </c>
      <c r="C56" s="65" t="str">
        <f>CRS!C56</f>
        <v>F</v>
      </c>
      <c r="D56" s="70" t="str">
        <f>CRS!D56</f>
        <v>BSA-1</v>
      </c>
      <c r="E56" s="109">
        <v>25</v>
      </c>
      <c r="F56" s="109">
        <v>8</v>
      </c>
      <c r="G56" s="109">
        <v>10</v>
      </c>
      <c r="H56" s="109">
        <v>80</v>
      </c>
      <c r="I56" s="109"/>
      <c r="J56" s="109"/>
      <c r="K56" s="109"/>
      <c r="L56" s="109"/>
      <c r="M56" s="109"/>
      <c r="N56" s="109"/>
      <c r="O56" s="60">
        <f t="shared" si="10"/>
        <v>123</v>
      </c>
      <c r="P56" s="67">
        <f t="shared" si="11"/>
        <v>98.4</v>
      </c>
      <c r="Q56" s="109">
        <v>40</v>
      </c>
      <c r="R56" s="109">
        <v>20</v>
      </c>
      <c r="S56" s="109">
        <v>20</v>
      </c>
      <c r="T56" s="109"/>
      <c r="U56" s="109"/>
      <c r="V56" s="109"/>
      <c r="W56" s="109"/>
      <c r="X56" s="109"/>
      <c r="Y56" s="109"/>
      <c r="Z56" s="109"/>
      <c r="AA56" s="60">
        <f t="shared" si="12"/>
        <v>80</v>
      </c>
      <c r="AB56" s="67">
        <f t="shared" si="13"/>
        <v>100</v>
      </c>
      <c r="AC56" s="111">
        <v>75</v>
      </c>
      <c r="AD56" s="67">
        <f t="shared" si="14"/>
        <v>93.75</v>
      </c>
      <c r="AE56" s="66">
        <f>CRS!H56</f>
        <v>97.347000000000008</v>
      </c>
      <c r="AF56" s="64">
        <f>CRS!I56</f>
        <v>97</v>
      </c>
    </row>
    <row r="57" spans="1:32" ht="12.75" customHeight="1">
      <c r="A57" s="56" t="s">
        <v>73</v>
      </c>
      <c r="B57" s="59" t="str">
        <f>CRS!B57</f>
        <v xml:space="preserve">VICENTE, JIMUEL T. </v>
      </c>
      <c r="C57" s="65" t="str">
        <f>CRS!C57</f>
        <v>M</v>
      </c>
      <c r="D57" s="70" t="str">
        <f>CRS!D57</f>
        <v>BSA-1</v>
      </c>
      <c r="E57" s="109">
        <v>21</v>
      </c>
      <c r="F57" s="109">
        <v>10</v>
      </c>
      <c r="G57" s="109">
        <v>8</v>
      </c>
      <c r="H57" s="109">
        <v>80</v>
      </c>
      <c r="I57" s="109"/>
      <c r="J57" s="109"/>
      <c r="K57" s="109"/>
      <c r="L57" s="109"/>
      <c r="M57" s="109"/>
      <c r="N57" s="109"/>
      <c r="O57" s="60">
        <f t="shared" si="10"/>
        <v>119</v>
      </c>
      <c r="P57" s="67">
        <f t="shared" si="11"/>
        <v>95.199999999999989</v>
      </c>
      <c r="Q57" s="109">
        <v>40</v>
      </c>
      <c r="R57" s="109">
        <v>20</v>
      </c>
      <c r="S57" s="109">
        <v>16</v>
      </c>
      <c r="T57" s="109"/>
      <c r="U57" s="109"/>
      <c r="V57" s="109"/>
      <c r="W57" s="109"/>
      <c r="X57" s="109"/>
      <c r="Y57" s="109"/>
      <c r="Z57" s="109"/>
      <c r="AA57" s="60">
        <f t="shared" si="12"/>
        <v>76</v>
      </c>
      <c r="AB57" s="67">
        <f t="shared" si="13"/>
        <v>95</v>
      </c>
      <c r="AC57" s="111">
        <v>59</v>
      </c>
      <c r="AD57" s="67">
        <f t="shared" si="14"/>
        <v>73.75</v>
      </c>
      <c r="AE57" s="66">
        <f>CRS!H57</f>
        <v>87.841000000000008</v>
      </c>
      <c r="AF57" s="64">
        <f>CRS!I57</f>
        <v>88</v>
      </c>
    </row>
    <row r="58" spans="1:32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10"/>
        <v/>
      </c>
      <c r="P58" s="67" t="str">
        <f t="shared" si="11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2"/>
        <v/>
      </c>
      <c r="AB58" s="67" t="str">
        <f t="shared" si="13"/>
        <v/>
      </c>
      <c r="AC58" s="111"/>
      <c r="AD58" s="67" t="str">
        <f t="shared" si="14"/>
        <v/>
      </c>
      <c r="AE58" s="66" t="str">
        <f>CRS!H58</f>
        <v/>
      </c>
      <c r="AF58" s="64" t="str">
        <f>CRS!I58</f>
        <v/>
      </c>
    </row>
    <row r="59" spans="1:32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10"/>
        <v/>
      </c>
      <c r="P59" s="67" t="str">
        <f t="shared" si="11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2"/>
        <v/>
      </c>
      <c r="AB59" s="67" t="str">
        <f t="shared" si="13"/>
        <v/>
      </c>
      <c r="AC59" s="111"/>
      <c r="AD59" s="67" t="str">
        <f t="shared" si="14"/>
        <v/>
      </c>
      <c r="AE59" s="66" t="str">
        <f>CRS!H59</f>
        <v/>
      </c>
      <c r="AF59" s="64" t="str">
        <f>CRS!I59</f>
        <v/>
      </c>
    </row>
    <row r="60" spans="1:32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10"/>
        <v/>
      </c>
      <c r="P60" s="67" t="str">
        <f t="shared" si="11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2"/>
        <v/>
      </c>
      <c r="AB60" s="67" t="str">
        <f t="shared" si="13"/>
        <v/>
      </c>
      <c r="AC60" s="111"/>
      <c r="AD60" s="67" t="str">
        <f t="shared" si="14"/>
        <v/>
      </c>
      <c r="AE60" s="66" t="str">
        <f>CRS!H60</f>
        <v/>
      </c>
      <c r="AF60" s="64" t="str">
        <f>CRS!I60</f>
        <v/>
      </c>
    </row>
    <row r="61" spans="1:32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10"/>
        <v/>
      </c>
      <c r="P61" s="67" t="str">
        <f t="shared" si="11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2"/>
        <v/>
      </c>
      <c r="AB61" s="67" t="str">
        <f t="shared" si="13"/>
        <v/>
      </c>
      <c r="AC61" s="111"/>
      <c r="AD61" s="67" t="str">
        <f t="shared" si="14"/>
        <v/>
      </c>
      <c r="AE61" s="66" t="str">
        <f>CRS!H61</f>
        <v/>
      </c>
      <c r="AF61" s="64" t="str">
        <f>CRS!I61</f>
        <v/>
      </c>
    </row>
    <row r="62" spans="1:32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10"/>
        <v/>
      </c>
      <c r="P62" s="67" t="str">
        <f t="shared" si="11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2"/>
        <v/>
      </c>
      <c r="AB62" s="67" t="str">
        <f t="shared" si="13"/>
        <v/>
      </c>
      <c r="AC62" s="111"/>
      <c r="AD62" s="67" t="str">
        <f t="shared" si="14"/>
        <v/>
      </c>
      <c r="AE62" s="66" t="str">
        <f>CRS!H62</f>
        <v/>
      </c>
      <c r="AF62" s="64" t="str">
        <f>CRS!I62</f>
        <v/>
      </c>
    </row>
    <row r="63" spans="1:32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10"/>
        <v/>
      </c>
      <c r="P63" s="67" t="str">
        <f t="shared" si="11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2"/>
        <v/>
      </c>
      <c r="AB63" s="67" t="str">
        <f t="shared" si="13"/>
        <v/>
      </c>
      <c r="AC63" s="111"/>
      <c r="AD63" s="67" t="str">
        <f t="shared" si="14"/>
        <v/>
      </c>
      <c r="AE63" s="66" t="str">
        <f>CRS!H63</f>
        <v/>
      </c>
      <c r="AF63" s="64" t="str">
        <f>CRS!I63</f>
        <v/>
      </c>
    </row>
    <row r="64" spans="1:32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10"/>
        <v/>
      </c>
      <c r="P64" s="67" t="str">
        <f t="shared" si="11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2"/>
        <v/>
      </c>
      <c r="AB64" s="67" t="str">
        <f t="shared" si="13"/>
        <v/>
      </c>
      <c r="AC64" s="111"/>
      <c r="AD64" s="67" t="str">
        <f t="shared" si="14"/>
        <v/>
      </c>
      <c r="AE64" s="66" t="str">
        <f>CRS!H64</f>
        <v/>
      </c>
      <c r="AF64" s="64" t="str">
        <f>CRS!I64</f>
        <v/>
      </c>
    </row>
    <row r="65" spans="1:34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10"/>
        <v/>
      </c>
      <c r="P65" s="67" t="str">
        <f t="shared" si="11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2"/>
        <v/>
      </c>
      <c r="AB65" s="67" t="str">
        <f t="shared" si="13"/>
        <v/>
      </c>
      <c r="AC65" s="111"/>
      <c r="AD65" s="67" t="str">
        <f t="shared" si="14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10"/>
        <v/>
      </c>
      <c r="P66" s="67" t="str">
        <f t="shared" si="11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2"/>
        <v/>
      </c>
      <c r="AB66" s="67" t="str">
        <f t="shared" si="13"/>
        <v/>
      </c>
      <c r="AC66" s="111"/>
      <c r="AD66" s="67" t="str">
        <f t="shared" si="14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10"/>
        <v/>
      </c>
      <c r="P67" s="67" t="str">
        <f t="shared" si="11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2"/>
        <v/>
      </c>
      <c r="AB67" s="67" t="str">
        <f t="shared" si="13"/>
        <v/>
      </c>
      <c r="AC67" s="111"/>
      <c r="AD67" s="67" t="str">
        <f t="shared" si="14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10"/>
        <v/>
      </c>
      <c r="P68" s="67" t="str">
        <f t="shared" si="11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2"/>
        <v/>
      </c>
      <c r="AB68" s="67" t="str">
        <f t="shared" si="13"/>
        <v/>
      </c>
      <c r="AC68" s="111"/>
      <c r="AD68" s="67" t="str">
        <f t="shared" si="14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10"/>
        <v/>
      </c>
      <c r="P69" s="67" t="str">
        <f t="shared" si="11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2"/>
        <v/>
      </c>
      <c r="AB69" s="67" t="str">
        <f t="shared" si="13"/>
        <v/>
      </c>
      <c r="AC69" s="111"/>
      <c r="AD69" s="67" t="str">
        <f t="shared" si="14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10"/>
        <v/>
      </c>
      <c r="P70" s="67" t="str">
        <f t="shared" si="11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2"/>
        <v/>
      </c>
      <c r="AB70" s="67" t="str">
        <f t="shared" si="13"/>
        <v/>
      </c>
      <c r="AC70" s="111"/>
      <c r="AD70" s="67" t="str">
        <f t="shared" si="14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10"/>
        <v/>
      </c>
      <c r="P71" s="67" t="str">
        <f t="shared" si="11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2"/>
        <v/>
      </c>
      <c r="AB71" s="67" t="str">
        <f t="shared" si="13"/>
        <v/>
      </c>
      <c r="AC71" s="111"/>
      <c r="AD71" s="67" t="str">
        <f t="shared" si="14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10"/>
        <v/>
      </c>
      <c r="P72" s="67" t="str">
        <f t="shared" si="11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2"/>
        <v/>
      </c>
      <c r="AB72" s="67" t="str">
        <f t="shared" si="13"/>
        <v/>
      </c>
      <c r="AC72" s="111"/>
      <c r="AD72" s="67" t="str">
        <f t="shared" si="14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10"/>
        <v/>
      </c>
      <c r="P73" s="67" t="str">
        <f t="shared" si="11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2"/>
        <v/>
      </c>
      <c r="AB73" s="67" t="str">
        <f t="shared" si="13"/>
        <v/>
      </c>
      <c r="AC73" s="111"/>
      <c r="AD73" s="67" t="str">
        <f t="shared" si="14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10"/>
        <v/>
      </c>
      <c r="P74" s="67" t="str">
        <f t="shared" si="11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2"/>
        <v/>
      </c>
      <c r="AB74" s="67" t="str">
        <f t="shared" si="13"/>
        <v/>
      </c>
      <c r="AC74" s="111"/>
      <c r="AD74" s="67" t="str">
        <f t="shared" si="14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10"/>
        <v/>
      </c>
      <c r="P75" s="67" t="str">
        <f t="shared" si="11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2"/>
        <v/>
      </c>
      <c r="AB75" s="67" t="str">
        <f t="shared" si="13"/>
        <v/>
      </c>
      <c r="AC75" s="111"/>
      <c r="AD75" s="67" t="str">
        <f t="shared" si="14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10"/>
        <v/>
      </c>
      <c r="P76" s="67" t="str">
        <f t="shared" si="11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2"/>
        <v/>
      </c>
      <c r="AB76" s="67" t="str">
        <f t="shared" si="13"/>
        <v/>
      </c>
      <c r="AC76" s="111"/>
      <c r="AD76" s="67" t="str">
        <f t="shared" si="14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10"/>
        <v/>
      </c>
      <c r="P77" s="67" t="str">
        <f t="shared" si="11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2"/>
        <v/>
      </c>
      <c r="AB77" s="67" t="str">
        <f t="shared" si="13"/>
        <v/>
      </c>
      <c r="AC77" s="111"/>
      <c r="AD77" s="67" t="str">
        <f t="shared" si="14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10"/>
        <v/>
      </c>
      <c r="P78" s="67" t="str">
        <f t="shared" si="11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2"/>
        <v/>
      </c>
      <c r="AB78" s="67" t="str">
        <f t="shared" si="13"/>
        <v/>
      </c>
      <c r="AC78" s="111"/>
      <c r="AD78" s="67" t="str">
        <f t="shared" si="14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10"/>
        <v/>
      </c>
      <c r="P79" s="67" t="str">
        <f t="shared" si="11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2"/>
        <v/>
      </c>
      <c r="AB79" s="67" t="str">
        <f t="shared" si="13"/>
        <v/>
      </c>
      <c r="AC79" s="111"/>
      <c r="AD79" s="67" t="str">
        <f t="shared" si="14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10"/>
        <v/>
      </c>
      <c r="P80" s="67" t="str">
        <f t="shared" si="11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2"/>
        <v/>
      </c>
      <c r="AB80" s="67" t="str">
        <f t="shared" si="13"/>
        <v/>
      </c>
      <c r="AC80" s="111"/>
      <c r="AD80" s="67" t="str">
        <f t="shared" si="14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disablePrompts="1"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6" orientation="landscape" r:id="rId1"/>
  <headerFooter>
    <oddHeader>&amp;C&amp;"Century Gothic,Bold"&amp;7UNIVERSITY OF THE CORDILLERASCLASS RECORDPRELIM WORKSHEET</oddHeader>
    <oddFooter>&amp;L&amp;"Century Gothic,Regular"&amp;8UC-VPAA-HE-CRSJAN.2015 Rev.00&amp;R&amp;"Century Gothic,Regular"&amp;8 Page &amp;P of &amp;N-PRL</oddFooter>
  </headerFooter>
  <rowBreaks count="1" manualBreakCount="1">
    <brk id="4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BreakPreview" topLeftCell="C18" zoomScale="60" workbookViewId="0">
      <selection activeCell="Q6" sqref="Q6:Y8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53" t="str">
        <f>CRS!A1</f>
        <v>BSA 1A  ADTA</v>
      </c>
      <c r="B1" s="354"/>
      <c r="C1" s="354"/>
      <c r="D1" s="354"/>
      <c r="E1" s="309" t="s">
        <v>135</v>
      </c>
      <c r="F1" s="309"/>
      <c r="G1" s="309"/>
      <c r="H1" s="309"/>
      <c r="I1" s="309"/>
      <c r="J1" s="309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1"/>
      <c r="AD1" s="311"/>
      <c r="AE1" s="311"/>
      <c r="AF1" s="311"/>
      <c r="AG1" s="312"/>
      <c r="AH1" s="63"/>
      <c r="AI1" s="55"/>
      <c r="AJ1" s="55"/>
      <c r="AK1" s="55"/>
      <c r="AL1" s="55"/>
    </row>
    <row r="2" spans="1:38" ht="15" customHeight="1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38" t="str">
        <f>IF('INITIAL INPUT'!G21="","",'INITIAL INPUT'!G21)</f>
        <v>Laboratory</v>
      </c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16"/>
      <c r="AC2" s="302" t="s">
        <v>98</v>
      </c>
      <c r="AD2" s="303"/>
      <c r="AE2" s="375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>
      <c r="A3" s="333" t="str">
        <f>CRS!A3</f>
        <v>ACCOUNTING DATABASE THEORY &amp; APPLICATION</v>
      </c>
      <c r="B3" s="334"/>
      <c r="C3" s="334"/>
      <c r="D3" s="334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22" t="s">
        <v>110</v>
      </c>
      <c r="P3" s="328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22" t="s">
        <v>110</v>
      </c>
      <c r="AB3" s="328" t="s">
        <v>111</v>
      </c>
      <c r="AC3" s="304"/>
      <c r="AD3" s="305"/>
      <c r="AE3" s="375"/>
      <c r="AF3" s="364"/>
      <c r="AG3" s="366"/>
      <c r="AH3" s="62"/>
      <c r="AI3" s="62"/>
      <c r="AJ3" s="62"/>
      <c r="AK3" s="62"/>
      <c r="AL3" s="62"/>
    </row>
    <row r="4" spans="1:38" ht="12.75" customHeight="1">
      <c r="A4" s="335" t="str">
        <f>CRS!A4</f>
        <v>TTH 12:30PM-1:45PM  TTHSAT 1:45PM-3:00PM</v>
      </c>
      <c r="B4" s="336"/>
      <c r="C4" s="337"/>
      <c r="D4" s="71" t="str">
        <f>CRS!D4</f>
        <v>N6004</v>
      </c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23"/>
      <c r="P4" s="32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23"/>
      <c r="AB4" s="329"/>
      <c r="AC4" s="68" t="s">
        <v>122</v>
      </c>
      <c r="AD4" s="69" t="s">
        <v>123</v>
      </c>
      <c r="AE4" s="375"/>
      <c r="AF4" s="364"/>
      <c r="AG4" s="366"/>
      <c r="AH4" s="62"/>
      <c r="AI4" s="62"/>
      <c r="AJ4" s="62"/>
      <c r="AK4" s="62"/>
      <c r="AL4" s="62"/>
    </row>
    <row r="5" spans="1:38" ht="12.6" customHeight="1">
      <c r="A5" s="335" t="str">
        <f>CRS!A5</f>
        <v>2 Trimester SY 2015-2016</v>
      </c>
      <c r="B5" s="336"/>
      <c r="C5" s="337"/>
      <c r="D5" s="337"/>
      <c r="E5" s="108">
        <v>20</v>
      </c>
      <c r="F5" s="108">
        <v>20</v>
      </c>
      <c r="G5" s="108">
        <v>15</v>
      </c>
      <c r="H5" s="108">
        <v>15</v>
      </c>
      <c r="I5" s="108"/>
      <c r="J5" s="108"/>
      <c r="K5" s="108"/>
      <c r="L5" s="108"/>
      <c r="M5" s="108"/>
      <c r="N5" s="108"/>
      <c r="O5" s="323"/>
      <c r="P5" s="329"/>
      <c r="Q5" s="108">
        <v>20</v>
      </c>
      <c r="R5" s="108">
        <v>20</v>
      </c>
      <c r="S5" s="108">
        <v>10</v>
      </c>
      <c r="T5" s="108">
        <v>10</v>
      </c>
      <c r="U5" s="108">
        <v>10</v>
      </c>
      <c r="V5" s="108">
        <v>10</v>
      </c>
      <c r="W5" s="108">
        <v>10</v>
      </c>
      <c r="X5" s="108">
        <v>10</v>
      </c>
      <c r="Y5" s="108">
        <v>20</v>
      </c>
      <c r="Z5" s="108"/>
      <c r="AA5" s="323"/>
      <c r="AB5" s="329"/>
      <c r="AC5" s="110">
        <v>70</v>
      </c>
      <c r="AD5" s="306"/>
      <c r="AE5" s="375"/>
      <c r="AF5" s="364"/>
      <c r="AG5" s="366"/>
      <c r="AH5" s="62"/>
      <c r="AI5" s="62"/>
      <c r="AJ5" s="62"/>
      <c r="AK5" s="62"/>
      <c r="AL5" s="62"/>
    </row>
    <row r="6" spans="1:38" ht="12.75" customHeight="1">
      <c r="A6" s="326" t="str">
        <f>CRS!A6</f>
        <v>Inst/Prof:Leonard Prim Francis G. Reyes</v>
      </c>
      <c r="B6" s="327"/>
      <c r="C6" s="316"/>
      <c r="D6" s="316"/>
      <c r="E6" s="317" t="s">
        <v>245</v>
      </c>
      <c r="F6" s="317" t="s">
        <v>245</v>
      </c>
      <c r="G6" s="317" t="s">
        <v>252</v>
      </c>
      <c r="H6" s="317" t="s">
        <v>252</v>
      </c>
      <c r="I6" s="317"/>
      <c r="J6" s="317"/>
      <c r="K6" s="317"/>
      <c r="L6" s="317"/>
      <c r="M6" s="317"/>
      <c r="N6" s="317"/>
      <c r="O6" s="350">
        <f>IF(SUM(E5:N5)=0,"",SUM(E5:N5))</f>
        <v>70</v>
      </c>
      <c r="P6" s="329"/>
      <c r="Q6" s="317" t="s">
        <v>249</v>
      </c>
      <c r="R6" s="317" t="s">
        <v>250</v>
      </c>
      <c r="S6" s="317" t="s">
        <v>251</v>
      </c>
      <c r="T6" s="317" t="s">
        <v>253</v>
      </c>
      <c r="U6" s="317" t="s">
        <v>254</v>
      </c>
      <c r="V6" s="317" t="s">
        <v>255</v>
      </c>
      <c r="W6" s="317" t="s">
        <v>256</v>
      </c>
      <c r="X6" s="317" t="s">
        <v>257</v>
      </c>
      <c r="Y6" s="317" t="s">
        <v>258</v>
      </c>
      <c r="Z6" s="317"/>
      <c r="AA6" s="347">
        <f>IF(SUM(Q5:Z5)=0,"",SUM(Q5:Z5))</f>
        <v>120</v>
      </c>
      <c r="AB6" s="329"/>
      <c r="AC6" s="368">
        <f>'INITIAL INPUT'!D22</f>
        <v>40988</v>
      </c>
      <c r="AD6" s="307"/>
      <c r="AE6" s="375"/>
      <c r="AF6" s="364"/>
      <c r="AG6" s="366"/>
      <c r="AH6" s="62"/>
      <c r="AI6" s="62"/>
      <c r="AJ6" s="62"/>
      <c r="AK6" s="62"/>
      <c r="AL6" s="62"/>
    </row>
    <row r="7" spans="1:38" ht="13.35" customHeight="1">
      <c r="A7" s="326" t="s">
        <v>124</v>
      </c>
      <c r="B7" s="338"/>
      <c r="C7" s="345" t="s">
        <v>125</v>
      </c>
      <c r="D7" s="331" t="s">
        <v>126</v>
      </c>
      <c r="E7" s="318"/>
      <c r="F7" s="320"/>
      <c r="G7" s="320"/>
      <c r="H7" s="320"/>
      <c r="I7" s="320"/>
      <c r="J7" s="320"/>
      <c r="K7" s="320"/>
      <c r="L7" s="320"/>
      <c r="M7" s="320"/>
      <c r="N7" s="320"/>
      <c r="O7" s="351"/>
      <c r="P7" s="329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48"/>
      <c r="AB7" s="329"/>
      <c r="AC7" s="369"/>
      <c r="AD7" s="307"/>
      <c r="AE7" s="375"/>
      <c r="AF7" s="364"/>
      <c r="AG7" s="366"/>
      <c r="AH7" s="55"/>
      <c r="AI7" s="55"/>
      <c r="AJ7" s="55"/>
      <c r="AK7" s="55"/>
      <c r="AL7" s="55"/>
    </row>
    <row r="8" spans="1:38" ht="14.1" customHeight="1">
      <c r="A8" s="339"/>
      <c r="B8" s="340"/>
      <c r="C8" s="346"/>
      <c r="D8" s="332"/>
      <c r="E8" s="319"/>
      <c r="F8" s="321"/>
      <c r="G8" s="321"/>
      <c r="H8" s="321"/>
      <c r="I8" s="321"/>
      <c r="J8" s="321"/>
      <c r="K8" s="321"/>
      <c r="L8" s="321"/>
      <c r="M8" s="321"/>
      <c r="N8" s="321"/>
      <c r="O8" s="352"/>
      <c r="P8" s="330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49"/>
      <c r="AB8" s="330"/>
      <c r="AC8" s="370"/>
      <c r="AD8" s="308"/>
      <c r="AE8" s="376"/>
      <c r="AF8" s="365"/>
      <c r="AG8" s="367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 xml:space="preserve">ACASIO, NOJOUD R. </v>
      </c>
      <c r="C9" s="65" t="str">
        <f>CRS!C9</f>
        <v>F</v>
      </c>
      <c r="D9" s="70" t="str">
        <f>CRS!D9</f>
        <v>BSA-1</v>
      </c>
      <c r="E9" s="109">
        <v>14</v>
      </c>
      <c r="F9" s="109">
        <v>10</v>
      </c>
      <c r="G9" s="109">
        <v>15</v>
      </c>
      <c r="H9" s="109">
        <v>15</v>
      </c>
      <c r="I9" s="109"/>
      <c r="J9" s="109"/>
      <c r="K9" s="109"/>
      <c r="L9" s="109"/>
      <c r="M9" s="109"/>
      <c r="N9" s="109"/>
      <c r="O9" s="60">
        <f>IF(SUM(E9:N9)=0,"",SUM(E9:N9))</f>
        <v>54</v>
      </c>
      <c r="P9" s="67">
        <f>IF(O9="","",O9/$O$6*100)</f>
        <v>77.142857142857153</v>
      </c>
      <c r="Q9" s="109">
        <v>20</v>
      </c>
      <c r="R9" s="109">
        <v>20</v>
      </c>
      <c r="S9" s="109">
        <v>10</v>
      </c>
      <c r="T9" s="109">
        <v>10</v>
      </c>
      <c r="U9" s="109">
        <v>10</v>
      </c>
      <c r="V9" s="109">
        <v>10</v>
      </c>
      <c r="W9" s="109">
        <v>10</v>
      </c>
      <c r="X9" s="109">
        <v>10</v>
      </c>
      <c r="Y9" s="109">
        <v>20</v>
      </c>
      <c r="Z9" s="109"/>
      <c r="AA9" s="60">
        <f>IF(SUM(Q9:Z9)=0,"",SUM(Q9:Z9))</f>
        <v>120</v>
      </c>
      <c r="AB9" s="67">
        <f>IF(AA9="","",AA9/$AA$6*100)</f>
        <v>100</v>
      </c>
      <c r="AC9" s="111">
        <v>62</v>
      </c>
      <c r="AD9" s="67">
        <f>IF(AC9="","",AC9/$AC$5*100)</f>
        <v>88.571428571428569</v>
      </c>
      <c r="AE9" s="112">
        <f>CRS!M9</f>
        <v>88.571428571428584</v>
      </c>
      <c r="AF9" s="66">
        <f>CRS!N9</f>
        <v>92.173214285714295</v>
      </c>
      <c r="AG9" s="64">
        <f>CRS!O9</f>
        <v>92</v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 xml:space="preserve">AGTA, KERYL T. </v>
      </c>
      <c r="C10" s="65" t="str">
        <f>CRS!C10</f>
        <v>F</v>
      </c>
      <c r="D10" s="70" t="str">
        <f>CRS!D10</f>
        <v>BSA-1</v>
      </c>
      <c r="E10" s="109">
        <v>18</v>
      </c>
      <c r="F10" s="109">
        <v>20</v>
      </c>
      <c r="G10" s="109">
        <v>15</v>
      </c>
      <c r="H10" s="109">
        <v>15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68</v>
      </c>
      <c r="P10" s="67">
        <f t="shared" ref="P10:P40" si="1">IF(O10="","",O10/$O$6*100)</f>
        <v>97.142857142857139</v>
      </c>
      <c r="Q10" s="109">
        <v>15</v>
      </c>
      <c r="R10" s="109">
        <v>18</v>
      </c>
      <c r="S10" s="109">
        <v>10</v>
      </c>
      <c r="T10" s="109">
        <v>10</v>
      </c>
      <c r="U10" s="109">
        <v>10</v>
      </c>
      <c r="V10" s="109">
        <v>10</v>
      </c>
      <c r="W10" s="109">
        <v>10</v>
      </c>
      <c r="X10" s="109">
        <v>10</v>
      </c>
      <c r="Y10" s="109">
        <v>18</v>
      </c>
      <c r="Z10" s="109"/>
      <c r="AA10" s="60">
        <f t="shared" ref="AA10:AA40" si="2">IF(SUM(Q10:Z10)=0,"",SUM(Q10:Z10))</f>
        <v>111</v>
      </c>
      <c r="AB10" s="67">
        <f t="shared" ref="AB10:AB40" si="3">IF(AA10="","",AA10/$AA$6*100)</f>
        <v>92.5</v>
      </c>
      <c r="AC10" s="111">
        <v>60</v>
      </c>
      <c r="AD10" s="67">
        <f t="shared" ref="AD10:AD40" si="4">IF(AC10="","",AC10/$AC$5*100)</f>
        <v>85.714285714285708</v>
      </c>
      <c r="AE10" s="112">
        <f>CRS!M10</f>
        <v>91.724999999999994</v>
      </c>
      <c r="AF10" s="66">
        <f>CRS!N10</f>
        <v>93.353999999999999</v>
      </c>
      <c r="AG10" s="64">
        <f>CRS!O10</f>
        <v>93</v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 xml:space="preserve">ALONZO, ANGELIKA MAE K. </v>
      </c>
      <c r="C11" s="65" t="str">
        <f>CRS!C11</f>
        <v>F</v>
      </c>
      <c r="D11" s="70" t="str">
        <f>CRS!D11</f>
        <v>BSA-1</v>
      </c>
      <c r="E11" s="109">
        <v>16</v>
      </c>
      <c r="F11" s="109">
        <v>20</v>
      </c>
      <c r="G11" s="109">
        <v>15</v>
      </c>
      <c r="H11" s="109">
        <v>15</v>
      </c>
      <c r="I11" s="109"/>
      <c r="J11" s="109"/>
      <c r="K11" s="109"/>
      <c r="L11" s="109"/>
      <c r="M11" s="109"/>
      <c r="N11" s="109"/>
      <c r="O11" s="60">
        <f t="shared" si="0"/>
        <v>66</v>
      </c>
      <c r="P11" s="67">
        <f t="shared" si="1"/>
        <v>94.285714285714278</v>
      </c>
      <c r="Q11" s="109">
        <v>20</v>
      </c>
      <c r="R11" s="109">
        <v>20</v>
      </c>
      <c r="S11" s="109">
        <v>10</v>
      </c>
      <c r="T11" s="109">
        <v>10</v>
      </c>
      <c r="U11" s="109">
        <v>10</v>
      </c>
      <c r="V11" s="109">
        <v>10</v>
      </c>
      <c r="W11" s="109">
        <v>10</v>
      </c>
      <c r="X11" s="109">
        <v>10</v>
      </c>
      <c r="Y11" s="109">
        <v>20</v>
      </c>
      <c r="Z11" s="109"/>
      <c r="AA11" s="60">
        <f t="shared" si="2"/>
        <v>120</v>
      </c>
      <c r="AB11" s="67">
        <f t="shared" si="3"/>
        <v>100</v>
      </c>
      <c r="AC11" s="111">
        <v>56</v>
      </c>
      <c r="AD11" s="67">
        <f t="shared" si="4"/>
        <v>80</v>
      </c>
      <c r="AE11" s="112">
        <f>CRS!M11</f>
        <v>91.314285714285717</v>
      </c>
      <c r="AF11" s="66">
        <f>CRS!N11</f>
        <v>93.930642857142857</v>
      </c>
      <c r="AG11" s="64">
        <f>CRS!O11</f>
        <v>94</v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 xml:space="preserve">APILIS, MELODY GRAIL Y. </v>
      </c>
      <c r="C12" s="65" t="str">
        <f>CRS!C12</f>
        <v>F</v>
      </c>
      <c r="D12" s="70" t="str">
        <f>CRS!D12</f>
        <v>BSA-1</v>
      </c>
      <c r="E12" s="109">
        <v>18</v>
      </c>
      <c r="F12" s="109">
        <v>20</v>
      </c>
      <c r="G12" s="109">
        <v>15</v>
      </c>
      <c r="H12" s="109">
        <v>15</v>
      </c>
      <c r="I12" s="109"/>
      <c r="J12" s="109"/>
      <c r="K12" s="109"/>
      <c r="L12" s="109"/>
      <c r="M12" s="109"/>
      <c r="N12" s="109"/>
      <c r="O12" s="60">
        <f t="shared" si="0"/>
        <v>68</v>
      </c>
      <c r="P12" s="67">
        <f t="shared" si="1"/>
        <v>97.142857142857139</v>
      </c>
      <c r="Q12" s="109">
        <v>15</v>
      </c>
      <c r="R12" s="109">
        <v>20</v>
      </c>
      <c r="S12" s="109">
        <v>10</v>
      </c>
      <c r="T12" s="109">
        <v>10</v>
      </c>
      <c r="U12" s="109">
        <v>10</v>
      </c>
      <c r="V12" s="109">
        <v>10</v>
      </c>
      <c r="W12" s="109">
        <v>10</v>
      </c>
      <c r="X12" s="109">
        <v>10</v>
      </c>
      <c r="Y12" s="109">
        <v>20</v>
      </c>
      <c r="Z12" s="109"/>
      <c r="AA12" s="60">
        <f t="shared" si="2"/>
        <v>115</v>
      </c>
      <c r="AB12" s="67">
        <f t="shared" si="3"/>
        <v>95.833333333333343</v>
      </c>
      <c r="AC12" s="111">
        <v>52</v>
      </c>
      <c r="AD12" s="67">
        <f t="shared" si="4"/>
        <v>74.285714285714292</v>
      </c>
      <c r="AE12" s="112">
        <f>CRS!M12</f>
        <v>88.939285714285717</v>
      </c>
      <c r="AF12" s="66">
        <f>CRS!N12</f>
        <v>92.109642857142859</v>
      </c>
      <c r="AG12" s="64">
        <f>CRS!O12</f>
        <v>92</v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 xml:space="preserve">APO, ALESZA RIA F. </v>
      </c>
      <c r="C13" s="65" t="str">
        <f>CRS!C13</f>
        <v>F</v>
      </c>
      <c r="D13" s="70" t="str">
        <f>CRS!D13</f>
        <v>BSA-1</v>
      </c>
      <c r="E13" s="109">
        <v>12</v>
      </c>
      <c r="F13" s="109">
        <v>18</v>
      </c>
      <c r="G13" s="109">
        <v>15</v>
      </c>
      <c r="H13" s="109">
        <v>15</v>
      </c>
      <c r="I13" s="109"/>
      <c r="J13" s="109"/>
      <c r="K13" s="109"/>
      <c r="L13" s="109"/>
      <c r="M13" s="109"/>
      <c r="N13" s="109"/>
      <c r="O13" s="60">
        <f t="shared" si="0"/>
        <v>60</v>
      </c>
      <c r="P13" s="67">
        <f t="shared" si="1"/>
        <v>85.714285714285708</v>
      </c>
      <c r="Q13" s="109">
        <v>10</v>
      </c>
      <c r="R13" s="109">
        <v>15</v>
      </c>
      <c r="S13" s="109">
        <v>10</v>
      </c>
      <c r="T13" s="109">
        <v>10</v>
      </c>
      <c r="U13" s="109">
        <v>10</v>
      </c>
      <c r="V13" s="109">
        <v>10</v>
      </c>
      <c r="W13" s="109">
        <v>10</v>
      </c>
      <c r="X13" s="109">
        <v>10</v>
      </c>
      <c r="Y13" s="109">
        <v>20</v>
      </c>
      <c r="Z13" s="109"/>
      <c r="AA13" s="60">
        <f t="shared" si="2"/>
        <v>105</v>
      </c>
      <c r="AB13" s="67">
        <f t="shared" si="3"/>
        <v>87.5</v>
      </c>
      <c r="AC13" s="111">
        <v>56</v>
      </c>
      <c r="AD13" s="67">
        <f t="shared" si="4"/>
        <v>80</v>
      </c>
      <c r="AE13" s="112">
        <f>CRS!M13</f>
        <v>84.360714285714295</v>
      </c>
      <c r="AF13" s="66">
        <f>CRS!N13</f>
        <v>89.556357142857152</v>
      </c>
      <c r="AG13" s="64">
        <f>CRS!O13</f>
        <v>90</v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 xml:space="preserve">AQUINO, AMATHEA O. </v>
      </c>
      <c r="C14" s="65" t="str">
        <f>CRS!C14</f>
        <v>F</v>
      </c>
      <c r="D14" s="70" t="str">
        <f>CRS!D14</f>
        <v>BSA-1</v>
      </c>
      <c r="E14" s="109">
        <v>16</v>
      </c>
      <c r="F14" s="109">
        <v>18</v>
      </c>
      <c r="G14" s="109">
        <v>10</v>
      </c>
      <c r="H14" s="109">
        <v>15</v>
      </c>
      <c r="I14" s="109"/>
      <c r="J14" s="109"/>
      <c r="K14" s="109"/>
      <c r="L14" s="109"/>
      <c r="M14" s="109"/>
      <c r="N14" s="109"/>
      <c r="O14" s="60">
        <f t="shared" si="0"/>
        <v>59</v>
      </c>
      <c r="P14" s="67">
        <f t="shared" si="1"/>
        <v>84.285714285714292</v>
      </c>
      <c r="Q14" s="109">
        <v>15</v>
      </c>
      <c r="R14" s="109">
        <v>15</v>
      </c>
      <c r="S14" s="109">
        <v>10</v>
      </c>
      <c r="T14" s="109">
        <v>10</v>
      </c>
      <c r="U14" s="109">
        <v>10</v>
      </c>
      <c r="V14" s="109">
        <v>10</v>
      </c>
      <c r="W14" s="109">
        <v>10</v>
      </c>
      <c r="X14" s="109">
        <v>10</v>
      </c>
      <c r="Y14" s="109">
        <v>20</v>
      </c>
      <c r="Z14" s="109"/>
      <c r="AA14" s="60">
        <f t="shared" si="2"/>
        <v>110</v>
      </c>
      <c r="AB14" s="67">
        <f t="shared" si="3"/>
        <v>91.666666666666657</v>
      </c>
      <c r="AC14" s="111">
        <v>40</v>
      </c>
      <c r="AD14" s="67">
        <f t="shared" si="4"/>
        <v>57.142857142857139</v>
      </c>
      <c r="AE14" s="112">
        <f>CRS!M14</f>
        <v>77.492857142857147</v>
      </c>
      <c r="AF14" s="66">
        <f>CRS!N14</f>
        <v>84.946428571428569</v>
      </c>
      <c r="AG14" s="64">
        <f>CRS!O14</f>
        <v>85</v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 xml:space="preserve">BATE, TRISHA BELLE T. </v>
      </c>
      <c r="C15" s="65" t="str">
        <f>CRS!C15</f>
        <v>F</v>
      </c>
      <c r="D15" s="70" t="str">
        <f>CRS!D15</f>
        <v>BSA-1</v>
      </c>
      <c r="E15" s="109">
        <v>14</v>
      </c>
      <c r="F15" s="109">
        <v>10</v>
      </c>
      <c r="G15" s="109">
        <v>15</v>
      </c>
      <c r="H15" s="109">
        <v>15</v>
      </c>
      <c r="I15" s="109"/>
      <c r="J15" s="109"/>
      <c r="K15" s="109"/>
      <c r="L15" s="109"/>
      <c r="M15" s="109"/>
      <c r="N15" s="109"/>
      <c r="O15" s="60">
        <f t="shared" si="0"/>
        <v>54</v>
      </c>
      <c r="P15" s="67">
        <f t="shared" si="1"/>
        <v>77.142857142857153</v>
      </c>
      <c r="Q15" s="109">
        <v>20</v>
      </c>
      <c r="R15" s="109">
        <v>16</v>
      </c>
      <c r="S15" s="109">
        <v>10</v>
      </c>
      <c r="T15" s="109">
        <v>10</v>
      </c>
      <c r="U15" s="109">
        <v>10</v>
      </c>
      <c r="V15" s="109">
        <v>10</v>
      </c>
      <c r="W15" s="109">
        <v>10</v>
      </c>
      <c r="X15" s="109">
        <v>10</v>
      </c>
      <c r="Y15" s="109">
        <v>20</v>
      </c>
      <c r="Z15" s="109"/>
      <c r="AA15" s="60">
        <f t="shared" si="2"/>
        <v>116</v>
      </c>
      <c r="AB15" s="67">
        <f t="shared" si="3"/>
        <v>96.666666666666671</v>
      </c>
      <c r="AC15" s="111">
        <v>54</v>
      </c>
      <c r="AD15" s="67">
        <f t="shared" si="4"/>
        <v>77.142857142857153</v>
      </c>
      <c r="AE15" s="112">
        <f>CRS!M15</f>
        <v>83.585714285714289</v>
      </c>
      <c r="AF15" s="66">
        <f>CRS!N15</f>
        <v>87.452357142857153</v>
      </c>
      <c r="AG15" s="64">
        <f>CRS!O15</f>
        <v>87</v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 xml:space="preserve">BAUTISTA, CHERMAINE PEARL S. </v>
      </c>
      <c r="C16" s="65" t="str">
        <f>CRS!C16</f>
        <v>F</v>
      </c>
      <c r="D16" s="70" t="str">
        <f>CRS!D16</f>
        <v>BSA-1</v>
      </c>
      <c r="E16" s="109">
        <v>12</v>
      </c>
      <c r="F16" s="109">
        <v>8</v>
      </c>
      <c r="G16" s="109">
        <v>15</v>
      </c>
      <c r="H16" s="109">
        <v>15</v>
      </c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71.428571428571431</v>
      </c>
      <c r="Q16" s="109">
        <v>15</v>
      </c>
      <c r="R16" s="109">
        <v>15</v>
      </c>
      <c r="S16" s="109">
        <v>10</v>
      </c>
      <c r="T16" s="109">
        <v>10</v>
      </c>
      <c r="U16" s="109">
        <v>10</v>
      </c>
      <c r="V16" s="109">
        <v>10</v>
      </c>
      <c r="W16" s="109">
        <v>10</v>
      </c>
      <c r="X16" s="109">
        <v>10</v>
      </c>
      <c r="Y16" s="109">
        <v>20</v>
      </c>
      <c r="Z16" s="109"/>
      <c r="AA16" s="60">
        <f t="shared" si="2"/>
        <v>110</v>
      </c>
      <c r="AB16" s="67">
        <f t="shared" si="3"/>
        <v>91.666666666666657</v>
      </c>
      <c r="AC16" s="111">
        <v>60</v>
      </c>
      <c r="AD16" s="67">
        <f t="shared" si="4"/>
        <v>85.714285714285708</v>
      </c>
      <c r="AE16" s="112">
        <f>CRS!M16</f>
        <v>82.964285714285708</v>
      </c>
      <c r="AF16" s="66">
        <f>CRS!N16</f>
        <v>89.066642857142853</v>
      </c>
      <c r="AG16" s="64">
        <f>CRS!O16</f>
        <v>89</v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 xml:space="preserve">BID-ING, MARILOU T. </v>
      </c>
      <c r="C17" s="65" t="str">
        <f>CRS!C17</f>
        <v>F</v>
      </c>
      <c r="D17" s="70" t="str">
        <f>CRS!D17</f>
        <v>BSA-1</v>
      </c>
      <c r="E17" s="109">
        <v>12</v>
      </c>
      <c r="F17" s="109">
        <v>10</v>
      </c>
      <c r="G17" s="109">
        <v>15</v>
      </c>
      <c r="H17" s="109">
        <v>15</v>
      </c>
      <c r="I17" s="109"/>
      <c r="J17" s="109"/>
      <c r="K17" s="109"/>
      <c r="L17" s="109"/>
      <c r="M17" s="109"/>
      <c r="N17" s="109"/>
      <c r="O17" s="60">
        <f t="shared" si="0"/>
        <v>52</v>
      </c>
      <c r="P17" s="67">
        <f t="shared" si="1"/>
        <v>74.285714285714292</v>
      </c>
      <c r="Q17" s="109">
        <v>5</v>
      </c>
      <c r="R17" s="109">
        <v>20</v>
      </c>
      <c r="S17" s="109">
        <v>10</v>
      </c>
      <c r="T17" s="109">
        <v>10</v>
      </c>
      <c r="U17" s="109">
        <v>10</v>
      </c>
      <c r="V17" s="109">
        <v>10</v>
      </c>
      <c r="W17" s="109">
        <v>10</v>
      </c>
      <c r="X17" s="109">
        <v>10</v>
      </c>
      <c r="Y17" s="109">
        <v>20</v>
      </c>
      <c r="Z17" s="109"/>
      <c r="AA17" s="60">
        <f t="shared" si="2"/>
        <v>105</v>
      </c>
      <c r="AB17" s="67">
        <f t="shared" si="3"/>
        <v>87.5</v>
      </c>
      <c r="AC17" s="111">
        <v>48</v>
      </c>
      <c r="AD17" s="67">
        <f t="shared" si="4"/>
        <v>68.571428571428569</v>
      </c>
      <c r="AE17" s="112">
        <f>CRS!M17</f>
        <v>76.703571428571436</v>
      </c>
      <c r="AF17" s="66">
        <f>CRS!N17</f>
        <v>84.269285714285729</v>
      </c>
      <c r="AG17" s="64">
        <f>CRS!O17</f>
        <v>84</v>
      </c>
      <c r="AH17" s="55"/>
      <c r="AI17" s="55"/>
    </row>
    <row r="18" spans="1:35" ht="12.75" customHeight="1">
      <c r="A18" s="56" t="s">
        <v>43</v>
      </c>
      <c r="B18" s="59" t="str">
        <f>CRS!B18</f>
        <v xml:space="preserve">CALABIAS, LEZEL P. </v>
      </c>
      <c r="C18" s="65" t="str">
        <f>CRS!C18</f>
        <v>F</v>
      </c>
      <c r="D18" s="70" t="str">
        <f>CRS!D18</f>
        <v>BSMA-1</v>
      </c>
      <c r="E18" s="109">
        <v>14</v>
      </c>
      <c r="F18" s="109">
        <v>10</v>
      </c>
      <c r="G18" s="109">
        <v>15</v>
      </c>
      <c r="H18" s="109">
        <v>15</v>
      </c>
      <c r="I18" s="109"/>
      <c r="J18" s="109"/>
      <c r="K18" s="109"/>
      <c r="L18" s="109"/>
      <c r="M18" s="109"/>
      <c r="N18" s="109"/>
      <c r="O18" s="60">
        <f t="shared" si="0"/>
        <v>54</v>
      </c>
      <c r="P18" s="67">
        <f t="shared" si="1"/>
        <v>77.142857142857153</v>
      </c>
      <c r="Q18" s="109">
        <v>15</v>
      </c>
      <c r="R18" s="109">
        <v>18</v>
      </c>
      <c r="S18" s="109">
        <v>10</v>
      </c>
      <c r="T18" s="109">
        <v>10</v>
      </c>
      <c r="U18" s="109">
        <v>10</v>
      </c>
      <c r="V18" s="109">
        <v>10</v>
      </c>
      <c r="W18" s="109">
        <v>10</v>
      </c>
      <c r="X18" s="109">
        <v>10</v>
      </c>
      <c r="Y18" s="109">
        <v>18</v>
      </c>
      <c r="Z18" s="109"/>
      <c r="AA18" s="60">
        <f t="shared" si="2"/>
        <v>111</v>
      </c>
      <c r="AB18" s="67">
        <f t="shared" si="3"/>
        <v>92.5</v>
      </c>
      <c r="AC18" s="111">
        <v>46</v>
      </c>
      <c r="AD18" s="67">
        <f t="shared" si="4"/>
        <v>65.714285714285708</v>
      </c>
      <c r="AE18" s="112">
        <f>CRS!M18</f>
        <v>78.325000000000003</v>
      </c>
      <c r="AF18" s="66">
        <f>CRS!N18</f>
        <v>76.486000000000004</v>
      </c>
      <c r="AG18" s="64">
        <f>CRS!O18</f>
        <v>76</v>
      </c>
      <c r="AH18" s="55"/>
      <c r="AI18" s="55"/>
    </row>
    <row r="19" spans="1:35" ht="12.75" customHeight="1">
      <c r="A19" s="56" t="s">
        <v>44</v>
      </c>
      <c r="B19" s="59" t="str">
        <f>CRS!B19</f>
        <v xml:space="preserve">CARBONEL, ANGELICA A. </v>
      </c>
      <c r="C19" s="65" t="str">
        <f>CRS!C19</f>
        <v>F</v>
      </c>
      <c r="D19" s="70" t="str">
        <f>CRS!D19</f>
        <v>BSA-1</v>
      </c>
      <c r="E19" s="109">
        <v>14</v>
      </c>
      <c r="F19" s="109">
        <v>10</v>
      </c>
      <c r="G19" s="109">
        <v>15</v>
      </c>
      <c r="H19" s="109">
        <v>15</v>
      </c>
      <c r="I19" s="109"/>
      <c r="J19" s="109"/>
      <c r="K19" s="109"/>
      <c r="L19" s="109"/>
      <c r="M19" s="109"/>
      <c r="N19" s="109"/>
      <c r="O19" s="60">
        <f t="shared" si="0"/>
        <v>54</v>
      </c>
      <c r="P19" s="67">
        <f t="shared" si="1"/>
        <v>77.142857142857153</v>
      </c>
      <c r="Q19" s="109">
        <v>15</v>
      </c>
      <c r="R19" s="109">
        <v>20</v>
      </c>
      <c r="S19" s="109">
        <v>10</v>
      </c>
      <c r="T19" s="109">
        <v>10</v>
      </c>
      <c r="U19" s="109">
        <v>10</v>
      </c>
      <c r="V19" s="109">
        <v>10</v>
      </c>
      <c r="W19" s="109">
        <v>10</v>
      </c>
      <c r="X19" s="109">
        <v>10</v>
      </c>
      <c r="Y19" s="109">
        <v>20</v>
      </c>
      <c r="Z19" s="109"/>
      <c r="AA19" s="60">
        <f t="shared" si="2"/>
        <v>115</v>
      </c>
      <c r="AB19" s="67">
        <f t="shared" si="3"/>
        <v>95.833333333333343</v>
      </c>
      <c r="AC19" s="111">
        <v>56</v>
      </c>
      <c r="AD19" s="67">
        <f t="shared" si="4"/>
        <v>80</v>
      </c>
      <c r="AE19" s="112">
        <f>CRS!M19</f>
        <v>84.282142857142873</v>
      </c>
      <c r="AF19" s="66">
        <f>CRS!N19</f>
        <v>86.100571428571442</v>
      </c>
      <c r="AG19" s="64">
        <f>CRS!O19</f>
        <v>86</v>
      </c>
      <c r="AH19" s="55"/>
      <c r="AI19" s="55"/>
    </row>
    <row r="20" spans="1:35" ht="12.75" customHeight="1">
      <c r="A20" s="56" t="s">
        <v>45</v>
      </c>
      <c r="B20" s="59" t="str">
        <f>CRS!B20</f>
        <v xml:space="preserve">DAGUITAN, RAYSA IRIS M. </v>
      </c>
      <c r="C20" s="65" t="str">
        <f>CRS!C20</f>
        <v>F</v>
      </c>
      <c r="D20" s="70" t="str">
        <f>CRS!D20</f>
        <v>BSA-1</v>
      </c>
      <c r="E20" s="109">
        <v>18</v>
      </c>
      <c r="F20" s="109">
        <v>18</v>
      </c>
      <c r="G20" s="109">
        <v>15</v>
      </c>
      <c r="H20" s="109">
        <v>15</v>
      </c>
      <c r="I20" s="109"/>
      <c r="J20" s="109"/>
      <c r="K20" s="109"/>
      <c r="L20" s="109"/>
      <c r="M20" s="109"/>
      <c r="N20" s="109"/>
      <c r="O20" s="60">
        <f t="shared" si="0"/>
        <v>66</v>
      </c>
      <c r="P20" s="67">
        <f t="shared" si="1"/>
        <v>94.285714285714278</v>
      </c>
      <c r="Q20" s="109">
        <v>20</v>
      </c>
      <c r="R20" s="109">
        <v>15</v>
      </c>
      <c r="S20" s="109">
        <v>10</v>
      </c>
      <c r="T20" s="109">
        <v>10</v>
      </c>
      <c r="U20" s="109">
        <v>10</v>
      </c>
      <c r="V20" s="109">
        <v>10</v>
      </c>
      <c r="W20" s="109">
        <v>10</v>
      </c>
      <c r="X20" s="109">
        <v>10</v>
      </c>
      <c r="Y20" s="109">
        <v>20</v>
      </c>
      <c r="Z20" s="109"/>
      <c r="AA20" s="60">
        <f t="shared" si="2"/>
        <v>115</v>
      </c>
      <c r="AB20" s="67">
        <f t="shared" si="3"/>
        <v>95.833333333333343</v>
      </c>
      <c r="AC20" s="111">
        <v>52</v>
      </c>
      <c r="AD20" s="67">
        <f t="shared" si="4"/>
        <v>74.285714285714292</v>
      </c>
      <c r="AE20" s="112">
        <f>CRS!M20</f>
        <v>87.996428571428567</v>
      </c>
      <c r="AF20" s="66">
        <f>CRS!N20</f>
        <v>89.709214285714296</v>
      </c>
      <c r="AG20" s="64">
        <f>CRS!O20</f>
        <v>90</v>
      </c>
      <c r="AH20" s="55"/>
      <c r="AI20" s="55"/>
    </row>
    <row r="21" spans="1:35" ht="12.75" customHeight="1">
      <c r="A21" s="56" t="s">
        <v>46</v>
      </c>
      <c r="B21" s="59" t="str">
        <f>CRS!B21</f>
        <v xml:space="preserve">DAWEY, ALDRAKE W. </v>
      </c>
      <c r="C21" s="65" t="str">
        <f>CRS!C21</f>
        <v>M</v>
      </c>
      <c r="D21" s="70" t="str">
        <f>CRS!D21</f>
        <v>BSA-1</v>
      </c>
      <c r="E21" s="109">
        <v>14</v>
      </c>
      <c r="F21" s="109">
        <v>12</v>
      </c>
      <c r="G21" s="109">
        <v>15</v>
      </c>
      <c r="H21" s="109">
        <v>15</v>
      </c>
      <c r="I21" s="109"/>
      <c r="J21" s="109"/>
      <c r="K21" s="109"/>
      <c r="L21" s="109"/>
      <c r="M21" s="109"/>
      <c r="N21" s="109"/>
      <c r="O21" s="60">
        <f t="shared" si="0"/>
        <v>56</v>
      </c>
      <c r="P21" s="67">
        <f t="shared" si="1"/>
        <v>80</v>
      </c>
      <c r="Q21" s="109">
        <v>10</v>
      </c>
      <c r="R21" s="109">
        <v>18</v>
      </c>
      <c r="S21" s="109">
        <v>10</v>
      </c>
      <c r="T21" s="109">
        <v>10</v>
      </c>
      <c r="U21" s="109">
        <v>10</v>
      </c>
      <c r="V21" s="109">
        <v>10</v>
      </c>
      <c r="W21" s="109">
        <v>10</v>
      </c>
      <c r="X21" s="109">
        <v>10</v>
      </c>
      <c r="Y21" s="109">
        <v>20</v>
      </c>
      <c r="Z21" s="109"/>
      <c r="AA21" s="60">
        <f t="shared" si="2"/>
        <v>108</v>
      </c>
      <c r="AB21" s="67">
        <f t="shared" si="3"/>
        <v>90</v>
      </c>
      <c r="AC21" s="111">
        <v>52</v>
      </c>
      <c r="AD21" s="67">
        <f t="shared" si="4"/>
        <v>74.285714285714292</v>
      </c>
      <c r="AE21" s="112">
        <f>CRS!M21</f>
        <v>81.357142857142861</v>
      </c>
      <c r="AF21" s="66">
        <f>CRS!N21</f>
        <v>88.463071428571425</v>
      </c>
      <c r="AG21" s="64">
        <f>CRS!O21</f>
        <v>88</v>
      </c>
      <c r="AH21" s="55"/>
      <c r="AI21" s="55"/>
    </row>
    <row r="22" spans="1:35" ht="12.75" customHeight="1">
      <c r="A22" s="56" t="s">
        <v>47</v>
      </c>
      <c r="B22" s="59" t="str">
        <f>CRS!B22</f>
        <v xml:space="preserve">DE LA RAMA, RONA ROSE L. </v>
      </c>
      <c r="C22" s="65" t="str">
        <f>CRS!C22</f>
        <v>F</v>
      </c>
      <c r="D22" s="70" t="str">
        <f>CRS!D22</f>
        <v>BSA-1</v>
      </c>
      <c r="E22" s="109">
        <v>16</v>
      </c>
      <c r="F22" s="109">
        <v>14</v>
      </c>
      <c r="G22" s="109">
        <v>15</v>
      </c>
      <c r="H22" s="109">
        <v>15</v>
      </c>
      <c r="I22" s="109"/>
      <c r="J22" s="109"/>
      <c r="K22" s="109"/>
      <c r="L22" s="109"/>
      <c r="M22" s="109"/>
      <c r="N22" s="109"/>
      <c r="O22" s="60">
        <f t="shared" si="0"/>
        <v>60</v>
      </c>
      <c r="P22" s="67">
        <f t="shared" si="1"/>
        <v>85.714285714285708</v>
      </c>
      <c r="Q22" s="109">
        <v>10</v>
      </c>
      <c r="R22" s="109">
        <v>18</v>
      </c>
      <c r="S22" s="109">
        <v>10</v>
      </c>
      <c r="T22" s="109">
        <v>10</v>
      </c>
      <c r="U22" s="109">
        <v>10</v>
      </c>
      <c r="V22" s="109">
        <v>10</v>
      </c>
      <c r="W22" s="109">
        <v>10</v>
      </c>
      <c r="X22" s="109">
        <v>10</v>
      </c>
      <c r="Y22" s="109">
        <v>20</v>
      </c>
      <c r="Z22" s="109"/>
      <c r="AA22" s="60">
        <f t="shared" si="2"/>
        <v>108</v>
      </c>
      <c r="AB22" s="67">
        <f t="shared" si="3"/>
        <v>90</v>
      </c>
      <c r="AC22" s="111">
        <v>52</v>
      </c>
      <c r="AD22" s="67">
        <f t="shared" si="4"/>
        <v>74.285714285714292</v>
      </c>
      <c r="AE22" s="112">
        <f>CRS!M22</f>
        <v>83.242857142857147</v>
      </c>
      <c r="AF22" s="66">
        <f>CRS!N22</f>
        <v>88.54992857142858</v>
      </c>
      <c r="AG22" s="64">
        <f>CRS!O22</f>
        <v>89</v>
      </c>
      <c r="AH22" s="55"/>
      <c r="AI22" s="55"/>
    </row>
    <row r="23" spans="1:35" ht="12.75" customHeight="1">
      <c r="A23" s="56" t="s">
        <v>48</v>
      </c>
      <c r="B23" s="59" t="str">
        <f>CRS!B23</f>
        <v xml:space="preserve">DELA CRUZ, LOLITA Q. </v>
      </c>
      <c r="C23" s="65" t="str">
        <f>CRS!C23</f>
        <v>F</v>
      </c>
      <c r="D23" s="70" t="str">
        <f>CRS!D23</f>
        <v>BSA-2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>
      <c r="A24" s="56" t="s">
        <v>49</v>
      </c>
      <c r="B24" s="59" t="str">
        <f>CRS!B24</f>
        <v xml:space="preserve">EDDUBA, ALEXIS P. </v>
      </c>
      <c r="C24" s="65" t="str">
        <f>CRS!C24</f>
        <v>F</v>
      </c>
      <c r="D24" s="70" t="str">
        <f>CRS!D24</f>
        <v>BSA-1</v>
      </c>
      <c r="E24" s="109">
        <v>20</v>
      </c>
      <c r="F24" s="109">
        <v>20</v>
      </c>
      <c r="G24" s="109">
        <v>15</v>
      </c>
      <c r="H24" s="109">
        <v>15</v>
      </c>
      <c r="I24" s="109"/>
      <c r="J24" s="109"/>
      <c r="K24" s="109"/>
      <c r="L24" s="109"/>
      <c r="M24" s="109"/>
      <c r="N24" s="109"/>
      <c r="O24" s="60">
        <f t="shared" si="0"/>
        <v>70</v>
      </c>
      <c r="P24" s="67">
        <f t="shared" si="1"/>
        <v>100</v>
      </c>
      <c r="Q24" s="109">
        <v>20</v>
      </c>
      <c r="R24" s="109">
        <v>20</v>
      </c>
      <c r="S24" s="109">
        <v>10</v>
      </c>
      <c r="T24" s="109">
        <v>10</v>
      </c>
      <c r="U24" s="109">
        <v>10</v>
      </c>
      <c r="V24" s="109">
        <v>10</v>
      </c>
      <c r="W24" s="109">
        <v>10</v>
      </c>
      <c r="X24" s="109">
        <v>10</v>
      </c>
      <c r="Y24" s="109">
        <v>20</v>
      </c>
      <c r="Z24" s="109"/>
      <c r="AA24" s="60">
        <f t="shared" si="2"/>
        <v>120</v>
      </c>
      <c r="AB24" s="67">
        <f t="shared" si="3"/>
        <v>100</v>
      </c>
      <c r="AC24" s="111">
        <v>44</v>
      </c>
      <c r="AD24" s="67">
        <f t="shared" si="4"/>
        <v>62.857142857142854</v>
      </c>
      <c r="AE24" s="112">
        <f>CRS!M24</f>
        <v>87.371428571428567</v>
      </c>
      <c r="AF24" s="66">
        <f>CRS!N24</f>
        <v>86.22571428571429</v>
      </c>
      <c r="AG24" s="64">
        <f>CRS!O24</f>
        <v>86</v>
      </c>
      <c r="AH24" s="55"/>
      <c r="AI24" s="55"/>
    </row>
    <row r="25" spans="1:35" ht="12.75" customHeight="1">
      <c r="A25" s="56" t="s">
        <v>50</v>
      </c>
      <c r="B25" s="59" t="str">
        <f>CRS!B25</f>
        <v xml:space="preserve">ESTIMO, JEMAILA B. </v>
      </c>
      <c r="C25" s="65" t="str">
        <f>CRS!C25</f>
        <v>F</v>
      </c>
      <c r="D25" s="70" t="str">
        <f>CRS!D25</f>
        <v>BSA-1</v>
      </c>
      <c r="E25" s="109">
        <v>18</v>
      </c>
      <c r="F25" s="109">
        <v>18</v>
      </c>
      <c r="G25" s="109">
        <v>15</v>
      </c>
      <c r="H25" s="109">
        <v>15</v>
      </c>
      <c r="I25" s="109"/>
      <c r="J25" s="109"/>
      <c r="K25" s="109"/>
      <c r="L25" s="109"/>
      <c r="M25" s="109"/>
      <c r="N25" s="109"/>
      <c r="O25" s="60">
        <f t="shared" si="0"/>
        <v>66</v>
      </c>
      <c r="P25" s="67">
        <f t="shared" si="1"/>
        <v>94.285714285714278</v>
      </c>
      <c r="Q25" s="109">
        <v>10</v>
      </c>
      <c r="R25" s="109">
        <v>16</v>
      </c>
      <c r="S25" s="109">
        <v>10</v>
      </c>
      <c r="T25" s="109">
        <v>10</v>
      </c>
      <c r="U25" s="109">
        <v>10</v>
      </c>
      <c r="V25" s="109">
        <v>10</v>
      </c>
      <c r="W25" s="109">
        <v>10</v>
      </c>
      <c r="X25" s="109">
        <v>10</v>
      </c>
      <c r="Y25" s="109">
        <v>16</v>
      </c>
      <c r="Z25" s="109"/>
      <c r="AA25" s="60">
        <f t="shared" si="2"/>
        <v>102</v>
      </c>
      <c r="AB25" s="67">
        <f t="shared" si="3"/>
        <v>85</v>
      </c>
      <c r="AC25" s="111">
        <v>46</v>
      </c>
      <c r="AD25" s="67">
        <f t="shared" si="4"/>
        <v>65.714285714285708</v>
      </c>
      <c r="AE25" s="112">
        <f>CRS!M25</f>
        <v>81.507142857142853</v>
      </c>
      <c r="AF25" s="66">
        <f>CRS!N25</f>
        <v>88.142071428571427</v>
      </c>
      <c r="AG25" s="64">
        <f>CRS!O25</f>
        <v>88</v>
      </c>
      <c r="AH25" s="55"/>
      <c r="AI25" s="55"/>
    </row>
    <row r="26" spans="1:35" ht="12.75" customHeight="1">
      <c r="A26" s="56" t="s">
        <v>51</v>
      </c>
      <c r="B26" s="59" t="str">
        <f>CRS!B26</f>
        <v xml:space="preserve">FERNANDEZ, KEREN LOUISE D. </v>
      </c>
      <c r="C26" s="65" t="str">
        <f>CRS!C26</f>
        <v>F</v>
      </c>
      <c r="D26" s="70" t="str">
        <f>CRS!D26</f>
        <v>BSA-1</v>
      </c>
      <c r="E26" s="109">
        <v>20</v>
      </c>
      <c r="F26" s="109">
        <v>20</v>
      </c>
      <c r="G26" s="109">
        <v>15</v>
      </c>
      <c r="H26" s="109">
        <v>15</v>
      </c>
      <c r="I26" s="109"/>
      <c r="J26" s="109"/>
      <c r="K26" s="109"/>
      <c r="L26" s="109"/>
      <c r="M26" s="109"/>
      <c r="N26" s="109"/>
      <c r="O26" s="60">
        <f t="shared" si="0"/>
        <v>70</v>
      </c>
      <c r="P26" s="67">
        <f t="shared" si="1"/>
        <v>100</v>
      </c>
      <c r="Q26" s="109">
        <v>15</v>
      </c>
      <c r="R26" s="109">
        <v>20</v>
      </c>
      <c r="S26" s="109">
        <v>10</v>
      </c>
      <c r="T26" s="109">
        <v>10</v>
      </c>
      <c r="U26" s="109">
        <v>10</v>
      </c>
      <c r="V26" s="109">
        <v>10</v>
      </c>
      <c r="W26" s="109">
        <v>10</v>
      </c>
      <c r="X26" s="109">
        <v>10</v>
      </c>
      <c r="Y26" s="109">
        <v>20</v>
      </c>
      <c r="Z26" s="109"/>
      <c r="AA26" s="60">
        <f t="shared" si="2"/>
        <v>115</v>
      </c>
      <c r="AB26" s="67">
        <f t="shared" si="3"/>
        <v>95.833333333333343</v>
      </c>
      <c r="AC26" s="111">
        <v>50</v>
      </c>
      <c r="AD26" s="67">
        <f t="shared" si="4"/>
        <v>71.428571428571431</v>
      </c>
      <c r="AE26" s="112">
        <f>CRS!M26</f>
        <v>88.910714285714292</v>
      </c>
      <c r="AF26" s="66">
        <f>CRS!N26</f>
        <v>90.80385714285714</v>
      </c>
      <c r="AG26" s="64">
        <f>CRS!O26</f>
        <v>91</v>
      </c>
      <c r="AH26" s="300"/>
      <c r="AI26" s="298" t="s">
        <v>127</v>
      </c>
    </row>
    <row r="27" spans="1:35" ht="12.75" customHeight="1">
      <c r="A27" s="56" t="s">
        <v>52</v>
      </c>
      <c r="B27" s="59" t="str">
        <f>CRS!B27</f>
        <v xml:space="preserve">GAMBOA, JAYVEE A. </v>
      </c>
      <c r="C27" s="65" t="str">
        <f>CRS!C27</f>
        <v>M</v>
      </c>
      <c r="D27" s="70" t="str">
        <f>CRS!D27</f>
        <v>BSA-1</v>
      </c>
      <c r="E27" s="109">
        <v>14</v>
      </c>
      <c r="F27" s="109">
        <v>14</v>
      </c>
      <c r="G27" s="109">
        <v>15</v>
      </c>
      <c r="H27" s="109">
        <v>15</v>
      </c>
      <c r="I27" s="109"/>
      <c r="J27" s="109"/>
      <c r="K27" s="109"/>
      <c r="L27" s="109"/>
      <c r="M27" s="109"/>
      <c r="N27" s="109"/>
      <c r="O27" s="60">
        <f t="shared" si="0"/>
        <v>58</v>
      </c>
      <c r="P27" s="67">
        <f t="shared" si="1"/>
        <v>82.857142857142861</v>
      </c>
      <c r="Q27" s="109">
        <v>20</v>
      </c>
      <c r="R27" s="109">
        <v>18</v>
      </c>
      <c r="S27" s="109">
        <v>10</v>
      </c>
      <c r="T27" s="109">
        <v>10</v>
      </c>
      <c r="U27" s="109">
        <v>10</v>
      </c>
      <c r="V27" s="109">
        <v>10</v>
      </c>
      <c r="W27" s="109">
        <v>10</v>
      </c>
      <c r="X27" s="109">
        <v>10</v>
      </c>
      <c r="Y27" s="109">
        <v>20</v>
      </c>
      <c r="Z27" s="109"/>
      <c r="AA27" s="60">
        <f t="shared" si="2"/>
        <v>118</v>
      </c>
      <c r="AB27" s="67">
        <f t="shared" si="3"/>
        <v>98.333333333333329</v>
      </c>
      <c r="AC27" s="111">
        <v>44</v>
      </c>
      <c r="AD27" s="67">
        <f t="shared" si="4"/>
        <v>62.857142857142854</v>
      </c>
      <c r="AE27" s="112">
        <f>CRS!M27</f>
        <v>81.164285714285711</v>
      </c>
      <c r="AF27" s="66">
        <f>CRS!N27</f>
        <v>88.19314285714286</v>
      </c>
      <c r="AG27" s="64">
        <f>CRS!O27</f>
        <v>88</v>
      </c>
      <c r="AH27" s="301"/>
      <c r="AI27" s="299"/>
    </row>
    <row r="28" spans="1:35" ht="12.75" customHeight="1">
      <c r="A28" s="56" t="s">
        <v>53</v>
      </c>
      <c r="B28" s="59" t="str">
        <f>CRS!B28</f>
        <v xml:space="preserve">HUMIWAT, XENA P. </v>
      </c>
      <c r="C28" s="65" t="str">
        <f>CRS!C28</f>
        <v>F</v>
      </c>
      <c r="D28" s="70" t="str">
        <f>CRS!D28</f>
        <v>BSA-1</v>
      </c>
      <c r="E28" s="109">
        <v>20</v>
      </c>
      <c r="F28" s="109">
        <v>20</v>
      </c>
      <c r="G28" s="109">
        <v>15</v>
      </c>
      <c r="H28" s="109">
        <v>15</v>
      </c>
      <c r="I28" s="109"/>
      <c r="J28" s="109"/>
      <c r="K28" s="109"/>
      <c r="L28" s="109"/>
      <c r="M28" s="109"/>
      <c r="N28" s="109"/>
      <c r="O28" s="60">
        <f t="shared" si="0"/>
        <v>70</v>
      </c>
      <c r="P28" s="67">
        <f t="shared" si="1"/>
        <v>100</v>
      </c>
      <c r="Q28" s="109">
        <v>20</v>
      </c>
      <c r="R28" s="109">
        <v>20</v>
      </c>
      <c r="S28" s="109">
        <v>10</v>
      </c>
      <c r="T28" s="109">
        <v>10</v>
      </c>
      <c r="U28" s="109">
        <v>10</v>
      </c>
      <c r="V28" s="109">
        <v>10</v>
      </c>
      <c r="W28" s="109">
        <v>10</v>
      </c>
      <c r="X28" s="109">
        <v>10</v>
      </c>
      <c r="Y28" s="109">
        <v>20</v>
      </c>
      <c r="Z28" s="109"/>
      <c r="AA28" s="60">
        <f t="shared" si="2"/>
        <v>120</v>
      </c>
      <c r="AB28" s="67">
        <f t="shared" si="3"/>
        <v>100</v>
      </c>
      <c r="AC28" s="111">
        <v>64</v>
      </c>
      <c r="AD28" s="67">
        <f t="shared" si="4"/>
        <v>91.428571428571431</v>
      </c>
      <c r="AE28" s="112">
        <f>CRS!M28</f>
        <v>97.085714285714289</v>
      </c>
      <c r="AF28" s="66">
        <f>CRS!N28</f>
        <v>94.833857142857141</v>
      </c>
      <c r="AG28" s="64">
        <f>CRS!O28</f>
        <v>95</v>
      </c>
      <c r="AH28" s="301"/>
      <c r="AI28" s="299"/>
    </row>
    <row r="29" spans="1:35" ht="12.75" customHeight="1">
      <c r="A29" s="56" t="s">
        <v>54</v>
      </c>
      <c r="B29" s="59" t="str">
        <f>CRS!B29</f>
        <v xml:space="preserve">LAMBINO, RECCY ANNE S. </v>
      </c>
      <c r="C29" s="65" t="str">
        <f>CRS!C29</f>
        <v>F</v>
      </c>
      <c r="D29" s="70" t="str">
        <f>CRS!D29</f>
        <v>BSA-1</v>
      </c>
      <c r="E29" s="109">
        <v>18</v>
      </c>
      <c r="F29" s="109">
        <v>20</v>
      </c>
      <c r="G29" s="109">
        <v>15</v>
      </c>
      <c r="H29" s="109">
        <v>15</v>
      </c>
      <c r="I29" s="109"/>
      <c r="J29" s="109"/>
      <c r="K29" s="109"/>
      <c r="L29" s="109"/>
      <c r="M29" s="109"/>
      <c r="N29" s="109"/>
      <c r="O29" s="60">
        <f t="shared" si="0"/>
        <v>68</v>
      </c>
      <c r="P29" s="67">
        <f t="shared" si="1"/>
        <v>97.142857142857139</v>
      </c>
      <c r="Q29" s="109">
        <v>15</v>
      </c>
      <c r="R29" s="109">
        <v>16</v>
      </c>
      <c r="S29" s="109">
        <v>10</v>
      </c>
      <c r="T29" s="109">
        <v>10</v>
      </c>
      <c r="U29" s="109">
        <v>10</v>
      </c>
      <c r="V29" s="109">
        <v>10</v>
      </c>
      <c r="W29" s="109">
        <v>10</v>
      </c>
      <c r="X29" s="109">
        <v>10</v>
      </c>
      <c r="Y29" s="109">
        <v>20</v>
      </c>
      <c r="Z29" s="109"/>
      <c r="AA29" s="60">
        <f t="shared" si="2"/>
        <v>111</v>
      </c>
      <c r="AB29" s="67">
        <f t="shared" si="3"/>
        <v>92.5</v>
      </c>
      <c r="AC29" s="111">
        <v>64</v>
      </c>
      <c r="AD29" s="67">
        <f t="shared" si="4"/>
        <v>91.428571428571431</v>
      </c>
      <c r="AE29" s="112">
        <f>CRS!M29</f>
        <v>93.667857142857144</v>
      </c>
      <c r="AF29" s="66">
        <f>CRS!N29</f>
        <v>94.405928571428575</v>
      </c>
      <c r="AG29" s="64">
        <f>CRS!O29</f>
        <v>94</v>
      </c>
      <c r="AH29" s="301"/>
      <c r="AI29" s="299"/>
    </row>
    <row r="30" spans="1:35" ht="12.75" customHeight="1">
      <c r="A30" s="56" t="s">
        <v>55</v>
      </c>
      <c r="B30" s="59" t="str">
        <f>CRS!B30</f>
        <v xml:space="preserve">LANTIN, MARY ANN B. </v>
      </c>
      <c r="C30" s="65" t="str">
        <f>CRS!C30</f>
        <v>F</v>
      </c>
      <c r="D30" s="70" t="str">
        <f>CRS!D30</f>
        <v>BSA-1</v>
      </c>
      <c r="E30" s="109">
        <v>14</v>
      </c>
      <c r="F30" s="109">
        <v>16</v>
      </c>
      <c r="G30" s="109">
        <v>15</v>
      </c>
      <c r="H30" s="109">
        <v>15</v>
      </c>
      <c r="I30" s="109"/>
      <c r="J30" s="109"/>
      <c r="K30" s="109"/>
      <c r="L30" s="109"/>
      <c r="M30" s="109"/>
      <c r="N30" s="109"/>
      <c r="O30" s="60">
        <f t="shared" si="0"/>
        <v>60</v>
      </c>
      <c r="P30" s="67">
        <f t="shared" si="1"/>
        <v>85.714285714285708</v>
      </c>
      <c r="Q30" s="109">
        <v>20</v>
      </c>
      <c r="R30" s="109">
        <v>20</v>
      </c>
      <c r="S30" s="109">
        <v>10</v>
      </c>
      <c r="T30" s="109">
        <v>10</v>
      </c>
      <c r="U30" s="109">
        <v>10</v>
      </c>
      <c r="V30" s="109">
        <v>10</v>
      </c>
      <c r="W30" s="109">
        <v>10</v>
      </c>
      <c r="X30" s="109">
        <v>10</v>
      </c>
      <c r="Y30" s="109">
        <v>20</v>
      </c>
      <c r="Z30" s="109"/>
      <c r="AA30" s="60">
        <f t="shared" si="2"/>
        <v>120</v>
      </c>
      <c r="AB30" s="67">
        <f t="shared" si="3"/>
        <v>100</v>
      </c>
      <c r="AC30" s="111">
        <v>54</v>
      </c>
      <c r="AD30" s="67">
        <f t="shared" si="4"/>
        <v>77.142857142857153</v>
      </c>
      <c r="AE30" s="112">
        <f>CRS!M30</f>
        <v>87.51428571428572</v>
      </c>
      <c r="AF30" s="66">
        <f>CRS!N30</f>
        <v>88.193142857142874</v>
      </c>
      <c r="AG30" s="64">
        <f>CRS!O30</f>
        <v>88</v>
      </c>
      <c r="AH30" s="301"/>
      <c r="AI30" s="299"/>
    </row>
    <row r="31" spans="1:35" ht="12.75" customHeight="1">
      <c r="A31" s="56" t="s">
        <v>56</v>
      </c>
      <c r="B31" s="59" t="str">
        <f>CRS!B31</f>
        <v xml:space="preserve">LAZARO, LANCE RAFAEL E. </v>
      </c>
      <c r="C31" s="65" t="str">
        <f>CRS!C31</f>
        <v>M</v>
      </c>
      <c r="D31" s="70" t="str">
        <f>CRS!D31</f>
        <v>BSA-1</v>
      </c>
      <c r="E31" s="109">
        <v>10</v>
      </c>
      <c r="F31" s="109">
        <v>6</v>
      </c>
      <c r="G31" s="109">
        <v>10</v>
      </c>
      <c r="H31" s="109">
        <v>15</v>
      </c>
      <c r="I31" s="109"/>
      <c r="J31" s="109"/>
      <c r="K31" s="109"/>
      <c r="L31" s="109"/>
      <c r="M31" s="109"/>
      <c r="N31" s="109"/>
      <c r="O31" s="60">
        <f t="shared" si="0"/>
        <v>41</v>
      </c>
      <c r="P31" s="67">
        <f t="shared" si="1"/>
        <v>58.571428571428577</v>
      </c>
      <c r="Q31" s="109">
        <v>20</v>
      </c>
      <c r="R31" s="109">
        <v>15</v>
      </c>
      <c r="S31" s="109">
        <v>10</v>
      </c>
      <c r="T31" s="109">
        <v>10</v>
      </c>
      <c r="U31" s="109">
        <v>10</v>
      </c>
      <c r="V31" s="109">
        <v>10</v>
      </c>
      <c r="W31" s="109">
        <v>10</v>
      </c>
      <c r="X31" s="109">
        <v>10</v>
      </c>
      <c r="Y31" s="109">
        <v>20</v>
      </c>
      <c r="Z31" s="109"/>
      <c r="AA31" s="60">
        <f t="shared" si="2"/>
        <v>115</v>
      </c>
      <c r="AB31" s="67">
        <f t="shared" si="3"/>
        <v>95.833333333333343</v>
      </c>
      <c r="AC31" s="111">
        <v>46</v>
      </c>
      <c r="AD31" s="67">
        <f t="shared" si="4"/>
        <v>65.714285714285708</v>
      </c>
      <c r="AE31" s="112">
        <f>CRS!M31</f>
        <v>73.296428571428578</v>
      </c>
      <c r="AF31" s="66">
        <f>CRS!N31</f>
        <v>84.075714285714298</v>
      </c>
      <c r="AG31" s="64">
        <f>CRS!O31</f>
        <v>84</v>
      </c>
      <c r="AH31" s="301"/>
      <c r="AI31" s="299"/>
    </row>
    <row r="32" spans="1:35" ht="12.75" customHeight="1">
      <c r="A32" s="56" t="s">
        <v>57</v>
      </c>
      <c r="B32" s="59" t="str">
        <f>CRS!B32</f>
        <v xml:space="preserve">LICLICAN, MAY ANGELHYN R. </v>
      </c>
      <c r="C32" s="65" t="str">
        <f>CRS!C32</f>
        <v>F</v>
      </c>
      <c r="D32" s="70" t="str">
        <f>CRS!D32</f>
        <v>BSA-1</v>
      </c>
      <c r="E32" s="109">
        <v>20</v>
      </c>
      <c r="F32" s="109">
        <v>16</v>
      </c>
      <c r="G32" s="109">
        <v>15</v>
      </c>
      <c r="H32" s="109">
        <v>15</v>
      </c>
      <c r="I32" s="109"/>
      <c r="J32" s="109"/>
      <c r="K32" s="109"/>
      <c r="L32" s="109"/>
      <c r="M32" s="109"/>
      <c r="N32" s="109"/>
      <c r="O32" s="60">
        <f t="shared" si="0"/>
        <v>66</v>
      </c>
      <c r="P32" s="67">
        <f t="shared" si="1"/>
        <v>94.285714285714278</v>
      </c>
      <c r="Q32" s="109">
        <v>20</v>
      </c>
      <c r="R32" s="109">
        <v>15</v>
      </c>
      <c r="S32" s="109">
        <v>10</v>
      </c>
      <c r="T32" s="109">
        <v>10</v>
      </c>
      <c r="U32" s="109">
        <v>10</v>
      </c>
      <c r="V32" s="109">
        <v>10</v>
      </c>
      <c r="W32" s="109">
        <v>10</v>
      </c>
      <c r="X32" s="109">
        <v>10</v>
      </c>
      <c r="Y32" s="109">
        <v>20</v>
      </c>
      <c r="Z32" s="109"/>
      <c r="AA32" s="60">
        <f t="shared" si="2"/>
        <v>115</v>
      </c>
      <c r="AB32" s="67">
        <f t="shared" si="3"/>
        <v>95.833333333333343</v>
      </c>
      <c r="AC32" s="111">
        <v>58</v>
      </c>
      <c r="AD32" s="67">
        <f t="shared" si="4"/>
        <v>82.857142857142861</v>
      </c>
      <c r="AE32" s="112">
        <f>CRS!M32</f>
        <v>90.910714285714292</v>
      </c>
      <c r="AF32" s="66">
        <f>CRS!N32</f>
        <v>91.372857142857157</v>
      </c>
      <c r="AG32" s="64">
        <f>CRS!O32</f>
        <v>91</v>
      </c>
      <c r="AH32" s="301"/>
      <c r="AI32" s="299"/>
    </row>
    <row r="33" spans="1:38" ht="12.75" customHeight="1">
      <c r="A33" s="56" t="s">
        <v>58</v>
      </c>
      <c r="B33" s="59" t="str">
        <f>CRS!B33</f>
        <v xml:space="preserve">LOPEZ, DENIELLE B. </v>
      </c>
      <c r="C33" s="65" t="str">
        <f>CRS!C33</f>
        <v>F</v>
      </c>
      <c r="D33" s="70" t="str">
        <f>CRS!D33</f>
        <v>BSA-1</v>
      </c>
      <c r="E33" s="109">
        <v>16</v>
      </c>
      <c r="F33" s="109">
        <v>12</v>
      </c>
      <c r="G33" s="109">
        <v>15</v>
      </c>
      <c r="H33" s="109"/>
      <c r="I33" s="109"/>
      <c r="J33" s="109"/>
      <c r="K33" s="109"/>
      <c r="L33" s="109"/>
      <c r="M33" s="109"/>
      <c r="N33" s="109"/>
      <c r="O33" s="60">
        <f t="shared" si="0"/>
        <v>43</v>
      </c>
      <c r="P33" s="67">
        <f t="shared" si="1"/>
        <v>61.428571428571431</v>
      </c>
      <c r="Q33" s="109">
        <v>15</v>
      </c>
      <c r="R33" s="109">
        <v>15</v>
      </c>
      <c r="S33" s="109">
        <v>10</v>
      </c>
      <c r="T33" s="109">
        <v>10</v>
      </c>
      <c r="U33" s="109">
        <v>10</v>
      </c>
      <c r="V33" s="109">
        <v>10</v>
      </c>
      <c r="W33" s="109">
        <v>10</v>
      </c>
      <c r="X33" s="109">
        <v>10</v>
      </c>
      <c r="Y33" s="109">
        <v>20</v>
      </c>
      <c r="Z33" s="109"/>
      <c r="AA33" s="60">
        <f t="shared" si="2"/>
        <v>110</v>
      </c>
      <c r="AB33" s="67">
        <f t="shared" si="3"/>
        <v>91.666666666666657</v>
      </c>
      <c r="AC33" s="111">
        <v>44</v>
      </c>
      <c r="AD33" s="67">
        <f t="shared" si="4"/>
        <v>62.857142857142854</v>
      </c>
      <c r="AE33" s="112">
        <f>CRS!M33</f>
        <v>71.892857142857139</v>
      </c>
      <c r="AF33" s="66">
        <f>CRS!N33</f>
        <v>80.601428571428585</v>
      </c>
      <c r="AG33" s="64">
        <f>CRS!O33</f>
        <v>81</v>
      </c>
      <c r="AH33" s="301"/>
      <c r="AI33" s="299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 xml:space="preserve">LOYOSEN, JANINE KATE B. </v>
      </c>
      <c r="C34" s="65" t="str">
        <f>CRS!C34</f>
        <v>F</v>
      </c>
      <c r="D34" s="70" t="str">
        <f>CRS!D34</f>
        <v>BSA-1</v>
      </c>
      <c r="E34" s="109">
        <v>12</v>
      </c>
      <c r="F34" s="109">
        <v>6</v>
      </c>
      <c r="G34" s="109">
        <v>15</v>
      </c>
      <c r="H34" s="109"/>
      <c r="I34" s="109"/>
      <c r="J34" s="109"/>
      <c r="K34" s="109"/>
      <c r="L34" s="109"/>
      <c r="M34" s="109"/>
      <c r="N34" s="109"/>
      <c r="O34" s="60">
        <f t="shared" si="0"/>
        <v>33</v>
      </c>
      <c r="P34" s="67">
        <f t="shared" si="1"/>
        <v>47.142857142857139</v>
      </c>
      <c r="Q34" s="109">
        <v>10</v>
      </c>
      <c r="R34" s="109">
        <v>20</v>
      </c>
      <c r="S34" s="109">
        <v>10</v>
      </c>
      <c r="T34" s="109">
        <v>10</v>
      </c>
      <c r="U34" s="109">
        <v>10</v>
      </c>
      <c r="V34" s="109">
        <v>10</v>
      </c>
      <c r="W34" s="109">
        <v>10</v>
      </c>
      <c r="X34" s="109">
        <v>10</v>
      </c>
      <c r="Y34" s="109">
        <v>20</v>
      </c>
      <c r="Z34" s="109"/>
      <c r="AA34" s="60">
        <f t="shared" si="2"/>
        <v>110</v>
      </c>
      <c r="AB34" s="67">
        <f t="shared" si="3"/>
        <v>91.666666666666657</v>
      </c>
      <c r="AC34" s="111">
        <v>52</v>
      </c>
      <c r="AD34" s="67">
        <f t="shared" si="4"/>
        <v>74.285714285714292</v>
      </c>
      <c r="AE34" s="112">
        <f>CRS!M34</f>
        <v>71.064285714285717</v>
      </c>
      <c r="AF34" s="66">
        <f>CRS!N34</f>
        <v>77.769142857142867</v>
      </c>
      <c r="AG34" s="64">
        <f>CRS!O34</f>
        <v>78</v>
      </c>
      <c r="AH34" s="301"/>
      <c r="AI34" s="299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 xml:space="preserve">MALAG, NADINE MIKAELA S. </v>
      </c>
      <c r="C35" s="65" t="str">
        <f>CRS!C35</f>
        <v>F</v>
      </c>
      <c r="D35" s="70" t="str">
        <f>CRS!D35</f>
        <v>BSA-1</v>
      </c>
      <c r="E35" s="109">
        <v>14</v>
      </c>
      <c r="F35" s="109">
        <v>10</v>
      </c>
      <c r="G35" s="109">
        <v>15</v>
      </c>
      <c r="H35" s="109">
        <v>15</v>
      </c>
      <c r="I35" s="109"/>
      <c r="J35" s="109"/>
      <c r="K35" s="109"/>
      <c r="L35" s="109"/>
      <c r="M35" s="109"/>
      <c r="N35" s="109"/>
      <c r="O35" s="60">
        <f t="shared" si="0"/>
        <v>54</v>
      </c>
      <c r="P35" s="67">
        <f t="shared" si="1"/>
        <v>77.142857142857153</v>
      </c>
      <c r="Q35" s="109">
        <v>20</v>
      </c>
      <c r="R35" s="109">
        <v>15</v>
      </c>
      <c r="S35" s="109">
        <v>10</v>
      </c>
      <c r="T35" s="109">
        <v>10</v>
      </c>
      <c r="U35" s="109">
        <v>10</v>
      </c>
      <c r="V35" s="109">
        <v>10</v>
      </c>
      <c r="W35" s="109">
        <v>10</v>
      </c>
      <c r="X35" s="109">
        <v>10</v>
      </c>
      <c r="Y35" s="109">
        <v>20</v>
      </c>
      <c r="Z35" s="109"/>
      <c r="AA35" s="60">
        <f t="shared" si="2"/>
        <v>115</v>
      </c>
      <c r="AB35" s="67">
        <f t="shared" si="3"/>
        <v>95.833333333333343</v>
      </c>
      <c r="AC35" s="111">
        <v>54</v>
      </c>
      <c r="AD35" s="67">
        <f t="shared" si="4"/>
        <v>77.142857142857153</v>
      </c>
      <c r="AE35" s="112">
        <f>CRS!M35</f>
        <v>83.310714285714312</v>
      </c>
      <c r="AF35" s="66">
        <f>CRS!N35</f>
        <v>88.532357142857165</v>
      </c>
      <c r="AG35" s="64">
        <f>CRS!O35</f>
        <v>89</v>
      </c>
      <c r="AH35" s="301"/>
      <c r="AI35" s="299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 xml:space="preserve">MALLARI, CASSIE D. </v>
      </c>
      <c r="C36" s="65" t="str">
        <f>CRS!C36</f>
        <v>F</v>
      </c>
      <c r="D36" s="70" t="str">
        <f>CRS!D36</f>
        <v>BSA-1</v>
      </c>
      <c r="E36" s="109">
        <v>10</v>
      </c>
      <c r="F36" s="109">
        <v>12</v>
      </c>
      <c r="G36" s="109">
        <v>15</v>
      </c>
      <c r="H36" s="109">
        <v>15</v>
      </c>
      <c r="I36" s="109"/>
      <c r="J36" s="109"/>
      <c r="K36" s="109"/>
      <c r="L36" s="109"/>
      <c r="M36" s="109"/>
      <c r="N36" s="109"/>
      <c r="O36" s="60">
        <f t="shared" si="0"/>
        <v>52</v>
      </c>
      <c r="P36" s="67">
        <f t="shared" si="1"/>
        <v>74.285714285714292</v>
      </c>
      <c r="Q36" s="109">
        <v>10</v>
      </c>
      <c r="R36" s="109">
        <v>20</v>
      </c>
      <c r="S36" s="109">
        <v>10</v>
      </c>
      <c r="T36" s="109">
        <v>10</v>
      </c>
      <c r="U36" s="109">
        <v>10</v>
      </c>
      <c r="V36" s="109">
        <v>10</v>
      </c>
      <c r="W36" s="109">
        <v>10</v>
      </c>
      <c r="X36" s="109">
        <v>10</v>
      </c>
      <c r="Y36" s="109">
        <v>20</v>
      </c>
      <c r="Z36" s="109"/>
      <c r="AA36" s="60">
        <f t="shared" si="2"/>
        <v>110</v>
      </c>
      <c r="AB36" s="67">
        <f t="shared" si="3"/>
        <v>91.666666666666657</v>
      </c>
      <c r="AC36" s="111">
        <v>44</v>
      </c>
      <c r="AD36" s="67">
        <f t="shared" si="4"/>
        <v>62.857142857142854</v>
      </c>
      <c r="AE36" s="112">
        <f>CRS!M36</f>
        <v>76.1357142857143</v>
      </c>
      <c r="AF36" s="66">
        <f>CRS!N36</f>
        <v>85.272857142857163</v>
      </c>
      <c r="AG36" s="64">
        <f>CRS!O36</f>
        <v>85</v>
      </c>
      <c r="AH36" s="301"/>
      <c r="AI36" s="299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 xml:space="preserve">MANIS, SHANIA O. </v>
      </c>
      <c r="C37" s="65" t="str">
        <f>CRS!C37</f>
        <v>F</v>
      </c>
      <c r="D37" s="70" t="str">
        <f>CRS!D37</f>
        <v>BSA-1</v>
      </c>
      <c r="E37" s="109">
        <v>14</v>
      </c>
      <c r="F37" s="109">
        <v>12</v>
      </c>
      <c r="G37" s="109">
        <v>15</v>
      </c>
      <c r="H37" s="109">
        <v>15</v>
      </c>
      <c r="I37" s="109"/>
      <c r="J37" s="109"/>
      <c r="K37" s="109"/>
      <c r="L37" s="109"/>
      <c r="M37" s="109"/>
      <c r="N37" s="109"/>
      <c r="O37" s="60">
        <f t="shared" si="0"/>
        <v>56</v>
      </c>
      <c r="P37" s="67">
        <f t="shared" si="1"/>
        <v>80</v>
      </c>
      <c r="Q37" s="109">
        <v>20</v>
      </c>
      <c r="R37" s="109">
        <v>20</v>
      </c>
      <c r="S37" s="109">
        <v>10</v>
      </c>
      <c r="T37" s="109">
        <v>10</v>
      </c>
      <c r="U37" s="109">
        <v>10</v>
      </c>
      <c r="V37" s="109">
        <v>10</v>
      </c>
      <c r="W37" s="109">
        <v>10</v>
      </c>
      <c r="X37" s="109">
        <v>10</v>
      </c>
      <c r="Y37" s="109">
        <v>20</v>
      </c>
      <c r="Z37" s="109"/>
      <c r="AA37" s="60">
        <f t="shared" si="2"/>
        <v>120</v>
      </c>
      <c r="AB37" s="67">
        <f t="shared" si="3"/>
        <v>100</v>
      </c>
      <c r="AC37" s="111">
        <v>60</v>
      </c>
      <c r="AD37" s="67">
        <f t="shared" si="4"/>
        <v>85.714285714285708</v>
      </c>
      <c r="AE37" s="112">
        <f>CRS!M37</f>
        <v>88.542857142857144</v>
      </c>
      <c r="AF37" s="66">
        <f>CRS!N37</f>
        <v>92.532428571428568</v>
      </c>
      <c r="AG37" s="64">
        <f>CRS!O37</f>
        <v>93</v>
      </c>
      <c r="AH37" s="301"/>
      <c r="AI37" s="299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 xml:space="preserve">MASAOY, ISSA JENN E. </v>
      </c>
      <c r="C38" s="65" t="str">
        <f>CRS!C38</f>
        <v>F</v>
      </c>
      <c r="D38" s="70" t="str">
        <f>CRS!D38</f>
        <v>BSA-1</v>
      </c>
      <c r="E38" s="109">
        <v>20</v>
      </c>
      <c r="F38" s="109">
        <v>20</v>
      </c>
      <c r="G38" s="109">
        <v>15</v>
      </c>
      <c r="H38" s="109"/>
      <c r="I38" s="109"/>
      <c r="J38" s="109"/>
      <c r="K38" s="109"/>
      <c r="L38" s="109"/>
      <c r="M38" s="109"/>
      <c r="N38" s="109"/>
      <c r="O38" s="60">
        <f t="shared" si="0"/>
        <v>55</v>
      </c>
      <c r="P38" s="67">
        <f t="shared" si="1"/>
        <v>78.571428571428569</v>
      </c>
      <c r="Q38" s="109">
        <v>10</v>
      </c>
      <c r="R38" s="109">
        <v>20</v>
      </c>
      <c r="S38" s="109">
        <v>10</v>
      </c>
      <c r="T38" s="109">
        <v>10</v>
      </c>
      <c r="U38" s="109">
        <v>10</v>
      </c>
      <c r="V38" s="109">
        <v>10</v>
      </c>
      <c r="W38" s="109">
        <v>10</v>
      </c>
      <c r="X38" s="109">
        <v>10</v>
      </c>
      <c r="Y38" s="109">
        <v>20</v>
      </c>
      <c r="Z38" s="109"/>
      <c r="AA38" s="60">
        <f t="shared" si="2"/>
        <v>110</v>
      </c>
      <c r="AB38" s="67">
        <f t="shared" si="3"/>
        <v>91.666666666666657</v>
      </c>
      <c r="AC38" s="111">
        <v>42</v>
      </c>
      <c r="AD38" s="67">
        <f t="shared" si="4"/>
        <v>60</v>
      </c>
      <c r="AE38" s="112">
        <f>CRS!M38</f>
        <v>76.578571428571436</v>
      </c>
      <c r="AF38" s="66">
        <f>CRS!N38</f>
        <v>80.825285714285712</v>
      </c>
      <c r="AG38" s="64">
        <f>CRS!O38</f>
        <v>81</v>
      </c>
      <c r="AH38" s="301"/>
      <c r="AI38" s="299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 xml:space="preserve">MOCAY, LLANIE O. </v>
      </c>
      <c r="C39" s="65" t="str">
        <f>CRS!C39</f>
        <v>F</v>
      </c>
      <c r="D39" s="70" t="str">
        <f>CRS!D39</f>
        <v>BSA-1</v>
      </c>
      <c r="E39" s="109">
        <v>16</v>
      </c>
      <c r="F39" s="109">
        <v>14</v>
      </c>
      <c r="G39" s="109">
        <v>15</v>
      </c>
      <c r="H39" s="109">
        <v>15</v>
      </c>
      <c r="I39" s="109"/>
      <c r="J39" s="109"/>
      <c r="K39" s="109"/>
      <c r="L39" s="109"/>
      <c r="M39" s="109"/>
      <c r="N39" s="109"/>
      <c r="O39" s="60">
        <f t="shared" si="0"/>
        <v>60</v>
      </c>
      <c r="P39" s="67">
        <f t="shared" si="1"/>
        <v>85.714285714285708</v>
      </c>
      <c r="Q39" s="109">
        <v>15</v>
      </c>
      <c r="R39" s="109">
        <v>18</v>
      </c>
      <c r="S39" s="109">
        <v>10</v>
      </c>
      <c r="T39" s="109">
        <v>10</v>
      </c>
      <c r="U39" s="109">
        <v>10</v>
      </c>
      <c r="V39" s="109">
        <v>10</v>
      </c>
      <c r="W39" s="109">
        <v>10</v>
      </c>
      <c r="X39" s="109">
        <v>10</v>
      </c>
      <c r="Y39" s="109">
        <v>20</v>
      </c>
      <c r="Z39" s="109"/>
      <c r="AA39" s="60">
        <f t="shared" si="2"/>
        <v>113</v>
      </c>
      <c r="AB39" s="67">
        <f t="shared" si="3"/>
        <v>94.166666666666671</v>
      </c>
      <c r="AC39" s="111">
        <v>58</v>
      </c>
      <c r="AD39" s="67">
        <f t="shared" si="4"/>
        <v>82.857142857142861</v>
      </c>
      <c r="AE39" s="112">
        <f>CRS!M39</f>
        <v>87.532142857142858</v>
      </c>
      <c r="AF39" s="66">
        <f>CRS!N39</f>
        <v>91.418571428571425</v>
      </c>
      <c r="AG39" s="64">
        <f>CRS!O39</f>
        <v>91</v>
      </c>
      <c r="AH39" s="301"/>
      <c r="AI39" s="299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 xml:space="preserve">MONAYAO, EZRA B. </v>
      </c>
      <c r="C40" s="65" t="str">
        <f>CRS!C40</f>
        <v>F</v>
      </c>
      <c r="D40" s="70" t="str">
        <f>CRS!D40</f>
        <v>BSA-1</v>
      </c>
      <c r="E40" s="109">
        <v>20</v>
      </c>
      <c r="F40" s="109">
        <v>20</v>
      </c>
      <c r="G40" s="109">
        <v>15</v>
      </c>
      <c r="H40" s="109">
        <v>15</v>
      </c>
      <c r="I40" s="109"/>
      <c r="J40" s="109"/>
      <c r="K40" s="109"/>
      <c r="L40" s="109"/>
      <c r="M40" s="109"/>
      <c r="N40" s="109"/>
      <c r="O40" s="60">
        <f t="shared" si="0"/>
        <v>70</v>
      </c>
      <c r="P40" s="67">
        <f t="shared" si="1"/>
        <v>100</v>
      </c>
      <c r="Q40" s="109">
        <v>20</v>
      </c>
      <c r="R40" s="109">
        <v>20</v>
      </c>
      <c r="S40" s="109">
        <v>10</v>
      </c>
      <c r="T40" s="109">
        <v>10</v>
      </c>
      <c r="U40" s="109">
        <v>10</v>
      </c>
      <c r="V40" s="109">
        <v>10</v>
      </c>
      <c r="W40" s="109">
        <v>10</v>
      </c>
      <c r="X40" s="109">
        <v>0</v>
      </c>
      <c r="Y40" s="109">
        <v>20</v>
      </c>
      <c r="Z40" s="109"/>
      <c r="AA40" s="60">
        <f t="shared" si="2"/>
        <v>110</v>
      </c>
      <c r="AB40" s="67">
        <f t="shared" si="3"/>
        <v>91.666666666666657</v>
      </c>
      <c r="AC40" s="111">
        <v>66</v>
      </c>
      <c r="AD40" s="67">
        <f t="shared" si="4"/>
        <v>94.285714285714278</v>
      </c>
      <c r="AE40" s="112">
        <f>CRS!M40</f>
        <v>95.30714285714285</v>
      </c>
      <c r="AF40" s="66">
        <f>CRS!N40</f>
        <v>95.708571428571432</v>
      </c>
      <c r="AG40" s="64">
        <f>CRS!O40</f>
        <v>96</v>
      </c>
      <c r="AH40" s="301"/>
      <c r="AI40" s="299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41" t="str">
        <f>A1</f>
        <v>BSA 1A  ADTA</v>
      </c>
      <c r="B42" s="342"/>
      <c r="C42" s="342"/>
      <c r="D42" s="342"/>
      <c r="E42" s="309" t="s">
        <v>135</v>
      </c>
      <c r="F42" s="309"/>
      <c r="G42" s="309"/>
      <c r="H42" s="309"/>
      <c r="I42" s="309"/>
      <c r="J42" s="309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10"/>
      <c r="AA42" s="310"/>
      <c r="AB42" s="310"/>
      <c r="AC42" s="311"/>
      <c r="AD42" s="311"/>
      <c r="AE42" s="311"/>
      <c r="AF42" s="311"/>
      <c r="AG42" s="312"/>
      <c r="AH42" s="55"/>
      <c r="AI42" s="55"/>
      <c r="AJ42" s="55"/>
      <c r="AK42" s="55"/>
      <c r="AL42" s="55"/>
    </row>
    <row r="43" spans="1:38" ht="15" customHeight="1">
      <c r="A43" s="343"/>
      <c r="B43" s="344"/>
      <c r="C43" s="344"/>
      <c r="D43" s="344"/>
      <c r="E43" s="338" t="str">
        <f>E2</f>
        <v>Class Standing</v>
      </c>
      <c r="F43" s="338"/>
      <c r="G43" s="338"/>
      <c r="H43" s="338"/>
      <c r="I43" s="338"/>
      <c r="J43" s="338"/>
      <c r="K43" s="327"/>
      <c r="L43" s="327"/>
      <c r="M43" s="327"/>
      <c r="N43" s="327"/>
      <c r="O43" s="327"/>
      <c r="P43" s="316"/>
      <c r="Q43" s="338" t="str">
        <f>Q2</f>
        <v>Laboratory</v>
      </c>
      <c r="R43" s="327"/>
      <c r="S43" s="327"/>
      <c r="T43" s="327"/>
      <c r="U43" s="327"/>
      <c r="V43" s="327"/>
      <c r="W43" s="327"/>
      <c r="X43" s="327"/>
      <c r="Y43" s="327"/>
      <c r="Z43" s="327"/>
      <c r="AA43" s="327"/>
      <c r="AB43" s="316"/>
      <c r="AC43" s="302" t="s">
        <v>98</v>
      </c>
      <c r="AD43" s="303"/>
      <c r="AE43" s="375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>
      <c r="A44" s="333" t="str">
        <f>A3</f>
        <v>ACCOUNTING DATABASE THEORY &amp; APPLICATION</v>
      </c>
      <c r="B44" s="334"/>
      <c r="C44" s="334"/>
      <c r="D44" s="334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22" t="s">
        <v>110</v>
      </c>
      <c r="P44" s="328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22" t="s">
        <v>110</v>
      </c>
      <c r="AB44" s="328" t="s">
        <v>111</v>
      </c>
      <c r="AC44" s="304"/>
      <c r="AD44" s="305"/>
      <c r="AE44" s="375"/>
      <c r="AF44" s="364"/>
      <c r="AG44" s="366"/>
      <c r="AH44" s="62"/>
      <c r="AI44" s="62"/>
      <c r="AJ44" s="62"/>
      <c r="AK44" s="62"/>
      <c r="AL44" s="62"/>
    </row>
    <row r="45" spans="1:38" ht="12.75" customHeight="1">
      <c r="A45" s="335" t="str">
        <f>A4</f>
        <v>TTH 12:30PM-1:45PM  TTHSAT 1:45PM-3:00PM</v>
      </c>
      <c r="B45" s="336"/>
      <c r="C45" s="337"/>
      <c r="D45" s="71" t="str">
        <f>D4</f>
        <v>N6004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2"/>
      <c r="P45" s="328"/>
      <c r="Q45" s="316"/>
      <c r="R45" s="316"/>
      <c r="S45" s="316"/>
      <c r="T45" s="316"/>
      <c r="U45" s="315"/>
      <c r="V45" s="315"/>
      <c r="W45" s="316"/>
      <c r="X45" s="316"/>
      <c r="Y45" s="316"/>
      <c r="Z45" s="316"/>
      <c r="AA45" s="323"/>
      <c r="AB45" s="329"/>
      <c r="AC45" s="68" t="s">
        <v>122</v>
      </c>
      <c r="AD45" s="69" t="s">
        <v>123</v>
      </c>
      <c r="AE45" s="375"/>
      <c r="AF45" s="364"/>
      <c r="AG45" s="366"/>
      <c r="AH45" s="62"/>
      <c r="AI45" s="62"/>
      <c r="AJ45" s="62"/>
      <c r="AK45" s="62"/>
      <c r="AL45" s="62"/>
    </row>
    <row r="46" spans="1:38" ht="12.75" customHeight="1">
      <c r="A46" s="335" t="str">
        <f>A5</f>
        <v>2 Trimester SY 2015-2016</v>
      </c>
      <c r="B46" s="336"/>
      <c r="C46" s="337"/>
      <c r="D46" s="337"/>
      <c r="E46" s="57">
        <f t="shared" ref="E46:N47" si="5">IF(E5="","",E5)</f>
        <v>20</v>
      </c>
      <c r="F46" s="57">
        <f t="shared" si="5"/>
        <v>20</v>
      </c>
      <c r="G46" s="57">
        <f t="shared" si="5"/>
        <v>15</v>
      </c>
      <c r="H46" s="57">
        <f t="shared" si="5"/>
        <v>15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2"/>
      <c r="P46" s="328"/>
      <c r="Q46" s="57">
        <f>IF(Q5="","",Q5)</f>
        <v>20</v>
      </c>
      <c r="R46" s="57">
        <f t="shared" ref="R46:Z46" si="6">IF(R5="","",R5)</f>
        <v>20</v>
      </c>
      <c r="S46" s="57">
        <f t="shared" si="6"/>
        <v>10</v>
      </c>
      <c r="T46" s="57">
        <f t="shared" si="6"/>
        <v>10</v>
      </c>
      <c r="U46" s="57">
        <f t="shared" si="6"/>
        <v>10</v>
      </c>
      <c r="V46" s="57">
        <f t="shared" si="6"/>
        <v>10</v>
      </c>
      <c r="W46" s="57">
        <f t="shared" si="6"/>
        <v>10</v>
      </c>
      <c r="X46" s="57">
        <f t="shared" si="6"/>
        <v>10</v>
      </c>
      <c r="Y46" s="57">
        <f t="shared" si="6"/>
        <v>20</v>
      </c>
      <c r="Z46" s="57" t="str">
        <f t="shared" si="6"/>
        <v/>
      </c>
      <c r="AA46" s="323"/>
      <c r="AB46" s="329"/>
      <c r="AC46" s="57">
        <f t="shared" ref="AC46" si="7">IF(AC5="","",AC5)</f>
        <v>70</v>
      </c>
      <c r="AD46" s="306"/>
      <c r="AE46" s="375"/>
      <c r="AF46" s="364"/>
      <c r="AG46" s="366"/>
      <c r="AH46" s="62"/>
      <c r="AI46" s="62"/>
      <c r="AJ46" s="62"/>
      <c r="AK46" s="62"/>
      <c r="AL46" s="62"/>
    </row>
    <row r="47" spans="1:38" ht="12.75" customHeight="1">
      <c r="A47" s="326" t="str">
        <f>A6</f>
        <v>Inst/Prof:Leonard Prim Francis G. Reyes</v>
      </c>
      <c r="B47" s="327"/>
      <c r="C47" s="316"/>
      <c r="D47" s="316"/>
      <c r="E47" s="313" t="str">
        <f>IF(E6="","",E6)</f>
        <v>ONLINE</v>
      </c>
      <c r="F47" s="313" t="str">
        <f t="shared" si="5"/>
        <v>ONLINE</v>
      </c>
      <c r="G47" s="313" t="str">
        <f t="shared" si="5"/>
        <v>SW</v>
      </c>
      <c r="H47" s="313" t="str">
        <f t="shared" si="5"/>
        <v>SW</v>
      </c>
      <c r="I47" s="313" t="str">
        <f t="shared" si="5"/>
        <v/>
      </c>
      <c r="J47" s="313" t="str">
        <f t="shared" si="5"/>
        <v/>
      </c>
      <c r="K47" s="313" t="str">
        <f t="shared" si="5"/>
        <v/>
      </c>
      <c r="L47" s="313" t="str">
        <f t="shared" si="5"/>
        <v/>
      </c>
      <c r="M47" s="313" t="str">
        <f t="shared" si="5"/>
        <v/>
      </c>
      <c r="N47" s="313" t="str">
        <f t="shared" si="5"/>
        <v/>
      </c>
      <c r="O47" s="324">
        <f>O6</f>
        <v>70</v>
      </c>
      <c r="P47" s="328"/>
      <c r="Q47" s="313" t="str">
        <f t="shared" ref="Q47:Z47" si="8">IF(Q6="","",Q6)</f>
        <v>LAB 01</v>
      </c>
      <c r="R47" s="313" t="str">
        <f t="shared" si="8"/>
        <v>LAB 02</v>
      </c>
      <c r="S47" s="313" t="str">
        <f t="shared" si="8"/>
        <v>LAB 03</v>
      </c>
      <c r="T47" s="313" t="str">
        <f t="shared" si="8"/>
        <v>LAB 04</v>
      </c>
      <c r="U47" s="313" t="str">
        <f t="shared" si="8"/>
        <v>LAB 05</v>
      </c>
      <c r="V47" s="313" t="str">
        <f t="shared" si="8"/>
        <v>LAB 06</v>
      </c>
      <c r="W47" s="313" t="str">
        <f t="shared" si="8"/>
        <v>LAB 07</v>
      </c>
      <c r="X47" s="313" t="str">
        <f t="shared" si="8"/>
        <v>LAB 08</v>
      </c>
      <c r="Y47" s="313" t="str">
        <f t="shared" si="8"/>
        <v>LAB 09</v>
      </c>
      <c r="Z47" s="313" t="str">
        <f t="shared" si="8"/>
        <v/>
      </c>
      <c r="AA47" s="324">
        <f>AA6</f>
        <v>120</v>
      </c>
      <c r="AB47" s="329"/>
      <c r="AC47" s="361">
        <f>AC6</f>
        <v>40988</v>
      </c>
      <c r="AD47" s="307"/>
      <c r="AE47" s="375"/>
      <c r="AF47" s="364"/>
      <c r="AG47" s="366"/>
      <c r="AH47" s="62"/>
      <c r="AI47" s="62"/>
      <c r="AJ47" s="62"/>
      <c r="AK47" s="62"/>
      <c r="AL47" s="62"/>
    </row>
    <row r="48" spans="1:38" ht="13.35" customHeight="1">
      <c r="A48" s="357" t="s">
        <v>124</v>
      </c>
      <c r="B48" s="358"/>
      <c r="C48" s="345" t="s">
        <v>125</v>
      </c>
      <c r="D48" s="331" t="s">
        <v>128</v>
      </c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24"/>
      <c r="P48" s="328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324"/>
      <c r="AB48" s="329"/>
      <c r="AC48" s="362"/>
      <c r="AD48" s="307"/>
      <c r="AE48" s="375"/>
      <c r="AF48" s="364"/>
      <c r="AG48" s="366"/>
      <c r="AH48" s="55"/>
      <c r="AI48" s="55"/>
      <c r="AJ48" s="55"/>
      <c r="AK48" s="55"/>
      <c r="AL48" s="55"/>
    </row>
    <row r="49" spans="1:33">
      <c r="A49" s="359"/>
      <c r="B49" s="360"/>
      <c r="C49" s="346"/>
      <c r="D49" s="332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25"/>
      <c r="P49" s="37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25"/>
      <c r="AB49" s="330"/>
      <c r="AC49" s="363"/>
      <c r="AD49" s="308"/>
      <c r="AE49" s="376"/>
      <c r="AF49" s="365"/>
      <c r="AG49" s="367"/>
    </row>
    <row r="50" spans="1:33" ht="12.75" customHeight="1">
      <c r="A50" s="58" t="s">
        <v>66</v>
      </c>
      <c r="B50" s="59" t="str">
        <f>CRS!B50</f>
        <v xml:space="preserve">OGGANG, JEWEL RIZZ L. </v>
      </c>
      <c r="C50" s="65" t="str">
        <f>CRS!C50</f>
        <v>F</v>
      </c>
      <c r="D50" s="70" t="str">
        <f>CRS!D50</f>
        <v>BSA-1</v>
      </c>
      <c r="E50" s="109">
        <v>18</v>
      </c>
      <c r="F50" s="109">
        <v>20</v>
      </c>
      <c r="G50" s="109">
        <v>15</v>
      </c>
      <c r="H50" s="109">
        <v>15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68</v>
      </c>
      <c r="P50" s="67">
        <f t="shared" ref="P50:P80" si="10">IF(O50="","",O50/$O$6*100)</f>
        <v>97.142857142857139</v>
      </c>
      <c r="Q50" s="109">
        <v>20</v>
      </c>
      <c r="R50" s="109">
        <v>16</v>
      </c>
      <c r="S50" s="109">
        <v>10</v>
      </c>
      <c r="T50" s="109">
        <v>10</v>
      </c>
      <c r="U50" s="109">
        <v>10</v>
      </c>
      <c r="V50" s="109">
        <v>10</v>
      </c>
      <c r="W50" s="109">
        <v>10</v>
      </c>
      <c r="X50" s="109">
        <v>10</v>
      </c>
      <c r="Y50" s="109">
        <v>20</v>
      </c>
      <c r="Z50" s="109"/>
      <c r="AA50" s="60">
        <f t="shared" ref="AA50:AA80" si="11">IF(SUM(Q50:Z50)=0,"",SUM(Q50:Z50))</f>
        <v>116</v>
      </c>
      <c r="AB50" s="67">
        <f t="shared" ref="AB50:AB80" si="12">IF(AA50="","",AA50/$AA$6*100)</f>
        <v>96.666666666666671</v>
      </c>
      <c r="AC50" s="111">
        <v>56</v>
      </c>
      <c r="AD50" s="67">
        <f t="shared" ref="AD50:AD80" si="13">IF(AC50="","",AC50/$AC$5*100)</f>
        <v>80</v>
      </c>
      <c r="AE50" s="112">
        <f>CRS!M50</f>
        <v>91.157142857142858</v>
      </c>
      <c r="AF50" s="66">
        <f>CRS!N50</f>
        <v>93.484821428571422</v>
      </c>
      <c r="AG50" s="64">
        <f>CRS!O50</f>
        <v>93</v>
      </c>
    </row>
    <row r="51" spans="1:33" ht="12.75" customHeight="1">
      <c r="A51" s="56" t="s">
        <v>67</v>
      </c>
      <c r="B51" s="59" t="str">
        <f>CRS!B51</f>
        <v xml:space="preserve">OYAM, NEAL ARDEN A. </v>
      </c>
      <c r="C51" s="65" t="str">
        <f>CRS!C51</f>
        <v>M</v>
      </c>
      <c r="D51" s="70" t="str">
        <f>CRS!D51</f>
        <v>BSA-1</v>
      </c>
      <c r="E51" s="109">
        <v>10</v>
      </c>
      <c r="F51" s="109">
        <v>10</v>
      </c>
      <c r="G51" s="109">
        <v>15</v>
      </c>
      <c r="H51" s="109">
        <v>15</v>
      </c>
      <c r="I51" s="109"/>
      <c r="J51" s="109"/>
      <c r="K51" s="109"/>
      <c r="L51" s="109"/>
      <c r="M51" s="109"/>
      <c r="N51" s="109"/>
      <c r="O51" s="60">
        <f t="shared" si="9"/>
        <v>50</v>
      </c>
      <c r="P51" s="67">
        <f t="shared" si="10"/>
        <v>71.428571428571431</v>
      </c>
      <c r="Q51" s="109">
        <v>20</v>
      </c>
      <c r="R51" s="109">
        <v>20</v>
      </c>
      <c r="S51" s="109">
        <v>10</v>
      </c>
      <c r="T51" s="109">
        <v>10</v>
      </c>
      <c r="U51" s="109">
        <v>10</v>
      </c>
      <c r="V51" s="109">
        <v>10</v>
      </c>
      <c r="W51" s="109">
        <v>10</v>
      </c>
      <c r="X51" s="109">
        <v>10</v>
      </c>
      <c r="Y51" s="109">
        <v>20</v>
      </c>
      <c r="Z51" s="109"/>
      <c r="AA51" s="60">
        <f t="shared" si="11"/>
        <v>120</v>
      </c>
      <c r="AB51" s="67">
        <f t="shared" si="12"/>
        <v>100</v>
      </c>
      <c r="AC51" s="111">
        <v>50</v>
      </c>
      <c r="AD51" s="67">
        <f t="shared" si="13"/>
        <v>71.428571428571431</v>
      </c>
      <c r="AE51" s="112">
        <f>CRS!M51</f>
        <v>80.857142857142861</v>
      </c>
      <c r="AF51" s="66">
        <f>CRS!N51</f>
        <v>87.218571428571437</v>
      </c>
      <c r="AG51" s="64">
        <f>CRS!O51</f>
        <v>87</v>
      </c>
    </row>
    <row r="52" spans="1:33" ht="12.75" customHeight="1">
      <c r="A52" s="56" t="s">
        <v>68</v>
      </c>
      <c r="B52" s="59" t="str">
        <f>CRS!B52</f>
        <v xml:space="preserve">SOBREPEÑA, KARL BENEDICT P. </v>
      </c>
      <c r="C52" s="65" t="str">
        <f>CRS!C52</f>
        <v>M</v>
      </c>
      <c r="D52" s="70" t="str">
        <f>CRS!D52</f>
        <v>BSA-1</v>
      </c>
      <c r="E52" s="109">
        <v>20</v>
      </c>
      <c r="F52" s="109">
        <v>18</v>
      </c>
      <c r="G52" s="109">
        <v>15</v>
      </c>
      <c r="H52" s="109">
        <v>15</v>
      </c>
      <c r="I52" s="109"/>
      <c r="J52" s="109"/>
      <c r="K52" s="109"/>
      <c r="L52" s="109"/>
      <c r="M52" s="109"/>
      <c r="N52" s="109"/>
      <c r="O52" s="60">
        <f t="shared" si="9"/>
        <v>68</v>
      </c>
      <c r="P52" s="67">
        <f t="shared" si="10"/>
        <v>97.142857142857139</v>
      </c>
      <c r="Q52" s="109">
        <v>20</v>
      </c>
      <c r="R52" s="109">
        <v>18</v>
      </c>
      <c r="S52" s="109">
        <v>10</v>
      </c>
      <c r="T52" s="109">
        <v>10</v>
      </c>
      <c r="U52" s="109">
        <v>10</v>
      </c>
      <c r="V52" s="109">
        <v>10</v>
      </c>
      <c r="W52" s="109">
        <v>10</v>
      </c>
      <c r="X52" s="109">
        <v>10</v>
      </c>
      <c r="Y52" s="109">
        <v>20</v>
      </c>
      <c r="Z52" s="109"/>
      <c r="AA52" s="60">
        <f t="shared" si="11"/>
        <v>118</v>
      </c>
      <c r="AB52" s="67">
        <f t="shared" si="12"/>
        <v>98.333333333333329</v>
      </c>
      <c r="AC52" s="111">
        <v>56</v>
      </c>
      <c r="AD52" s="67">
        <f t="shared" si="13"/>
        <v>80</v>
      </c>
      <c r="AE52" s="112">
        <f>CRS!M52</f>
        <v>91.70714285714287</v>
      </c>
      <c r="AF52" s="66">
        <f>CRS!N52</f>
        <v>94.533571428571435</v>
      </c>
      <c r="AG52" s="64">
        <f>CRS!O52</f>
        <v>95</v>
      </c>
    </row>
    <row r="53" spans="1:33" ht="12.75" customHeight="1">
      <c r="A53" s="56" t="s">
        <v>69</v>
      </c>
      <c r="B53" s="59" t="str">
        <f>CRS!B53</f>
        <v xml:space="preserve">SOLIBA, LOISA FAITH B. </v>
      </c>
      <c r="C53" s="65" t="str">
        <f>CRS!C53</f>
        <v>F</v>
      </c>
      <c r="D53" s="70" t="str">
        <f>CRS!D53</f>
        <v>BSA-1</v>
      </c>
      <c r="E53" s="109">
        <v>14</v>
      </c>
      <c r="F53" s="109">
        <v>14</v>
      </c>
      <c r="G53" s="109">
        <v>15</v>
      </c>
      <c r="H53" s="109">
        <v>15</v>
      </c>
      <c r="I53" s="109"/>
      <c r="J53" s="109"/>
      <c r="K53" s="109"/>
      <c r="L53" s="109"/>
      <c r="M53" s="109"/>
      <c r="N53" s="109"/>
      <c r="O53" s="60">
        <f t="shared" si="9"/>
        <v>58</v>
      </c>
      <c r="P53" s="67">
        <f t="shared" si="10"/>
        <v>82.857142857142861</v>
      </c>
      <c r="Q53" s="109">
        <v>20</v>
      </c>
      <c r="R53" s="109">
        <v>18</v>
      </c>
      <c r="S53" s="109">
        <v>10</v>
      </c>
      <c r="T53" s="109">
        <v>10</v>
      </c>
      <c r="U53" s="109">
        <v>10</v>
      </c>
      <c r="V53" s="109">
        <v>10</v>
      </c>
      <c r="W53" s="109">
        <v>10</v>
      </c>
      <c r="X53" s="109">
        <v>10</v>
      </c>
      <c r="Y53" s="109">
        <v>20</v>
      </c>
      <c r="Z53" s="109"/>
      <c r="AA53" s="60">
        <f t="shared" si="11"/>
        <v>118</v>
      </c>
      <c r="AB53" s="67">
        <f t="shared" si="12"/>
        <v>98.333333333333329</v>
      </c>
      <c r="AC53" s="111">
        <v>54</v>
      </c>
      <c r="AD53" s="67">
        <f t="shared" si="13"/>
        <v>77.142857142857153</v>
      </c>
      <c r="AE53" s="112">
        <f>CRS!M53</f>
        <v>86.021428571428572</v>
      </c>
      <c r="AF53" s="66">
        <f>CRS!N53</f>
        <v>91.690714285714279</v>
      </c>
      <c r="AG53" s="64">
        <f>CRS!O53</f>
        <v>92</v>
      </c>
    </row>
    <row r="54" spans="1:33" ht="12.75" customHeight="1">
      <c r="A54" s="56" t="s">
        <v>70</v>
      </c>
      <c r="B54" s="59" t="str">
        <f>CRS!B54</f>
        <v xml:space="preserve">SORIANO, AYESSA MAE D. </v>
      </c>
      <c r="C54" s="65" t="str">
        <f>CRS!C54</f>
        <v>F</v>
      </c>
      <c r="D54" s="70" t="str">
        <f>CRS!D54</f>
        <v>BSA-1</v>
      </c>
      <c r="E54" s="109">
        <v>18</v>
      </c>
      <c r="F54" s="109">
        <v>20</v>
      </c>
      <c r="G54" s="109">
        <v>15</v>
      </c>
      <c r="H54" s="109">
        <v>15</v>
      </c>
      <c r="I54" s="109"/>
      <c r="J54" s="109"/>
      <c r="K54" s="109"/>
      <c r="L54" s="109"/>
      <c r="M54" s="109"/>
      <c r="N54" s="109"/>
      <c r="O54" s="60">
        <f t="shared" si="9"/>
        <v>68</v>
      </c>
      <c r="P54" s="67">
        <f t="shared" si="10"/>
        <v>97.142857142857139</v>
      </c>
      <c r="Q54" s="109">
        <v>20</v>
      </c>
      <c r="R54" s="109">
        <v>20</v>
      </c>
      <c r="S54" s="109">
        <v>10</v>
      </c>
      <c r="T54" s="109">
        <v>10</v>
      </c>
      <c r="U54" s="109">
        <v>10</v>
      </c>
      <c r="V54" s="109">
        <v>10</v>
      </c>
      <c r="W54" s="109">
        <v>10</v>
      </c>
      <c r="X54" s="109">
        <v>10</v>
      </c>
      <c r="Y54" s="109">
        <v>20</v>
      </c>
      <c r="Z54" s="109"/>
      <c r="AA54" s="60">
        <f t="shared" si="11"/>
        <v>120</v>
      </c>
      <c r="AB54" s="67">
        <f t="shared" si="12"/>
        <v>100</v>
      </c>
      <c r="AC54" s="111">
        <v>58</v>
      </c>
      <c r="AD54" s="67">
        <f t="shared" si="13"/>
        <v>82.857142857142861</v>
      </c>
      <c r="AE54" s="112">
        <f>CRS!M54</f>
        <v>93.228571428571428</v>
      </c>
      <c r="AF54" s="66">
        <f>CRS!N54</f>
        <v>96.137785714285712</v>
      </c>
      <c r="AG54" s="64">
        <f>CRS!O54</f>
        <v>96</v>
      </c>
    </row>
    <row r="55" spans="1:33" ht="12.75" customHeight="1">
      <c r="A55" s="56" t="s">
        <v>71</v>
      </c>
      <c r="B55" s="59" t="str">
        <f>CRS!B55</f>
        <v xml:space="preserve">SORIANO, KATHLEEN C. </v>
      </c>
      <c r="C55" s="65" t="str">
        <f>CRS!C55</f>
        <v>F</v>
      </c>
      <c r="D55" s="70" t="str">
        <f>CRS!D55</f>
        <v>BSA-1</v>
      </c>
      <c r="E55" s="109">
        <v>14</v>
      </c>
      <c r="F55" s="109">
        <v>12</v>
      </c>
      <c r="G55" s="109">
        <v>15</v>
      </c>
      <c r="H55" s="109">
        <v>15</v>
      </c>
      <c r="I55" s="109"/>
      <c r="J55" s="109"/>
      <c r="K55" s="109"/>
      <c r="L55" s="109"/>
      <c r="M55" s="109"/>
      <c r="N55" s="109"/>
      <c r="O55" s="60">
        <f t="shared" si="9"/>
        <v>56</v>
      </c>
      <c r="P55" s="67">
        <f t="shared" si="10"/>
        <v>80</v>
      </c>
      <c r="Q55" s="109">
        <v>20</v>
      </c>
      <c r="R55" s="109">
        <v>20</v>
      </c>
      <c r="S55" s="109">
        <v>10</v>
      </c>
      <c r="T55" s="109">
        <v>10</v>
      </c>
      <c r="U55" s="109">
        <v>10</v>
      </c>
      <c r="V55" s="109">
        <v>10</v>
      </c>
      <c r="W55" s="109">
        <v>10</v>
      </c>
      <c r="X55" s="109">
        <v>10</v>
      </c>
      <c r="Y55" s="109">
        <v>20</v>
      </c>
      <c r="Z55" s="109"/>
      <c r="AA55" s="60">
        <f t="shared" si="11"/>
        <v>120</v>
      </c>
      <c r="AB55" s="67">
        <f t="shared" si="12"/>
        <v>100</v>
      </c>
      <c r="AC55" s="111">
        <v>44</v>
      </c>
      <c r="AD55" s="67">
        <f t="shared" si="13"/>
        <v>62.857142857142854</v>
      </c>
      <c r="AE55" s="112">
        <f>CRS!M55</f>
        <v>80.771428571428572</v>
      </c>
      <c r="AF55" s="66">
        <f>CRS!N55</f>
        <v>88.009214285714293</v>
      </c>
      <c r="AG55" s="64">
        <f>CRS!O55</f>
        <v>88</v>
      </c>
    </row>
    <row r="56" spans="1:33" ht="12.75" customHeight="1">
      <c r="A56" s="56" t="s">
        <v>72</v>
      </c>
      <c r="B56" s="59" t="str">
        <f>CRS!B56</f>
        <v xml:space="preserve">TAYAOTAO, MECAR C. </v>
      </c>
      <c r="C56" s="65" t="str">
        <f>CRS!C56</f>
        <v>F</v>
      </c>
      <c r="D56" s="70" t="str">
        <f>CRS!D56</f>
        <v>BSA-1</v>
      </c>
      <c r="E56" s="109">
        <v>14</v>
      </c>
      <c r="F56" s="109">
        <v>8</v>
      </c>
      <c r="G56" s="109">
        <v>15</v>
      </c>
      <c r="H56" s="109">
        <v>15</v>
      </c>
      <c r="I56" s="109"/>
      <c r="J56" s="109"/>
      <c r="K56" s="109"/>
      <c r="L56" s="109"/>
      <c r="M56" s="109"/>
      <c r="N56" s="109"/>
      <c r="O56" s="60">
        <f t="shared" si="9"/>
        <v>52</v>
      </c>
      <c r="P56" s="67">
        <f t="shared" si="10"/>
        <v>74.285714285714292</v>
      </c>
      <c r="Q56" s="109">
        <v>15</v>
      </c>
      <c r="R56" s="109">
        <v>16</v>
      </c>
      <c r="S56" s="109">
        <v>10</v>
      </c>
      <c r="T56" s="109">
        <v>10</v>
      </c>
      <c r="U56" s="109">
        <v>10</v>
      </c>
      <c r="V56" s="109">
        <v>10</v>
      </c>
      <c r="W56" s="109">
        <v>10</v>
      </c>
      <c r="X56" s="109">
        <v>10</v>
      </c>
      <c r="Y56" s="109">
        <v>20</v>
      </c>
      <c r="Z56" s="109"/>
      <c r="AA56" s="60">
        <f t="shared" si="11"/>
        <v>111</v>
      </c>
      <c r="AB56" s="67">
        <f t="shared" si="12"/>
        <v>92.5</v>
      </c>
      <c r="AC56" s="111">
        <v>62</v>
      </c>
      <c r="AD56" s="67">
        <f t="shared" si="13"/>
        <v>88.571428571428569</v>
      </c>
      <c r="AE56" s="112">
        <f>CRS!M56</f>
        <v>85.153571428571439</v>
      </c>
      <c r="AF56" s="66">
        <f>CRS!N56</f>
        <v>91.250285714285724</v>
      </c>
      <c r="AG56" s="64">
        <f>CRS!O56</f>
        <v>91</v>
      </c>
    </row>
    <row r="57" spans="1:33" ht="12.75" customHeight="1">
      <c r="A57" s="56" t="s">
        <v>73</v>
      </c>
      <c r="B57" s="59" t="str">
        <f>CRS!B57</f>
        <v xml:space="preserve">VICENTE, JIMUEL T. </v>
      </c>
      <c r="C57" s="65" t="str">
        <f>CRS!C57</f>
        <v>M</v>
      </c>
      <c r="D57" s="70" t="str">
        <f>CRS!D57</f>
        <v>BSA-1</v>
      </c>
      <c r="E57" s="109">
        <v>10</v>
      </c>
      <c r="F57" s="109">
        <v>12</v>
      </c>
      <c r="G57" s="109">
        <v>15</v>
      </c>
      <c r="H57" s="109"/>
      <c r="I57" s="109"/>
      <c r="J57" s="109"/>
      <c r="K57" s="109"/>
      <c r="L57" s="109"/>
      <c r="M57" s="109"/>
      <c r="N57" s="109"/>
      <c r="O57" s="60">
        <f t="shared" si="9"/>
        <v>37</v>
      </c>
      <c r="P57" s="67">
        <f t="shared" si="10"/>
        <v>52.857142857142861</v>
      </c>
      <c r="Q57" s="109">
        <v>20</v>
      </c>
      <c r="R57" s="109">
        <v>15</v>
      </c>
      <c r="S57" s="109">
        <v>10</v>
      </c>
      <c r="T57" s="109">
        <v>10</v>
      </c>
      <c r="U57" s="109">
        <v>10</v>
      </c>
      <c r="V57" s="109">
        <v>10</v>
      </c>
      <c r="W57" s="109">
        <v>10</v>
      </c>
      <c r="X57" s="109">
        <v>10</v>
      </c>
      <c r="Y57" s="109">
        <v>20</v>
      </c>
      <c r="Z57" s="109"/>
      <c r="AA57" s="60">
        <f t="shared" si="11"/>
        <v>115</v>
      </c>
      <c r="AB57" s="67">
        <f t="shared" si="12"/>
        <v>95.833333333333343</v>
      </c>
      <c r="AC57" s="111">
        <v>34</v>
      </c>
      <c r="AD57" s="67">
        <f t="shared" si="13"/>
        <v>48.571428571428569</v>
      </c>
      <c r="AE57" s="112">
        <f>CRS!M57</f>
        <v>65.58214285714287</v>
      </c>
      <c r="AF57" s="66">
        <f>CRS!N57</f>
        <v>76.711571428571432</v>
      </c>
      <c r="AG57" s="64">
        <f>CRS!O57</f>
        <v>77</v>
      </c>
    </row>
    <row r="58" spans="1:33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RECORDMIDTERM WORKSHEET</oddHeader>
    <oddFooter>&amp;L&amp;"Century Gothic,Regular"&amp;8UC-VPAA-HE-CRSJAN.2015 Rev.00&amp;R&amp;"Century Gothic,Regular"&amp;8 Page &amp;P of &amp;N-MID</oddFooter>
  </headerFooter>
  <rowBreaks count="1" manualBreakCount="1">
    <brk id="41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BreakPreview" topLeftCell="E21" zoomScale="60" workbookViewId="0">
      <selection activeCell="U9" sqref="U9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53" t="str">
        <f>CRS!A1</f>
        <v>BSA 1A  ADTA</v>
      </c>
      <c r="B1" s="354"/>
      <c r="C1" s="354"/>
      <c r="D1" s="354"/>
      <c r="E1" s="309" t="s">
        <v>137</v>
      </c>
      <c r="F1" s="309"/>
      <c r="G1" s="309"/>
      <c r="H1" s="309"/>
      <c r="I1" s="309"/>
      <c r="J1" s="309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1"/>
      <c r="AD1" s="311"/>
      <c r="AE1" s="311"/>
      <c r="AF1" s="311"/>
      <c r="AG1" s="312"/>
      <c r="AH1" s="63"/>
      <c r="AI1" s="55"/>
      <c r="AJ1" s="55"/>
      <c r="AK1" s="55"/>
      <c r="AL1" s="55"/>
    </row>
    <row r="2" spans="1:38" ht="15" customHeight="1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38" t="str">
        <f>IF('INITIAL INPUT'!G21="","",'INITIAL INPUT'!G21)</f>
        <v>Laboratory</v>
      </c>
      <c r="R2" s="327"/>
      <c r="S2" s="327"/>
      <c r="T2" s="327"/>
      <c r="U2" s="327"/>
      <c r="V2" s="327"/>
      <c r="W2" s="327"/>
      <c r="X2" s="327"/>
      <c r="Y2" s="327"/>
      <c r="Z2" s="327"/>
      <c r="AA2" s="327"/>
      <c r="AB2" s="316"/>
      <c r="AC2" s="302" t="s">
        <v>98</v>
      </c>
      <c r="AD2" s="303"/>
      <c r="AE2" s="375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>
      <c r="A3" s="333" t="str">
        <f>CRS!A3</f>
        <v>ACCOUNTING DATABASE THEORY &amp; APPLICATION</v>
      </c>
      <c r="B3" s="334"/>
      <c r="C3" s="334"/>
      <c r="D3" s="334"/>
      <c r="E3" s="315" t="s">
        <v>101</v>
      </c>
      <c r="F3" s="315" t="s">
        <v>102</v>
      </c>
      <c r="G3" s="315" t="s">
        <v>103</v>
      </c>
      <c r="H3" s="315" t="s">
        <v>104</v>
      </c>
      <c r="I3" s="315" t="s">
        <v>105</v>
      </c>
      <c r="J3" s="315" t="s">
        <v>106</v>
      </c>
      <c r="K3" s="315" t="s">
        <v>107</v>
      </c>
      <c r="L3" s="315" t="s">
        <v>108</v>
      </c>
      <c r="M3" s="315" t="s">
        <v>109</v>
      </c>
      <c r="N3" s="315" t="s">
        <v>0</v>
      </c>
      <c r="O3" s="322" t="s">
        <v>110</v>
      </c>
      <c r="P3" s="328" t="s">
        <v>111</v>
      </c>
      <c r="Q3" s="315" t="s">
        <v>112</v>
      </c>
      <c r="R3" s="315" t="s">
        <v>113</v>
      </c>
      <c r="S3" s="315" t="s">
        <v>114</v>
      </c>
      <c r="T3" s="315" t="s">
        <v>115</v>
      </c>
      <c r="U3" s="315" t="s">
        <v>116</v>
      </c>
      <c r="V3" s="315" t="s">
        <v>117</v>
      </c>
      <c r="W3" s="315" t="s">
        <v>118</v>
      </c>
      <c r="X3" s="315" t="s">
        <v>119</v>
      </c>
      <c r="Y3" s="315" t="s">
        <v>120</v>
      </c>
      <c r="Z3" s="315" t="s">
        <v>121</v>
      </c>
      <c r="AA3" s="322" t="s">
        <v>110</v>
      </c>
      <c r="AB3" s="328" t="s">
        <v>111</v>
      </c>
      <c r="AC3" s="304"/>
      <c r="AD3" s="305"/>
      <c r="AE3" s="375"/>
      <c r="AF3" s="364"/>
      <c r="AG3" s="366"/>
      <c r="AH3" s="62"/>
      <c r="AI3" s="62"/>
      <c r="AJ3" s="62"/>
      <c r="AK3" s="62"/>
      <c r="AL3" s="62"/>
    </row>
    <row r="4" spans="1:38" ht="12.75" customHeight="1">
      <c r="A4" s="335" t="str">
        <f>CRS!A4</f>
        <v>TTH 12:30PM-1:45PM  TTHSAT 1:45PM-3:00PM</v>
      </c>
      <c r="B4" s="336"/>
      <c r="C4" s="337"/>
      <c r="D4" s="71" t="str">
        <f>CRS!D4</f>
        <v>N6004</v>
      </c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23"/>
      <c r="P4" s="32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23"/>
      <c r="AB4" s="329"/>
      <c r="AC4" s="68" t="s">
        <v>122</v>
      </c>
      <c r="AD4" s="69" t="s">
        <v>123</v>
      </c>
      <c r="AE4" s="375"/>
      <c r="AF4" s="364"/>
      <c r="AG4" s="366"/>
      <c r="AH4" s="62"/>
      <c r="AI4" s="62"/>
      <c r="AJ4" s="62"/>
      <c r="AK4" s="62"/>
      <c r="AL4" s="62"/>
    </row>
    <row r="5" spans="1:38" ht="12.6" customHeight="1">
      <c r="A5" s="335" t="str">
        <f>CRS!A5</f>
        <v>2 Trimester SY 2015-2016</v>
      </c>
      <c r="B5" s="336"/>
      <c r="C5" s="337"/>
      <c r="D5" s="337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23"/>
      <c r="P5" s="329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23"/>
      <c r="AB5" s="329"/>
      <c r="AC5" s="110">
        <v>100</v>
      </c>
      <c r="AD5" s="306"/>
      <c r="AE5" s="375"/>
      <c r="AF5" s="364"/>
      <c r="AG5" s="366"/>
      <c r="AH5" s="62"/>
      <c r="AI5" s="62"/>
      <c r="AJ5" s="62"/>
      <c r="AK5" s="62"/>
      <c r="AL5" s="62"/>
    </row>
    <row r="6" spans="1:38" ht="12.75" customHeight="1">
      <c r="A6" s="326" t="str">
        <f>CRS!A6</f>
        <v>Inst/Prof:Leonard Prim Francis G. Reyes</v>
      </c>
      <c r="B6" s="327"/>
      <c r="C6" s="316"/>
      <c r="D6" s="316"/>
      <c r="E6" s="317" t="s">
        <v>246</v>
      </c>
      <c r="F6" s="317" t="s">
        <v>246</v>
      </c>
      <c r="G6" s="317" t="s">
        <v>246</v>
      </c>
      <c r="H6" s="317" t="s">
        <v>246</v>
      </c>
      <c r="I6" s="317"/>
      <c r="J6" s="317"/>
      <c r="K6" s="317"/>
      <c r="L6" s="317"/>
      <c r="M6" s="317"/>
      <c r="N6" s="317"/>
      <c r="O6" s="350">
        <f>IF(SUM(E5:N5)=0,"",SUM(E5:N5))</f>
        <v>80</v>
      </c>
      <c r="P6" s="329"/>
      <c r="Q6" s="317" t="s">
        <v>247</v>
      </c>
      <c r="R6" s="317" t="s">
        <v>247</v>
      </c>
      <c r="S6" s="317" t="s">
        <v>247</v>
      </c>
      <c r="T6" s="317" t="s">
        <v>247</v>
      </c>
      <c r="U6" s="317" t="s">
        <v>247</v>
      </c>
      <c r="V6" s="317"/>
      <c r="W6" s="317"/>
      <c r="X6" s="317"/>
      <c r="Y6" s="317"/>
      <c r="Z6" s="317"/>
      <c r="AA6" s="347">
        <f>IF(SUM(Q5:Z5)=0,"",SUM(Q5:Z5))</f>
        <v>100</v>
      </c>
      <c r="AB6" s="329"/>
      <c r="AC6" s="368">
        <f>'INITIAL INPUT'!D24</f>
        <v>41019</v>
      </c>
      <c r="AD6" s="307"/>
      <c r="AE6" s="375"/>
      <c r="AF6" s="364"/>
      <c r="AG6" s="366"/>
      <c r="AH6" s="62"/>
      <c r="AI6" s="62"/>
      <c r="AJ6" s="62"/>
      <c r="AK6" s="62"/>
      <c r="AL6" s="62"/>
    </row>
    <row r="7" spans="1:38" ht="13.35" customHeight="1">
      <c r="A7" s="326" t="s">
        <v>124</v>
      </c>
      <c r="B7" s="338"/>
      <c r="C7" s="345" t="s">
        <v>125</v>
      </c>
      <c r="D7" s="331" t="s">
        <v>126</v>
      </c>
      <c r="E7" s="318"/>
      <c r="F7" s="318"/>
      <c r="G7" s="318"/>
      <c r="H7" s="318"/>
      <c r="I7" s="320"/>
      <c r="J7" s="320"/>
      <c r="K7" s="320"/>
      <c r="L7" s="320"/>
      <c r="M7" s="320"/>
      <c r="N7" s="320"/>
      <c r="O7" s="351"/>
      <c r="P7" s="329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48"/>
      <c r="AB7" s="329"/>
      <c r="AC7" s="369"/>
      <c r="AD7" s="307"/>
      <c r="AE7" s="375"/>
      <c r="AF7" s="364"/>
      <c r="AG7" s="366"/>
      <c r="AH7" s="55"/>
      <c r="AI7" s="55"/>
      <c r="AJ7" s="55"/>
      <c r="AK7" s="55"/>
      <c r="AL7" s="55"/>
    </row>
    <row r="8" spans="1:38" ht="14.1" customHeight="1">
      <c r="A8" s="339"/>
      <c r="B8" s="340"/>
      <c r="C8" s="346"/>
      <c r="D8" s="332"/>
      <c r="E8" s="319"/>
      <c r="F8" s="319"/>
      <c r="G8" s="319"/>
      <c r="H8" s="319"/>
      <c r="I8" s="321"/>
      <c r="J8" s="321"/>
      <c r="K8" s="321"/>
      <c r="L8" s="321"/>
      <c r="M8" s="321"/>
      <c r="N8" s="321"/>
      <c r="O8" s="352"/>
      <c r="P8" s="330"/>
      <c r="Q8" s="319"/>
      <c r="R8" s="319"/>
      <c r="S8" s="319"/>
      <c r="T8" s="319"/>
      <c r="U8" s="319"/>
      <c r="V8" s="319"/>
      <c r="W8" s="319"/>
      <c r="X8" s="319"/>
      <c r="Y8" s="319"/>
      <c r="Z8" s="319"/>
      <c r="AA8" s="349"/>
      <c r="AB8" s="330"/>
      <c r="AC8" s="370"/>
      <c r="AD8" s="308"/>
      <c r="AE8" s="376"/>
      <c r="AF8" s="365"/>
      <c r="AG8" s="367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 xml:space="preserve">ACASIO, NOJOUD R. </v>
      </c>
      <c r="C9" s="65" t="str">
        <f>CRS!C9</f>
        <v>F</v>
      </c>
      <c r="D9" s="70" t="str">
        <f>CRS!D9</f>
        <v>BSA-1</v>
      </c>
      <c r="E9" s="109">
        <v>20</v>
      </c>
      <c r="F9" s="109">
        <v>20</v>
      </c>
      <c r="G9" s="109">
        <v>20</v>
      </c>
      <c r="H9" s="109">
        <v>20</v>
      </c>
      <c r="I9" s="109"/>
      <c r="J9" s="109"/>
      <c r="K9" s="109"/>
      <c r="L9" s="109"/>
      <c r="M9" s="109"/>
      <c r="N9" s="109"/>
      <c r="O9" s="60">
        <f>IF(SUM(E9:N9)=0,"",SUM(E9:N9))</f>
        <v>80</v>
      </c>
      <c r="P9" s="67">
        <f>IF(O9="","",O9/$O$6*100)</f>
        <v>100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86</v>
      </c>
      <c r="AD9" s="67">
        <f>IF(AC9="","",AC9/$AC$5*100)</f>
        <v>86</v>
      </c>
      <c r="AE9" s="112">
        <f>CRS!S9</f>
        <v>95.240000000000009</v>
      </c>
      <c r="AF9" s="66">
        <f>CRS!T9</f>
        <v>93.706607142857152</v>
      </c>
      <c r="AG9" s="64">
        <f>CRS!U9</f>
        <v>94</v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 xml:space="preserve">AGTA, KERYL T. </v>
      </c>
      <c r="C10" s="65" t="str">
        <f>CRS!C10</f>
        <v>F</v>
      </c>
      <c r="D10" s="70" t="str">
        <f>CRS!D10</f>
        <v>BSA-1</v>
      </c>
      <c r="E10" s="109">
        <v>20</v>
      </c>
      <c r="F10" s="109">
        <v>20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80</v>
      </c>
      <c r="P10" s="67">
        <f t="shared" ref="P10:P40" si="1">IF(O10="","",O10/$O$6*100)</f>
        <v>100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78</v>
      </c>
      <c r="AD10" s="67">
        <f t="shared" ref="AD10:AD40" si="4">IF(AC10="","",AC10/$AC$5*100)</f>
        <v>78</v>
      </c>
      <c r="AE10" s="112">
        <f>CRS!S10</f>
        <v>92.52000000000001</v>
      </c>
      <c r="AF10" s="66">
        <f>CRS!T10</f>
        <v>92.937000000000012</v>
      </c>
      <c r="AG10" s="64">
        <f>CRS!U10</f>
        <v>93</v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 xml:space="preserve">ALONZO, ANGELIKA MAE K. </v>
      </c>
      <c r="C11" s="65" t="str">
        <f>CRS!C11</f>
        <v>F</v>
      </c>
      <c r="D11" s="70" t="str">
        <f>CRS!D11</f>
        <v>BSA-1</v>
      </c>
      <c r="E11" s="109">
        <v>20</v>
      </c>
      <c r="F11" s="109">
        <v>20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80</v>
      </c>
      <c r="P11" s="67">
        <f t="shared" si="1"/>
        <v>100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79</v>
      </c>
      <c r="AD11" s="67">
        <f t="shared" si="4"/>
        <v>79</v>
      </c>
      <c r="AE11" s="112">
        <f>CRS!S11</f>
        <v>92.86</v>
      </c>
      <c r="AF11" s="66">
        <f>CRS!T11</f>
        <v>93.395321428571435</v>
      </c>
      <c r="AG11" s="64">
        <f>CRS!U11</f>
        <v>93</v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 xml:space="preserve">APILIS, MELODY GRAIL Y. </v>
      </c>
      <c r="C12" s="65" t="str">
        <f>CRS!C12</f>
        <v>F</v>
      </c>
      <c r="D12" s="70" t="str">
        <f>CRS!D12</f>
        <v>BSA-1</v>
      </c>
      <c r="E12" s="109">
        <v>20</v>
      </c>
      <c r="F12" s="109">
        <v>20</v>
      </c>
      <c r="G12" s="109">
        <v>20</v>
      </c>
      <c r="H12" s="109">
        <v>20</v>
      </c>
      <c r="I12" s="109"/>
      <c r="J12" s="109"/>
      <c r="K12" s="109"/>
      <c r="L12" s="109"/>
      <c r="M12" s="109"/>
      <c r="N12" s="109"/>
      <c r="O12" s="60">
        <f t="shared" si="0"/>
        <v>80</v>
      </c>
      <c r="P12" s="67">
        <f t="shared" si="1"/>
        <v>100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77</v>
      </c>
      <c r="AD12" s="67">
        <f t="shared" si="4"/>
        <v>77</v>
      </c>
      <c r="AE12" s="112">
        <f>CRS!S12</f>
        <v>92.18</v>
      </c>
      <c r="AF12" s="66">
        <f>CRS!T12</f>
        <v>92.144821428571433</v>
      </c>
      <c r="AG12" s="64">
        <f>CRS!U12</f>
        <v>92</v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 xml:space="preserve">APO, ALESZA RIA F. </v>
      </c>
      <c r="C13" s="65" t="str">
        <f>CRS!C13</f>
        <v>F</v>
      </c>
      <c r="D13" s="70" t="str">
        <f>CRS!D13</f>
        <v>BSA-1</v>
      </c>
      <c r="E13" s="109">
        <v>20</v>
      </c>
      <c r="F13" s="109">
        <v>20</v>
      </c>
      <c r="G13" s="109">
        <v>20</v>
      </c>
      <c r="H13" s="109">
        <v>20</v>
      </c>
      <c r="I13" s="109"/>
      <c r="J13" s="109"/>
      <c r="K13" s="109"/>
      <c r="L13" s="109"/>
      <c r="M13" s="109"/>
      <c r="N13" s="109"/>
      <c r="O13" s="60">
        <f t="shared" si="0"/>
        <v>80</v>
      </c>
      <c r="P13" s="67">
        <f t="shared" si="1"/>
        <v>100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86</v>
      </c>
      <c r="AD13" s="67">
        <f t="shared" si="4"/>
        <v>86</v>
      </c>
      <c r="AE13" s="112">
        <f>CRS!S13</f>
        <v>95.240000000000009</v>
      </c>
      <c r="AF13" s="66">
        <f>CRS!T13</f>
        <v>92.398178571428588</v>
      </c>
      <c r="AG13" s="64">
        <f>CRS!U13</f>
        <v>92</v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 xml:space="preserve">AQUINO, AMATHEA O. </v>
      </c>
      <c r="C14" s="65" t="str">
        <f>CRS!C14</f>
        <v>F</v>
      </c>
      <c r="D14" s="70" t="str">
        <f>CRS!D14</f>
        <v>BSA-1</v>
      </c>
      <c r="E14" s="109">
        <v>20</v>
      </c>
      <c r="F14" s="109">
        <v>20</v>
      </c>
      <c r="G14" s="109">
        <v>20</v>
      </c>
      <c r="H14" s="109">
        <v>20</v>
      </c>
      <c r="I14" s="109"/>
      <c r="J14" s="109"/>
      <c r="K14" s="109"/>
      <c r="L14" s="109"/>
      <c r="M14" s="109"/>
      <c r="N14" s="109"/>
      <c r="O14" s="60">
        <f t="shared" si="0"/>
        <v>80</v>
      </c>
      <c r="P14" s="67">
        <f t="shared" si="1"/>
        <v>100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76</v>
      </c>
      <c r="AD14" s="67">
        <f t="shared" si="4"/>
        <v>76</v>
      </c>
      <c r="AE14" s="112">
        <f>CRS!S14</f>
        <v>91.84</v>
      </c>
      <c r="AF14" s="66">
        <f>CRS!T14</f>
        <v>88.393214285714294</v>
      </c>
      <c r="AG14" s="64">
        <f>CRS!U14</f>
        <v>88</v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 xml:space="preserve">BATE, TRISHA BELLE T. </v>
      </c>
      <c r="C15" s="65" t="str">
        <f>CRS!C15</f>
        <v>F</v>
      </c>
      <c r="D15" s="70" t="str">
        <f>CRS!D15</f>
        <v>BSA-1</v>
      </c>
      <c r="E15" s="109">
        <v>20</v>
      </c>
      <c r="F15" s="109">
        <v>20</v>
      </c>
      <c r="G15" s="109">
        <v>20</v>
      </c>
      <c r="H15" s="109">
        <v>20</v>
      </c>
      <c r="I15" s="109"/>
      <c r="J15" s="109"/>
      <c r="K15" s="109"/>
      <c r="L15" s="109"/>
      <c r="M15" s="109"/>
      <c r="N15" s="109"/>
      <c r="O15" s="60">
        <f t="shared" si="0"/>
        <v>80</v>
      </c>
      <c r="P15" s="67">
        <f t="shared" si="1"/>
        <v>100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>
        <v>74</v>
      </c>
      <c r="AD15" s="67">
        <f t="shared" si="4"/>
        <v>74</v>
      </c>
      <c r="AE15" s="112">
        <f>CRS!S15</f>
        <v>91.16</v>
      </c>
      <c r="AF15" s="66">
        <f>CRS!T15</f>
        <v>89.306178571428575</v>
      </c>
      <c r="AG15" s="64">
        <f>CRS!U15</f>
        <v>89</v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 xml:space="preserve">BAUTISTA, CHERMAINE PEARL S. </v>
      </c>
      <c r="C16" s="65" t="str">
        <f>CRS!C16</f>
        <v>F</v>
      </c>
      <c r="D16" s="70" t="str">
        <f>CRS!D16</f>
        <v>BSA-1</v>
      </c>
      <c r="E16" s="109">
        <v>20</v>
      </c>
      <c r="F16" s="109">
        <v>20</v>
      </c>
      <c r="G16" s="109">
        <v>20</v>
      </c>
      <c r="H16" s="109">
        <v>20</v>
      </c>
      <c r="I16" s="109"/>
      <c r="J16" s="109"/>
      <c r="K16" s="109"/>
      <c r="L16" s="109"/>
      <c r="M16" s="109"/>
      <c r="N16" s="109"/>
      <c r="O16" s="60">
        <f t="shared" si="0"/>
        <v>80</v>
      </c>
      <c r="P16" s="67">
        <f t="shared" si="1"/>
        <v>100</v>
      </c>
      <c r="Q16" s="109">
        <v>20</v>
      </c>
      <c r="R16" s="109">
        <v>20</v>
      </c>
      <c r="S16" s="109">
        <v>20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100</v>
      </c>
      <c r="AC16" s="111">
        <v>80</v>
      </c>
      <c r="AD16" s="67">
        <f t="shared" si="4"/>
        <v>80</v>
      </c>
      <c r="AE16" s="112">
        <f>CRS!S16</f>
        <v>93.2</v>
      </c>
      <c r="AF16" s="66">
        <f>CRS!T16</f>
        <v>91.133321428571435</v>
      </c>
      <c r="AG16" s="64">
        <f>CRS!U16</f>
        <v>91</v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 xml:space="preserve">BID-ING, MARILOU T. </v>
      </c>
      <c r="C17" s="65" t="str">
        <f>CRS!C17</f>
        <v>F</v>
      </c>
      <c r="D17" s="70" t="str">
        <f>CRS!D17</f>
        <v>BSA-1</v>
      </c>
      <c r="E17" s="109">
        <v>20</v>
      </c>
      <c r="F17" s="109">
        <v>20</v>
      </c>
      <c r="G17" s="109">
        <v>20</v>
      </c>
      <c r="H17" s="109">
        <v>20</v>
      </c>
      <c r="I17" s="109"/>
      <c r="J17" s="109"/>
      <c r="K17" s="109"/>
      <c r="L17" s="109"/>
      <c r="M17" s="109"/>
      <c r="N17" s="109"/>
      <c r="O17" s="60">
        <f t="shared" si="0"/>
        <v>80</v>
      </c>
      <c r="P17" s="67">
        <f t="shared" si="1"/>
        <v>100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100</v>
      </c>
      <c r="AB17" s="67">
        <f t="shared" si="3"/>
        <v>100</v>
      </c>
      <c r="AC17" s="111">
        <v>70</v>
      </c>
      <c r="AD17" s="67">
        <f t="shared" si="4"/>
        <v>70</v>
      </c>
      <c r="AE17" s="112">
        <f>CRS!S17</f>
        <v>89.8</v>
      </c>
      <c r="AF17" s="66">
        <f>CRS!T17</f>
        <v>87.03464285714287</v>
      </c>
      <c r="AG17" s="64">
        <f>CRS!U17</f>
        <v>87</v>
      </c>
      <c r="AH17" s="55"/>
      <c r="AI17" s="55"/>
    </row>
    <row r="18" spans="1:35" ht="12.75" customHeight="1">
      <c r="A18" s="56" t="s">
        <v>43</v>
      </c>
      <c r="B18" s="59" t="str">
        <f>CRS!B18</f>
        <v xml:space="preserve">CALABIAS, LEZEL P. </v>
      </c>
      <c r="C18" s="65" t="str">
        <f>CRS!C18</f>
        <v>F</v>
      </c>
      <c r="D18" s="70" t="str">
        <f>CRS!D18</f>
        <v>BSMA-1</v>
      </c>
      <c r="E18" s="109">
        <v>20</v>
      </c>
      <c r="F18" s="109">
        <v>20</v>
      </c>
      <c r="G18" s="109">
        <v>20</v>
      </c>
      <c r="H18" s="109">
        <v>20</v>
      </c>
      <c r="I18" s="109"/>
      <c r="J18" s="109"/>
      <c r="K18" s="109"/>
      <c r="L18" s="109"/>
      <c r="M18" s="109"/>
      <c r="N18" s="109"/>
      <c r="O18" s="60">
        <f t="shared" si="0"/>
        <v>80</v>
      </c>
      <c r="P18" s="67">
        <f t="shared" si="1"/>
        <v>100</v>
      </c>
      <c r="Q18" s="109">
        <v>20</v>
      </c>
      <c r="R18" s="109">
        <v>20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100</v>
      </c>
      <c r="AC18" s="111">
        <v>70</v>
      </c>
      <c r="AD18" s="67">
        <f t="shared" si="4"/>
        <v>70</v>
      </c>
      <c r="AE18" s="112">
        <f>CRS!S18</f>
        <v>89.8</v>
      </c>
      <c r="AF18" s="66">
        <f>CRS!T18</f>
        <v>83.143000000000001</v>
      </c>
      <c r="AG18" s="64">
        <f>CRS!U18</f>
        <v>83</v>
      </c>
      <c r="AH18" s="55"/>
      <c r="AI18" s="55"/>
    </row>
    <row r="19" spans="1:35" ht="12.75" customHeight="1">
      <c r="A19" s="56" t="s">
        <v>44</v>
      </c>
      <c r="B19" s="59" t="str">
        <f>CRS!B19</f>
        <v xml:space="preserve">CARBONEL, ANGELICA A. </v>
      </c>
      <c r="C19" s="65" t="str">
        <f>CRS!C19</f>
        <v>F</v>
      </c>
      <c r="D19" s="70" t="str">
        <f>CRS!D19</f>
        <v>BSA-1</v>
      </c>
      <c r="E19" s="109">
        <v>20</v>
      </c>
      <c r="F19" s="109">
        <v>20</v>
      </c>
      <c r="G19" s="109">
        <v>20</v>
      </c>
      <c r="H19" s="109">
        <v>20</v>
      </c>
      <c r="I19" s="109"/>
      <c r="J19" s="109"/>
      <c r="K19" s="109"/>
      <c r="L19" s="109"/>
      <c r="M19" s="109"/>
      <c r="N19" s="109"/>
      <c r="O19" s="60">
        <f t="shared" si="0"/>
        <v>80</v>
      </c>
      <c r="P19" s="67">
        <f t="shared" si="1"/>
        <v>100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>
        <v>80</v>
      </c>
      <c r="AD19" s="67">
        <f t="shared" si="4"/>
        <v>80</v>
      </c>
      <c r="AE19" s="112">
        <f>CRS!S19</f>
        <v>93.2</v>
      </c>
      <c r="AF19" s="66">
        <f>CRS!T19</f>
        <v>89.650285714285729</v>
      </c>
      <c r="AG19" s="64">
        <f>CRS!U19</f>
        <v>90</v>
      </c>
      <c r="AH19" s="55"/>
      <c r="AI19" s="55"/>
    </row>
    <row r="20" spans="1:35" ht="12.75" customHeight="1">
      <c r="A20" s="56" t="s">
        <v>45</v>
      </c>
      <c r="B20" s="59" t="str">
        <f>CRS!B20</f>
        <v xml:space="preserve">DAGUITAN, RAYSA IRIS M. </v>
      </c>
      <c r="C20" s="65" t="str">
        <f>CRS!C20</f>
        <v>F</v>
      </c>
      <c r="D20" s="70" t="str">
        <f>CRS!D20</f>
        <v>BSA-1</v>
      </c>
      <c r="E20" s="109">
        <v>20</v>
      </c>
      <c r="F20" s="109">
        <v>20</v>
      </c>
      <c r="G20" s="109">
        <v>20</v>
      </c>
      <c r="H20" s="109">
        <v>20</v>
      </c>
      <c r="I20" s="109"/>
      <c r="J20" s="109"/>
      <c r="K20" s="109"/>
      <c r="L20" s="109"/>
      <c r="M20" s="109"/>
      <c r="N20" s="109"/>
      <c r="O20" s="60">
        <f t="shared" si="0"/>
        <v>80</v>
      </c>
      <c r="P20" s="67">
        <f t="shared" si="1"/>
        <v>100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100</v>
      </c>
      <c r="AC20" s="111">
        <v>85</v>
      </c>
      <c r="AD20" s="67">
        <f t="shared" si="4"/>
        <v>85</v>
      </c>
      <c r="AE20" s="112">
        <f>CRS!S20</f>
        <v>94.9</v>
      </c>
      <c r="AF20" s="66">
        <f>CRS!T20</f>
        <v>92.304607142857151</v>
      </c>
      <c r="AG20" s="64">
        <f>CRS!U20</f>
        <v>92</v>
      </c>
      <c r="AH20" s="55"/>
      <c r="AI20" s="55"/>
    </row>
    <row r="21" spans="1:35" ht="12.75" customHeight="1">
      <c r="A21" s="56" t="s">
        <v>46</v>
      </c>
      <c r="B21" s="59" t="str">
        <f>CRS!B21</f>
        <v xml:space="preserve">DAWEY, ALDRAKE W. </v>
      </c>
      <c r="C21" s="65" t="str">
        <f>CRS!C21</f>
        <v>M</v>
      </c>
      <c r="D21" s="70" t="str">
        <f>CRS!D21</f>
        <v>BSA-1</v>
      </c>
      <c r="E21" s="109">
        <v>20</v>
      </c>
      <c r="F21" s="109">
        <v>20</v>
      </c>
      <c r="G21" s="109">
        <v>20</v>
      </c>
      <c r="H21" s="109">
        <v>20</v>
      </c>
      <c r="I21" s="109"/>
      <c r="J21" s="109"/>
      <c r="K21" s="109"/>
      <c r="L21" s="109"/>
      <c r="M21" s="109"/>
      <c r="N21" s="109"/>
      <c r="O21" s="60">
        <f t="shared" si="0"/>
        <v>80</v>
      </c>
      <c r="P21" s="67">
        <f t="shared" si="1"/>
        <v>100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/>
      <c r="W21" s="109"/>
      <c r="X21" s="109"/>
      <c r="Y21" s="109"/>
      <c r="Z21" s="109"/>
      <c r="AA21" s="60">
        <f t="shared" si="2"/>
        <v>100</v>
      </c>
      <c r="AB21" s="67">
        <f t="shared" si="3"/>
        <v>100</v>
      </c>
      <c r="AC21" s="111">
        <v>81</v>
      </c>
      <c r="AD21" s="67">
        <f t="shared" si="4"/>
        <v>81</v>
      </c>
      <c r="AE21" s="112">
        <f>CRS!S21</f>
        <v>93.54</v>
      </c>
      <c r="AF21" s="66">
        <f>CRS!T21</f>
        <v>91.001535714285723</v>
      </c>
      <c r="AG21" s="64">
        <f>CRS!U21</f>
        <v>91</v>
      </c>
      <c r="AH21" s="55"/>
      <c r="AI21" s="55"/>
    </row>
    <row r="22" spans="1:35" ht="12.75" customHeight="1">
      <c r="A22" s="56" t="s">
        <v>47</v>
      </c>
      <c r="B22" s="59" t="str">
        <f>CRS!B22</f>
        <v xml:space="preserve">DE LA RAMA, RONA ROSE L. </v>
      </c>
      <c r="C22" s="65" t="str">
        <f>CRS!C22</f>
        <v>F</v>
      </c>
      <c r="D22" s="70" t="str">
        <f>CRS!D22</f>
        <v>BSA-1</v>
      </c>
      <c r="E22" s="109">
        <v>20</v>
      </c>
      <c r="F22" s="109">
        <v>20</v>
      </c>
      <c r="G22" s="109">
        <v>20</v>
      </c>
      <c r="H22" s="109">
        <v>20</v>
      </c>
      <c r="I22" s="109"/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100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86</v>
      </c>
      <c r="AD22" s="67">
        <f t="shared" si="4"/>
        <v>86</v>
      </c>
      <c r="AE22" s="112">
        <f>CRS!S22</f>
        <v>95.240000000000009</v>
      </c>
      <c r="AF22" s="66">
        <f>CRS!T22</f>
        <v>91.894964285714295</v>
      </c>
      <c r="AG22" s="64">
        <f>CRS!U22</f>
        <v>92</v>
      </c>
      <c r="AH22" s="55"/>
      <c r="AI22" s="55"/>
    </row>
    <row r="23" spans="1:35" ht="12.75" customHeight="1">
      <c r="A23" s="56" t="s">
        <v>48</v>
      </c>
      <c r="B23" s="59" t="str">
        <f>CRS!B23</f>
        <v xml:space="preserve">DELA CRUZ, LOLITA Q. </v>
      </c>
      <c r="C23" s="65" t="str">
        <f>CRS!C23</f>
        <v>F</v>
      </c>
      <c r="D23" s="70" t="str">
        <f>CRS!D23</f>
        <v>BSA-2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>
      <c r="A24" s="56" t="s">
        <v>49</v>
      </c>
      <c r="B24" s="59" t="str">
        <f>CRS!B24</f>
        <v xml:space="preserve">EDDUBA, ALEXIS P. </v>
      </c>
      <c r="C24" s="65" t="str">
        <f>CRS!C24</f>
        <v>F</v>
      </c>
      <c r="D24" s="70" t="str">
        <f>CRS!D24</f>
        <v>BSA-1</v>
      </c>
      <c r="E24" s="109">
        <v>20</v>
      </c>
      <c r="F24" s="109">
        <v>20</v>
      </c>
      <c r="G24" s="109">
        <v>20</v>
      </c>
      <c r="H24" s="109">
        <v>20</v>
      </c>
      <c r="I24" s="109"/>
      <c r="J24" s="109"/>
      <c r="K24" s="109"/>
      <c r="L24" s="109"/>
      <c r="M24" s="109"/>
      <c r="N24" s="109"/>
      <c r="O24" s="60">
        <f t="shared" si="0"/>
        <v>80</v>
      </c>
      <c r="P24" s="67">
        <f t="shared" si="1"/>
        <v>100</v>
      </c>
      <c r="Q24" s="109">
        <v>20</v>
      </c>
      <c r="R24" s="109">
        <v>20</v>
      </c>
      <c r="S24" s="109">
        <v>20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100</v>
      </c>
      <c r="AC24" s="111">
        <v>74</v>
      </c>
      <c r="AD24" s="67">
        <f t="shared" si="4"/>
        <v>74</v>
      </c>
      <c r="AE24" s="112">
        <f>CRS!S24</f>
        <v>91.16</v>
      </c>
      <c r="AF24" s="66">
        <f>CRS!T24</f>
        <v>88.69285714285715</v>
      </c>
      <c r="AG24" s="64">
        <f>CRS!U24</f>
        <v>89</v>
      </c>
      <c r="AH24" s="55"/>
      <c r="AI24" s="55"/>
    </row>
    <row r="25" spans="1:35" ht="12.75" customHeight="1">
      <c r="A25" s="56" t="s">
        <v>50</v>
      </c>
      <c r="B25" s="59" t="str">
        <f>CRS!B25</f>
        <v xml:space="preserve">ESTIMO, JEMAILA B. </v>
      </c>
      <c r="C25" s="65" t="str">
        <f>CRS!C25</f>
        <v>F</v>
      </c>
      <c r="D25" s="70" t="str">
        <f>CRS!D25</f>
        <v>BSA-1</v>
      </c>
      <c r="E25" s="109">
        <v>20</v>
      </c>
      <c r="F25" s="109">
        <v>20</v>
      </c>
      <c r="G25" s="109">
        <v>20</v>
      </c>
      <c r="H25" s="109">
        <v>20</v>
      </c>
      <c r="I25" s="109"/>
      <c r="J25" s="109"/>
      <c r="K25" s="109"/>
      <c r="L25" s="109"/>
      <c r="M25" s="109"/>
      <c r="N25" s="109"/>
      <c r="O25" s="60">
        <f t="shared" si="0"/>
        <v>80</v>
      </c>
      <c r="P25" s="67">
        <f t="shared" si="1"/>
        <v>100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100</v>
      </c>
      <c r="AC25" s="111">
        <v>81</v>
      </c>
      <c r="AD25" s="67">
        <f t="shared" si="4"/>
        <v>81</v>
      </c>
      <c r="AE25" s="112">
        <f>CRS!S25</f>
        <v>93.54</v>
      </c>
      <c r="AF25" s="66">
        <f>CRS!T25</f>
        <v>90.841035714285709</v>
      </c>
      <c r="AG25" s="64">
        <f>CRS!U25</f>
        <v>91</v>
      </c>
      <c r="AH25" s="55"/>
      <c r="AI25" s="55"/>
    </row>
    <row r="26" spans="1:35" ht="12.75" customHeight="1">
      <c r="A26" s="56" t="s">
        <v>51</v>
      </c>
      <c r="B26" s="59" t="str">
        <f>CRS!B26</f>
        <v xml:space="preserve">FERNANDEZ, KEREN LOUISE D. </v>
      </c>
      <c r="C26" s="65" t="str">
        <f>CRS!C26</f>
        <v>F</v>
      </c>
      <c r="D26" s="70" t="str">
        <f>CRS!D26</f>
        <v>BSA-1</v>
      </c>
      <c r="E26" s="109">
        <v>20</v>
      </c>
      <c r="F26" s="109">
        <v>20</v>
      </c>
      <c r="G26" s="109">
        <v>20</v>
      </c>
      <c r="H26" s="109">
        <v>20</v>
      </c>
      <c r="I26" s="109"/>
      <c r="J26" s="109"/>
      <c r="K26" s="109"/>
      <c r="L26" s="109"/>
      <c r="M26" s="109"/>
      <c r="N26" s="109"/>
      <c r="O26" s="60">
        <f t="shared" si="0"/>
        <v>80</v>
      </c>
      <c r="P26" s="67">
        <f t="shared" si="1"/>
        <v>100</v>
      </c>
      <c r="Q26" s="109">
        <v>20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100</v>
      </c>
      <c r="AC26" s="111">
        <v>77</v>
      </c>
      <c r="AD26" s="67">
        <f t="shared" si="4"/>
        <v>77</v>
      </c>
      <c r="AE26" s="112">
        <f>CRS!S26</f>
        <v>92.18</v>
      </c>
      <c r="AF26" s="66">
        <f>CRS!T26</f>
        <v>91.491928571428573</v>
      </c>
      <c r="AG26" s="64">
        <f>CRS!U26</f>
        <v>91</v>
      </c>
      <c r="AH26" s="300"/>
      <c r="AI26" s="298" t="s">
        <v>127</v>
      </c>
    </row>
    <row r="27" spans="1:35" ht="12.75" customHeight="1">
      <c r="A27" s="56" t="s">
        <v>52</v>
      </c>
      <c r="B27" s="59" t="str">
        <f>CRS!B27</f>
        <v xml:space="preserve">GAMBOA, JAYVEE A. </v>
      </c>
      <c r="C27" s="65" t="str">
        <f>CRS!C27</f>
        <v>M</v>
      </c>
      <c r="D27" s="70" t="str">
        <f>CRS!D27</f>
        <v>BSA-1</v>
      </c>
      <c r="E27" s="109">
        <v>20</v>
      </c>
      <c r="F27" s="109">
        <v>20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80</v>
      </c>
      <c r="P27" s="67">
        <f t="shared" si="1"/>
        <v>100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100</v>
      </c>
      <c r="AC27" s="111">
        <v>83</v>
      </c>
      <c r="AD27" s="67">
        <f t="shared" si="4"/>
        <v>83</v>
      </c>
      <c r="AE27" s="112">
        <f>CRS!S27</f>
        <v>94.22</v>
      </c>
      <c r="AF27" s="66">
        <f>CRS!T27</f>
        <v>91.206571428571436</v>
      </c>
      <c r="AG27" s="64">
        <f>CRS!U27</f>
        <v>91</v>
      </c>
      <c r="AH27" s="301"/>
      <c r="AI27" s="299"/>
    </row>
    <row r="28" spans="1:35" ht="12.75" customHeight="1">
      <c r="A28" s="56" t="s">
        <v>53</v>
      </c>
      <c r="B28" s="59" t="str">
        <f>CRS!B28</f>
        <v xml:space="preserve">HUMIWAT, XENA P. </v>
      </c>
      <c r="C28" s="65" t="str">
        <f>CRS!C28</f>
        <v>F</v>
      </c>
      <c r="D28" s="70" t="str">
        <f>CRS!D28</f>
        <v>BSA-1</v>
      </c>
      <c r="E28" s="109">
        <v>20</v>
      </c>
      <c r="F28" s="109">
        <v>20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80</v>
      </c>
      <c r="P28" s="67">
        <f t="shared" si="1"/>
        <v>100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100</v>
      </c>
      <c r="AC28" s="111">
        <v>80</v>
      </c>
      <c r="AD28" s="67">
        <f t="shared" si="4"/>
        <v>80</v>
      </c>
      <c r="AE28" s="112">
        <f>CRS!S28</f>
        <v>93.2</v>
      </c>
      <c r="AF28" s="66">
        <f>CRS!T28</f>
        <v>94.016928571428565</v>
      </c>
      <c r="AG28" s="64">
        <f>CRS!U28</f>
        <v>94</v>
      </c>
      <c r="AH28" s="301"/>
      <c r="AI28" s="299"/>
    </row>
    <row r="29" spans="1:35" ht="12.75" customHeight="1">
      <c r="A29" s="56" t="s">
        <v>54</v>
      </c>
      <c r="B29" s="59" t="str">
        <f>CRS!B29</f>
        <v xml:space="preserve">LAMBINO, RECCY ANNE S. </v>
      </c>
      <c r="C29" s="65" t="str">
        <f>CRS!C29</f>
        <v>F</v>
      </c>
      <c r="D29" s="70" t="str">
        <f>CRS!D29</f>
        <v>BSA-1</v>
      </c>
      <c r="E29" s="109">
        <v>20</v>
      </c>
      <c r="F29" s="109">
        <v>20</v>
      </c>
      <c r="G29" s="109">
        <v>20</v>
      </c>
      <c r="H29" s="109">
        <v>20</v>
      </c>
      <c r="I29" s="109"/>
      <c r="J29" s="109"/>
      <c r="K29" s="109"/>
      <c r="L29" s="109"/>
      <c r="M29" s="109"/>
      <c r="N29" s="109"/>
      <c r="O29" s="60">
        <f t="shared" si="0"/>
        <v>80</v>
      </c>
      <c r="P29" s="67">
        <f t="shared" si="1"/>
        <v>100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/>
      <c r="W29" s="109"/>
      <c r="X29" s="109"/>
      <c r="Y29" s="109"/>
      <c r="Z29" s="109"/>
      <c r="AA29" s="60">
        <f t="shared" si="2"/>
        <v>100</v>
      </c>
      <c r="AB29" s="67">
        <f t="shared" si="3"/>
        <v>100</v>
      </c>
      <c r="AC29" s="111">
        <v>76</v>
      </c>
      <c r="AD29" s="67">
        <f t="shared" si="4"/>
        <v>76</v>
      </c>
      <c r="AE29" s="112">
        <f>CRS!S29</f>
        <v>91.84</v>
      </c>
      <c r="AF29" s="66">
        <f>CRS!T29</f>
        <v>93.122964285714289</v>
      </c>
      <c r="AG29" s="64">
        <f>CRS!U29</f>
        <v>93</v>
      </c>
      <c r="AH29" s="301"/>
      <c r="AI29" s="299"/>
    </row>
    <row r="30" spans="1:35" ht="12.75" customHeight="1">
      <c r="A30" s="56" t="s">
        <v>55</v>
      </c>
      <c r="B30" s="59" t="str">
        <f>CRS!B30</f>
        <v xml:space="preserve">LANTIN, MARY ANN B. </v>
      </c>
      <c r="C30" s="65" t="str">
        <f>CRS!C30</f>
        <v>F</v>
      </c>
      <c r="D30" s="70" t="str">
        <f>CRS!D30</f>
        <v>BSA-1</v>
      </c>
      <c r="E30" s="109">
        <v>20</v>
      </c>
      <c r="F30" s="109">
        <v>20</v>
      </c>
      <c r="G30" s="109">
        <v>20</v>
      </c>
      <c r="H30" s="109">
        <v>20</v>
      </c>
      <c r="I30" s="109"/>
      <c r="J30" s="109"/>
      <c r="K30" s="109"/>
      <c r="L30" s="109"/>
      <c r="M30" s="109"/>
      <c r="N30" s="109"/>
      <c r="O30" s="60">
        <f t="shared" si="0"/>
        <v>80</v>
      </c>
      <c r="P30" s="67">
        <f t="shared" si="1"/>
        <v>100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81</v>
      </c>
      <c r="AD30" s="67">
        <f t="shared" si="4"/>
        <v>81</v>
      </c>
      <c r="AE30" s="112">
        <f>CRS!S30</f>
        <v>93.54</v>
      </c>
      <c r="AF30" s="66">
        <f>CRS!T30</f>
        <v>90.866571428571433</v>
      </c>
      <c r="AG30" s="64">
        <f>CRS!U30</f>
        <v>91</v>
      </c>
      <c r="AH30" s="301"/>
      <c r="AI30" s="299"/>
    </row>
    <row r="31" spans="1:35" ht="12.75" customHeight="1">
      <c r="A31" s="56" t="s">
        <v>56</v>
      </c>
      <c r="B31" s="59" t="str">
        <f>CRS!B31</f>
        <v xml:space="preserve">LAZARO, LANCE RAFAEL E. </v>
      </c>
      <c r="C31" s="65" t="str">
        <f>CRS!C31</f>
        <v>M</v>
      </c>
      <c r="D31" s="70" t="str">
        <f>CRS!D31</f>
        <v>BSA-1</v>
      </c>
      <c r="E31" s="109">
        <v>20</v>
      </c>
      <c r="F31" s="109">
        <v>20</v>
      </c>
      <c r="G31" s="109">
        <v>20</v>
      </c>
      <c r="H31" s="109">
        <v>20</v>
      </c>
      <c r="I31" s="109"/>
      <c r="J31" s="109"/>
      <c r="K31" s="109"/>
      <c r="L31" s="109"/>
      <c r="M31" s="109"/>
      <c r="N31" s="109"/>
      <c r="O31" s="60">
        <f t="shared" si="0"/>
        <v>80</v>
      </c>
      <c r="P31" s="67">
        <f t="shared" si="1"/>
        <v>100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100</v>
      </c>
      <c r="AC31" s="111">
        <v>72</v>
      </c>
      <c r="AD31" s="67">
        <f t="shared" si="4"/>
        <v>72</v>
      </c>
      <c r="AE31" s="112">
        <f>CRS!S31</f>
        <v>90.48</v>
      </c>
      <c r="AF31" s="66">
        <f>CRS!T31</f>
        <v>87.277857142857158</v>
      </c>
      <c r="AG31" s="64">
        <f>CRS!U31</f>
        <v>87</v>
      </c>
      <c r="AH31" s="301"/>
      <c r="AI31" s="299"/>
    </row>
    <row r="32" spans="1:35" ht="12.75" customHeight="1">
      <c r="A32" s="56" t="s">
        <v>57</v>
      </c>
      <c r="B32" s="59" t="str">
        <f>CRS!B32</f>
        <v xml:space="preserve">LICLICAN, MAY ANGELHYN R. </v>
      </c>
      <c r="C32" s="65" t="str">
        <f>CRS!C32</f>
        <v>F</v>
      </c>
      <c r="D32" s="70" t="str">
        <f>CRS!D32</f>
        <v>BSA-1</v>
      </c>
      <c r="E32" s="109">
        <v>20</v>
      </c>
      <c r="F32" s="109">
        <v>20</v>
      </c>
      <c r="G32" s="109">
        <v>20</v>
      </c>
      <c r="H32" s="109">
        <v>20</v>
      </c>
      <c r="I32" s="109"/>
      <c r="J32" s="109"/>
      <c r="K32" s="109"/>
      <c r="L32" s="109"/>
      <c r="M32" s="109"/>
      <c r="N32" s="109"/>
      <c r="O32" s="60">
        <f t="shared" si="0"/>
        <v>80</v>
      </c>
      <c r="P32" s="67">
        <f t="shared" si="1"/>
        <v>100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100</v>
      </c>
      <c r="AB32" s="67">
        <f t="shared" si="3"/>
        <v>100</v>
      </c>
      <c r="AC32" s="111">
        <v>81</v>
      </c>
      <c r="AD32" s="67">
        <f t="shared" si="4"/>
        <v>81</v>
      </c>
      <c r="AE32" s="112">
        <f>CRS!S32</f>
        <v>93.54</v>
      </c>
      <c r="AF32" s="66">
        <f>CRS!T32</f>
        <v>92.456428571428575</v>
      </c>
      <c r="AG32" s="64">
        <f>CRS!U32</f>
        <v>92</v>
      </c>
      <c r="AH32" s="301"/>
      <c r="AI32" s="299"/>
    </row>
    <row r="33" spans="1:38" ht="12.75" customHeight="1">
      <c r="A33" s="56" t="s">
        <v>58</v>
      </c>
      <c r="B33" s="59" t="str">
        <f>CRS!B33</f>
        <v xml:space="preserve">LOPEZ, DENIELLE B. </v>
      </c>
      <c r="C33" s="65" t="str">
        <f>CRS!C33</f>
        <v>F</v>
      </c>
      <c r="D33" s="70" t="str">
        <f>CRS!D33</f>
        <v>BSA-1</v>
      </c>
      <c r="E33" s="109">
        <v>20</v>
      </c>
      <c r="F33" s="109">
        <v>20</v>
      </c>
      <c r="G33" s="109">
        <v>20</v>
      </c>
      <c r="H33" s="109">
        <v>20</v>
      </c>
      <c r="I33" s="109"/>
      <c r="J33" s="109"/>
      <c r="K33" s="109"/>
      <c r="L33" s="109"/>
      <c r="M33" s="109"/>
      <c r="N33" s="109"/>
      <c r="O33" s="60">
        <f t="shared" si="0"/>
        <v>80</v>
      </c>
      <c r="P33" s="67">
        <f t="shared" si="1"/>
        <v>100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100</v>
      </c>
      <c r="AC33" s="111">
        <v>77</v>
      </c>
      <c r="AD33" s="67">
        <f t="shared" si="4"/>
        <v>77</v>
      </c>
      <c r="AE33" s="112">
        <f>CRS!S33</f>
        <v>92.18</v>
      </c>
      <c r="AF33" s="66">
        <f>CRS!T33</f>
        <v>86.390714285714296</v>
      </c>
      <c r="AG33" s="64">
        <f>CRS!U33</f>
        <v>86</v>
      </c>
      <c r="AH33" s="301"/>
      <c r="AI33" s="299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 xml:space="preserve">LOYOSEN, JANINE KATE B. </v>
      </c>
      <c r="C34" s="65" t="str">
        <f>CRS!C34</f>
        <v>F</v>
      </c>
      <c r="D34" s="70" t="str">
        <f>CRS!D34</f>
        <v>BSA-1</v>
      </c>
      <c r="E34" s="109">
        <v>20</v>
      </c>
      <c r="F34" s="109">
        <v>20</v>
      </c>
      <c r="G34" s="109">
        <v>20</v>
      </c>
      <c r="H34" s="109">
        <v>20</v>
      </c>
      <c r="I34" s="109"/>
      <c r="J34" s="109"/>
      <c r="K34" s="109"/>
      <c r="L34" s="109"/>
      <c r="M34" s="109"/>
      <c r="N34" s="109"/>
      <c r="O34" s="60">
        <f t="shared" si="0"/>
        <v>80</v>
      </c>
      <c r="P34" s="67">
        <f t="shared" si="1"/>
        <v>100</v>
      </c>
      <c r="Q34" s="109">
        <v>20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100</v>
      </c>
      <c r="AC34" s="111">
        <v>77</v>
      </c>
      <c r="AD34" s="67">
        <f t="shared" si="4"/>
        <v>77</v>
      </c>
      <c r="AE34" s="112">
        <f>CRS!S34</f>
        <v>92.18</v>
      </c>
      <c r="AF34" s="66">
        <f>CRS!T34</f>
        <v>84.974571428571437</v>
      </c>
      <c r="AG34" s="64">
        <f>CRS!U34</f>
        <v>85</v>
      </c>
      <c r="AH34" s="301"/>
      <c r="AI34" s="299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 xml:space="preserve">MALAG, NADINE MIKAELA S. </v>
      </c>
      <c r="C35" s="65" t="str">
        <f>CRS!C35</f>
        <v>F</v>
      </c>
      <c r="D35" s="70" t="str">
        <f>CRS!D35</f>
        <v>BSA-1</v>
      </c>
      <c r="E35" s="109">
        <v>20</v>
      </c>
      <c r="F35" s="109">
        <v>20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80</v>
      </c>
      <c r="P35" s="67">
        <f t="shared" si="1"/>
        <v>100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100</v>
      </c>
      <c r="AC35" s="111">
        <v>83</v>
      </c>
      <c r="AD35" s="67">
        <f t="shared" si="4"/>
        <v>83</v>
      </c>
      <c r="AE35" s="112">
        <f>CRS!S35</f>
        <v>94.22</v>
      </c>
      <c r="AF35" s="66">
        <f>CRS!T35</f>
        <v>91.376178571428582</v>
      </c>
      <c r="AG35" s="64">
        <f>CRS!U35</f>
        <v>91</v>
      </c>
      <c r="AH35" s="301"/>
      <c r="AI35" s="299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 xml:space="preserve">MALLARI, CASSIE D. </v>
      </c>
      <c r="C36" s="65" t="str">
        <f>CRS!C36</f>
        <v>F</v>
      </c>
      <c r="D36" s="70" t="str">
        <f>CRS!D36</f>
        <v>BSA-1</v>
      </c>
      <c r="E36" s="109">
        <v>20</v>
      </c>
      <c r="F36" s="109">
        <v>20</v>
      </c>
      <c r="G36" s="109">
        <v>20</v>
      </c>
      <c r="H36" s="109">
        <v>20</v>
      </c>
      <c r="I36" s="109"/>
      <c r="J36" s="109"/>
      <c r="K36" s="109"/>
      <c r="L36" s="109"/>
      <c r="M36" s="109"/>
      <c r="N36" s="109"/>
      <c r="O36" s="60">
        <f t="shared" si="0"/>
        <v>80</v>
      </c>
      <c r="P36" s="67">
        <f t="shared" si="1"/>
        <v>100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71</v>
      </c>
      <c r="AD36" s="67">
        <f t="shared" si="4"/>
        <v>71</v>
      </c>
      <c r="AE36" s="112">
        <f>CRS!S36</f>
        <v>90.14</v>
      </c>
      <c r="AF36" s="66">
        <f>CRS!T36</f>
        <v>87.706428571428575</v>
      </c>
      <c r="AG36" s="64">
        <f>CRS!U36</f>
        <v>88</v>
      </c>
      <c r="AH36" s="301"/>
      <c r="AI36" s="299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 xml:space="preserve">MANIS, SHANIA O. </v>
      </c>
      <c r="C37" s="65" t="str">
        <f>CRS!C37</f>
        <v>F</v>
      </c>
      <c r="D37" s="70" t="str">
        <f>CRS!D37</f>
        <v>BSA-1</v>
      </c>
      <c r="E37" s="109">
        <v>20</v>
      </c>
      <c r="F37" s="109">
        <v>20</v>
      </c>
      <c r="G37" s="109">
        <v>20</v>
      </c>
      <c r="H37" s="109">
        <v>20</v>
      </c>
      <c r="I37" s="109"/>
      <c r="J37" s="109"/>
      <c r="K37" s="109"/>
      <c r="L37" s="109"/>
      <c r="M37" s="109"/>
      <c r="N37" s="109"/>
      <c r="O37" s="60">
        <f t="shared" si="0"/>
        <v>80</v>
      </c>
      <c r="P37" s="67">
        <f t="shared" si="1"/>
        <v>100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100</v>
      </c>
      <c r="AB37" s="67">
        <f t="shared" si="3"/>
        <v>100</v>
      </c>
      <c r="AC37" s="111">
        <v>77</v>
      </c>
      <c r="AD37" s="67">
        <f t="shared" si="4"/>
        <v>77</v>
      </c>
      <c r="AE37" s="112">
        <f>CRS!S37</f>
        <v>92.18</v>
      </c>
      <c r="AF37" s="66">
        <f>CRS!T37</f>
        <v>92.356214285714287</v>
      </c>
      <c r="AG37" s="64">
        <f>CRS!U37</f>
        <v>92</v>
      </c>
      <c r="AH37" s="301"/>
      <c r="AI37" s="299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 xml:space="preserve">MASAOY, ISSA JENN E. </v>
      </c>
      <c r="C38" s="65" t="str">
        <f>CRS!C38</f>
        <v>F</v>
      </c>
      <c r="D38" s="70" t="str">
        <f>CRS!D38</f>
        <v>BSA-1</v>
      </c>
      <c r="E38" s="109">
        <v>20</v>
      </c>
      <c r="F38" s="109">
        <v>20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80</v>
      </c>
      <c r="P38" s="67">
        <f t="shared" si="1"/>
        <v>100</v>
      </c>
      <c r="Q38" s="109">
        <v>20</v>
      </c>
      <c r="R38" s="109">
        <v>20</v>
      </c>
      <c r="S38" s="109">
        <v>20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100</v>
      </c>
      <c r="AC38" s="111">
        <v>70</v>
      </c>
      <c r="AD38" s="67">
        <f t="shared" si="4"/>
        <v>70</v>
      </c>
      <c r="AE38" s="112">
        <f>CRS!S38</f>
        <v>89.8</v>
      </c>
      <c r="AF38" s="66">
        <f>CRS!T38</f>
        <v>85.312642857142862</v>
      </c>
      <c r="AG38" s="64">
        <f>CRS!U38</f>
        <v>85</v>
      </c>
      <c r="AH38" s="301"/>
      <c r="AI38" s="299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 xml:space="preserve">MOCAY, LLANIE O. </v>
      </c>
      <c r="C39" s="65" t="str">
        <f>CRS!C39</f>
        <v>F</v>
      </c>
      <c r="D39" s="70" t="str">
        <f>CRS!D39</f>
        <v>BSA-1</v>
      </c>
      <c r="E39" s="109">
        <v>20</v>
      </c>
      <c r="F39" s="109">
        <v>20</v>
      </c>
      <c r="G39" s="109">
        <v>20</v>
      </c>
      <c r="H39" s="109">
        <v>20</v>
      </c>
      <c r="I39" s="109"/>
      <c r="J39" s="109"/>
      <c r="K39" s="109"/>
      <c r="L39" s="109"/>
      <c r="M39" s="109"/>
      <c r="N39" s="109"/>
      <c r="O39" s="60">
        <f t="shared" si="0"/>
        <v>80</v>
      </c>
      <c r="P39" s="67">
        <f t="shared" si="1"/>
        <v>100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100</v>
      </c>
      <c r="AC39" s="111">
        <v>81</v>
      </c>
      <c r="AD39" s="67">
        <f t="shared" si="4"/>
        <v>81</v>
      </c>
      <c r="AE39" s="112">
        <f>CRS!S39</f>
        <v>93.54</v>
      </c>
      <c r="AF39" s="66">
        <f>CRS!T39</f>
        <v>92.479285714285709</v>
      </c>
      <c r="AG39" s="64">
        <f>CRS!U39</f>
        <v>92</v>
      </c>
      <c r="AH39" s="301"/>
      <c r="AI39" s="299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 xml:space="preserve">MONAYAO, EZRA B. </v>
      </c>
      <c r="C40" s="65" t="str">
        <f>CRS!C40</f>
        <v>F</v>
      </c>
      <c r="D40" s="70" t="str">
        <f>CRS!D40</f>
        <v>BSA-1</v>
      </c>
      <c r="E40" s="109">
        <v>20</v>
      </c>
      <c r="F40" s="109">
        <v>20</v>
      </c>
      <c r="G40" s="109">
        <v>20</v>
      </c>
      <c r="H40" s="109">
        <v>20</v>
      </c>
      <c r="I40" s="109"/>
      <c r="J40" s="109"/>
      <c r="K40" s="109"/>
      <c r="L40" s="109"/>
      <c r="M40" s="109"/>
      <c r="N40" s="109"/>
      <c r="O40" s="60">
        <f t="shared" si="0"/>
        <v>80</v>
      </c>
      <c r="P40" s="67">
        <f t="shared" si="1"/>
        <v>100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100</v>
      </c>
      <c r="AC40" s="111">
        <v>80</v>
      </c>
      <c r="AD40" s="67">
        <f t="shared" si="4"/>
        <v>80</v>
      </c>
      <c r="AE40" s="112">
        <f>CRS!S40</f>
        <v>93.2</v>
      </c>
      <c r="AF40" s="66">
        <f>CRS!T40</f>
        <v>94.454285714285717</v>
      </c>
      <c r="AG40" s="64">
        <f>CRS!U40</f>
        <v>94</v>
      </c>
      <c r="AH40" s="301"/>
      <c r="AI40" s="299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41" t="str">
        <f>A1</f>
        <v>BSA 1A  ADTA</v>
      </c>
      <c r="B42" s="342"/>
      <c r="C42" s="342"/>
      <c r="D42" s="342"/>
      <c r="E42" s="309" t="s">
        <v>137</v>
      </c>
      <c r="F42" s="309"/>
      <c r="G42" s="309"/>
      <c r="H42" s="309"/>
      <c r="I42" s="309"/>
      <c r="J42" s="309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10"/>
      <c r="AA42" s="310"/>
      <c r="AB42" s="310"/>
      <c r="AC42" s="311"/>
      <c r="AD42" s="311"/>
      <c r="AE42" s="311"/>
      <c r="AF42" s="311"/>
      <c r="AG42" s="312"/>
      <c r="AH42" s="55"/>
      <c r="AI42" s="55"/>
      <c r="AJ42" s="55"/>
      <c r="AK42" s="55"/>
      <c r="AL42" s="55"/>
    </row>
    <row r="43" spans="1:38" ht="15" customHeight="1">
      <c r="A43" s="343"/>
      <c r="B43" s="344"/>
      <c r="C43" s="344"/>
      <c r="D43" s="344"/>
      <c r="E43" s="338" t="str">
        <f>E2</f>
        <v>Class Standing</v>
      </c>
      <c r="F43" s="338"/>
      <c r="G43" s="338"/>
      <c r="H43" s="338"/>
      <c r="I43" s="338"/>
      <c r="J43" s="338"/>
      <c r="K43" s="327"/>
      <c r="L43" s="327"/>
      <c r="M43" s="327"/>
      <c r="N43" s="327"/>
      <c r="O43" s="327"/>
      <c r="P43" s="316"/>
      <c r="Q43" s="338" t="str">
        <f>Q2</f>
        <v>Laboratory</v>
      </c>
      <c r="R43" s="327"/>
      <c r="S43" s="327"/>
      <c r="T43" s="327"/>
      <c r="U43" s="327"/>
      <c r="V43" s="327"/>
      <c r="W43" s="327"/>
      <c r="X43" s="327"/>
      <c r="Y43" s="327"/>
      <c r="Z43" s="327"/>
      <c r="AA43" s="327"/>
      <c r="AB43" s="316"/>
      <c r="AC43" s="302" t="s">
        <v>98</v>
      </c>
      <c r="AD43" s="303"/>
      <c r="AE43" s="375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>
      <c r="A44" s="333" t="str">
        <f>A3</f>
        <v>ACCOUNTING DATABASE THEORY &amp; APPLICATION</v>
      </c>
      <c r="B44" s="334"/>
      <c r="C44" s="334"/>
      <c r="D44" s="334"/>
      <c r="E44" s="315" t="s">
        <v>101</v>
      </c>
      <c r="F44" s="315" t="s">
        <v>102</v>
      </c>
      <c r="G44" s="315" t="s">
        <v>103</v>
      </c>
      <c r="H44" s="315" t="s">
        <v>104</v>
      </c>
      <c r="I44" s="315" t="s">
        <v>105</v>
      </c>
      <c r="J44" s="315" t="s">
        <v>106</v>
      </c>
      <c r="K44" s="315" t="s">
        <v>107</v>
      </c>
      <c r="L44" s="315" t="s">
        <v>108</v>
      </c>
      <c r="M44" s="315" t="s">
        <v>109</v>
      </c>
      <c r="N44" s="315" t="s">
        <v>0</v>
      </c>
      <c r="O44" s="322" t="s">
        <v>110</v>
      </c>
      <c r="P44" s="328" t="s">
        <v>111</v>
      </c>
      <c r="Q44" s="315" t="s">
        <v>112</v>
      </c>
      <c r="R44" s="315" t="s">
        <v>113</v>
      </c>
      <c r="S44" s="315" t="s">
        <v>114</v>
      </c>
      <c r="T44" s="315" t="s">
        <v>115</v>
      </c>
      <c r="U44" s="315" t="s">
        <v>116</v>
      </c>
      <c r="V44" s="315" t="s">
        <v>117</v>
      </c>
      <c r="W44" s="315" t="s">
        <v>118</v>
      </c>
      <c r="X44" s="315" t="s">
        <v>119</v>
      </c>
      <c r="Y44" s="315" t="s">
        <v>120</v>
      </c>
      <c r="Z44" s="315" t="s">
        <v>121</v>
      </c>
      <c r="AA44" s="322" t="s">
        <v>110</v>
      </c>
      <c r="AB44" s="328" t="s">
        <v>111</v>
      </c>
      <c r="AC44" s="304"/>
      <c r="AD44" s="305"/>
      <c r="AE44" s="375"/>
      <c r="AF44" s="364"/>
      <c r="AG44" s="366"/>
      <c r="AH44" s="62"/>
      <c r="AI44" s="62"/>
      <c r="AJ44" s="62"/>
      <c r="AK44" s="62"/>
      <c r="AL44" s="62"/>
    </row>
    <row r="45" spans="1:38" ht="12.75" customHeight="1">
      <c r="A45" s="335" t="str">
        <f>A4</f>
        <v>TTH 12:30PM-1:45PM  TTHSAT 1:45PM-3:00PM</v>
      </c>
      <c r="B45" s="336"/>
      <c r="C45" s="337"/>
      <c r="D45" s="71" t="str">
        <f>D4</f>
        <v>N6004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22"/>
      <c r="P45" s="328"/>
      <c r="Q45" s="316"/>
      <c r="R45" s="316"/>
      <c r="S45" s="316"/>
      <c r="T45" s="316"/>
      <c r="U45" s="315"/>
      <c r="V45" s="315"/>
      <c r="W45" s="316"/>
      <c r="X45" s="316"/>
      <c r="Y45" s="316"/>
      <c r="Z45" s="316"/>
      <c r="AA45" s="323"/>
      <c r="AB45" s="329"/>
      <c r="AC45" s="68" t="s">
        <v>122</v>
      </c>
      <c r="AD45" s="69" t="s">
        <v>123</v>
      </c>
      <c r="AE45" s="375"/>
      <c r="AF45" s="364"/>
      <c r="AG45" s="366"/>
      <c r="AH45" s="62"/>
      <c r="AI45" s="62"/>
      <c r="AJ45" s="62"/>
      <c r="AK45" s="62"/>
      <c r="AL45" s="62"/>
    </row>
    <row r="46" spans="1:38" ht="12.75" customHeight="1">
      <c r="A46" s="335" t="str">
        <f>A5</f>
        <v>2 Trimester SY 2015-2016</v>
      </c>
      <c r="B46" s="336"/>
      <c r="C46" s="337"/>
      <c r="D46" s="337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2"/>
      <c r="P46" s="328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23"/>
      <c r="AB46" s="329"/>
      <c r="AC46" s="57">
        <f t="shared" ref="AC46" si="7">IF(AC5="","",AC5)</f>
        <v>100</v>
      </c>
      <c r="AD46" s="306"/>
      <c r="AE46" s="375"/>
      <c r="AF46" s="364"/>
      <c r="AG46" s="366"/>
      <c r="AH46" s="62"/>
      <c r="AI46" s="62"/>
      <c r="AJ46" s="62"/>
      <c r="AK46" s="62"/>
      <c r="AL46" s="62"/>
    </row>
    <row r="47" spans="1:38" ht="12.75" customHeight="1">
      <c r="A47" s="326" t="str">
        <f>A6</f>
        <v>Inst/Prof:Leonard Prim Francis G. Reyes</v>
      </c>
      <c r="B47" s="327"/>
      <c r="C47" s="316"/>
      <c r="D47" s="316"/>
      <c r="E47" s="313" t="str">
        <f>IF(E6="","",E6)</f>
        <v>QUIZ</v>
      </c>
      <c r="F47" s="313" t="str">
        <f t="shared" si="5"/>
        <v>QUIZ</v>
      </c>
      <c r="G47" s="313" t="str">
        <f t="shared" si="5"/>
        <v>QUIZ</v>
      </c>
      <c r="H47" s="313" t="str">
        <f t="shared" si="5"/>
        <v>QUIZ</v>
      </c>
      <c r="I47" s="313" t="str">
        <f t="shared" si="5"/>
        <v/>
      </c>
      <c r="J47" s="313" t="str">
        <f t="shared" si="5"/>
        <v/>
      </c>
      <c r="K47" s="313" t="str">
        <f t="shared" si="5"/>
        <v/>
      </c>
      <c r="L47" s="313" t="str">
        <f t="shared" si="5"/>
        <v/>
      </c>
      <c r="M47" s="313" t="str">
        <f t="shared" si="5"/>
        <v/>
      </c>
      <c r="N47" s="313" t="str">
        <f t="shared" si="5"/>
        <v/>
      </c>
      <c r="O47" s="324">
        <f>O6</f>
        <v>80</v>
      </c>
      <c r="P47" s="328"/>
      <c r="Q47" s="313" t="str">
        <f t="shared" ref="Q47:Z47" si="8">IF(Q6="","",Q6)</f>
        <v>ELEARNING</v>
      </c>
      <c r="R47" s="313" t="str">
        <f t="shared" si="8"/>
        <v>ELEARNING</v>
      </c>
      <c r="S47" s="313" t="str">
        <f t="shared" si="8"/>
        <v>ELEARNING</v>
      </c>
      <c r="T47" s="313" t="str">
        <f t="shared" si="8"/>
        <v>ELEARNING</v>
      </c>
      <c r="U47" s="313" t="str">
        <f t="shared" si="8"/>
        <v>ELEARNING</v>
      </c>
      <c r="V47" s="313" t="str">
        <f t="shared" si="8"/>
        <v/>
      </c>
      <c r="W47" s="313" t="str">
        <f t="shared" si="8"/>
        <v/>
      </c>
      <c r="X47" s="313" t="str">
        <f t="shared" si="8"/>
        <v/>
      </c>
      <c r="Y47" s="313" t="str">
        <f t="shared" si="8"/>
        <v/>
      </c>
      <c r="Z47" s="313" t="str">
        <f t="shared" si="8"/>
        <v/>
      </c>
      <c r="AA47" s="324">
        <f>AA6</f>
        <v>100</v>
      </c>
      <c r="AB47" s="329"/>
      <c r="AC47" s="361">
        <f>AC6</f>
        <v>41019</v>
      </c>
      <c r="AD47" s="307"/>
      <c r="AE47" s="375"/>
      <c r="AF47" s="364"/>
      <c r="AG47" s="366"/>
      <c r="AH47" s="62"/>
      <c r="AI47" s="62"/>
      <c r="AJ47" s="62"/>
      <c r="AK47" s="62"/>
      <c r="AL47" s="62"/>
    </row>
    <row r="48" spans="1:38" ht="13.35" customHeight="1">
      <c r="A48" s="357" t="s">
        <v>124</v>
      </c>
      <c r="B48" s="358"/>
      <c r="C48" s="345" t="s">
        <v>125</v>
      </c>
      <c r="D48" s="331" t="s">
        <v>128</v>
      </c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24"/>
      <c r="P48" s="328"/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324"/>
      <c r="AB48" s="329"/>
      <c r="AC48" s="362"/>
      <c r="AD48" s="307"/>
      <c r="AE48" s="375"/>
      <c r="AF48" s="364"/>
      <c r="AG48" s="366"/>
      <c r="AH48" s="55"/>
      <c r="AI48" s="55"/>
      <c r="AJ48" s="55"/>
      <c r="AK48" s="55"/>
      <c r="AL48" s="55"/>
    </row>
    <row r="49" spans="1:33">
      <c r="A49" s="359"/>
      <c r="B49" s="360"/>
      <c r="C49" s="346"/>
      <c r="D49" s="332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25"/>
      <c r="P49" s="37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25"/>
      <c r="AB49" s="330"/>
      <c r="AC49" s="363"/>
      <c r="AD49" s="308"/>
      <c r="AE49" s="376"/>
      <c r="AF49" s="365"/>
      <c r="AG49" s="367"/>
    </row>
    <row r="50" spans="1:33" ht="12.75" customHeight="1">
      <c r="A50" s="58" t="s">
        <v>66</v>
      </c>
      <c r="B50" s="59" t="str">
        <f>CRS!B50</f>
        <v xml:space="preserve">OGGANG, JEWEL RIZZ L. </v>
      </c>
      <c r="C50" s="65" t="str">
        <f>CRS!C50</f>
        <v>F</v>
      </c>
      <c r="D50" s="70" t="str">
        <f>CRS!D50</f>
        <v>BSA-1</v>
      </c>
      <c r="E50" s="109">
        <v>20</v>
      </c>
      <c r="F50" s="109">
        <v>20</v>
      </c>
      <c r="G50" s="109">
        <v>20</v>
      </c>
      <c r="H50" s="109">
        <v>20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80</v>
      </c>
      <c r="P50" s="67">
        <f t="shared" ref="P50:P80" si="10">IF(O50="","",O50/$O$6*100)</f>
        <v>100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100</v>
      </c>
      <c r="AB50" s="67">
        <f t="shared" ref="AB50:AB80" si="12">IF(AA50="","",AA50/$AA$6*100)</f>
        <v>100</v>
      </c>
      <c r="AC50" s="111">
        <v>89</v>
      </c>
      <c r="AD50" s="67">
        <f t="shared" ref="AD50:AD80" si="13">IF(AC50="","",AC50/$AC$5*100)</f>
        <v>89</v>
      </c>
      <c r="AE50" s="112">
        <f>CRS!S50</f>
        <v>96.26</v>
      </c>
      <c r="AF50" s="66">
        <f>CRS!T50</f>
        <v>94.872410714285706</v>
      </c>
      <c r="AG50" s="64">
        <f>CRS!U50</f>
        <v>95</v>
      </c>
    </row>
    <row r="51" spans="1:33" ht="12.75" customHeight="1">
      <c r="A51" s="56" t="s">
        <v>67</v>
      </c>
      <c r="B51" s="59" t="str">
        <f>CRS!B51</f>
        <v xml:space="preserve">OYAM, NEAL ARDEN A. </v>
      </c>
      <c r="C51" s="65" t="str">
        <f>CRS!C51</f>
        <v>M</v>
      </c>
      <c r="D51" s="70" t="str">
        <f>CRS!D51</f>
        <v>BSA-1</v>
      </c>
      <c r="E51" s="109">
        <v>20</v>
      </c>
      <c r="F51" s="109">
        <v>20</v>
      </c>
      <c r="G51" s="109">
        <v>20</v>
      </c>
      <c r="H51" s="109">
        <v>20</v>
      </c>
      <c r="I51" s="109"/>
      <c r="J51" s="109"/>
      <c r="K51" s="109"/>
      <c r="L51" s="109"/>
      <c r="M51" s="109"/>
      <c r="N51" s="109"/>
      <c r="O51" s="60">
        <f t="shared" si="9"/>
        <v>80</v>
      </c>
      <c r="P51" s="67">
        <f t="shared" si="10"/>
        <v>100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/>
      <c r="W51" s="109"/>
      <c r="X51" s="109"/>
      <c r="Y51" s="109"/>
      <c r="Z51" s="109"/>
      <c r="AA51" s="60">
        <f t="shared" si="11"/>
        <v>100</v>
      </c>
      <c r="AB51" s="67">
        <f t="shared" si="12"/>
        <v>100</v>
      </c>
      <c r="AC51" s="111">
        <v>74</v>
      </c>
      <c r="AD51" s="67">
        <f t="shared" si="13"/>
        <v>74</v>
      </c>
      <c r="AE51" s="112">
        <f>CRS!S51</f>
        <v>91.16</v>
      </c>
      <c r="AF51" s="66">
        <f>CRS!T51</f>
        <v>89.189285714285717</v>
      </c>
      <c r="AG51" s="64">
        <f>CRS!U51</f>
        <v>89</v>
      </c>
    </row>
    <row r="52" spans="1:33" ht="12.75" customHeight="1">
      <c r="A52" s="56" t="s">
        <v>68</v>
      </c>
      <c r="B52" s="59" t="str">
        <f>CRS!B52</f>
        <v xml:space="preserve">SOBREPEÑA, KARL BENEDICT P. </v>
      </c>
      <c r="C52" s="65" t="str">
        <f>CRS!C52</f>
        <v>M</v>
      </c>
      <c r="D52" s="70" t="str">
        <f>CRS!D52</f>
        <v>BSA-1</v>
      </c>
      <c r="E52" s="109">
        <v>20</v>
      </c>
      <c r="F52" s="109">
        <v>20</v>
      </c>
      <c r="G52" s="109">
        <v>20</v>
      </c>
      <c r="H52" s="109">
        <v>20</v>
      </c>
      <c r="I52" s="109"/>
      <c r="J52" s="109"/>
      <c r="K52" s="109"/>
      <c r="L52" s="109"/>
      <c r="M52" s="109"/>
      <c r="N52" s="109"/>
      <c r="O52" s="60">
        <f t="shared" si="9"/>
        <v>80</v>
      </c>
      <c r="P52" s="67">
        <f t="shared" si="10"/>
        <v>100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1"/>
        <v>100</v>
      </c>
      <c r="AB52" s="67">
        <f t="shared" si="12"/>
        <v>100</v>
      </c>
      <c r="AC52" s="111">
        <v>75</v>
      </c>
      <c r="AD52" s="67">
        <f t="shared" si="13"/>
        <v>75</v>
      </c>
      <c r="AE52" s="112">
        <f>CRS!S52</f>
        <v>91.5</v>
      </c>
      <c r="AF52" s="66">
        <f>CRS!T52</f>
        <v>93.016785714285717</v>
      </c>
      <c r="AG52" s="64">
        <f>CRS!U52</f>
        <v>93</v>
      </c>
    </row>
    <row r="53" spans="1:33" ht="12.75" customHeight="1">
      <c r="A53" s="56" t="s">
        <v>69</v>
      </c>
      <c r="B53" s="59" t="str">
        <f>CRS!B53</f>
        <v xml:space="preserve">SOLIBA, LOISA FAITH B. </v>
      </c>
      <c r="C53" s="65" t="str">
        <f>CRS!C53</f>
        <v>F</v>
      </c>
      <c r="D53" s="70" t="str">
        <f>CRS!D53</f>
        <v>BSA-1</v>
      </c>
      <c r="E53" s="109">
        <v>20</v>
      </c>
      <c r="F53" s="109">
        <v>20</v>
      </c>
      <c r="G53" s="109">
        <v>20</v>
      </c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80</v>
      </c>
      <c r="P53" s="67">
        <f t="shared" si="10"/>
        <v>100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/>
      <c r="W53" s="109"/>
      <c r="X53" s="109"/>
      <c r="Y53" s="109"/>
      <c r="Z53" s="109"/>
      <c r="AA53" s="60">
        <f t="shared" si="11"/>
        <v>100</v>
      </c>
      <c r="AB53" s="67">
        <f t="shared" si="12"/>
        <v>100</v>
      </c>
      <c r="AC53" s="111">
        <v>79</v>
      </c>
      <c r="AD53" s="67">
        <f t="shared" si="13"/>
        <v>79</v>
      </c>
      <c r="AE53" s="112">
        <f>CRS!S53</f>
        <v>92.86</v>
      </c>
      <c r="AF53" s="66">
        <f>CRS!T53</f>
        <v>92.275357142857132</v>
      </c>
      <c r="AG53" s="64">
        <f>CRS!U53</f>
        <v>92</v>
      </c>
    </row>
    <row r="54" spans="1:33" ht="12.75" customHeight="1">
      <c r="A54" s="56" t="s">
        <v>70</v>
      </c>
      <c r="B54" s="59" t="str">
        <f>CRS!B54</f>
        <v xml:space="preserve">SORIANO, AYESSA MAE D. </v>
      </c>
      <c r="C54" s="65" t="str">
        <f>CRS!C54</f>
        <v>F</v>
      </c>
      <c r="D54" s="70" t="str">
        <f>CRS!D54</f>
        <v>BSA-1</v>
      </c>
      <c r="E54" s="109">
        <v>20</v>
      </c>
      <c r="F54" s="109">
        <v>20</v>
      </c>
      <c r="G54" s="109">
        <v>20</v>
      </c>
      <c r="H54" s="109">
        <v>20</v>
      </c>
      <c r="I54" s="109"/>
      <c r="J54" s="109"/>
      <c r="K54" s="109"/>
      <c r="L54" s="109"/>
      <c r="M54" s="109"/>
      <c r="N54" s="109"/>
      <c r="O54" s="60">
        <f t="shared" si="9"/>
        <v>80</v>
      </c>
      <c r="P54" s="67">
        <f t="shared" si="10"/>
        <v>100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1"/>
        <v>100</v>
      </c>
      <c r="AB54" s="67">
        <f t="shared" si="12"/>
        <v>100</v>
      </c>
      <c r="AC54" s="111">
        <v>77</v>
      </c>
      <c r="AD54" s="67">
        <f t="shared" si="13"/>
        <v>77</v>
      </c>
      <c r="AE54" s="112">
        <f>CRS!S54</f>
        <v>92.18</v>
      </c>
      <c r="AF54" s="66">
        <f>CRS!T54</f>
        <v>94.15889285714286</v>
      </c>
      <c r="AG54" s="64">
        <f>CRS!U54</f>
        <v>94</v>
      </c>
    </row>
    <row r="55" spans="1:33" ht="12.75" customHeight="1">
      <c r="A55" s="56" t="s">
        <v>71</v>
      </c>
      <c r="B55" s="59" t="str">
        <f>CRS!B55</f>
        <v xml:space="preserve">SORIANO, KATHLEEN C. </v>
      </c>
      <c r="C55" s="65" t="str">
        <f>CRS!C55</f>
        <v>F</v>
      </c>
      <c r="D55" s="70" t="str">
        <f>CRS!D55</f>
        <v>BSA-1</v>
      </c>
      <c r="E55" s="109">
        <v>20</v>
      </c>
      <c r="F55" s="109">
        <v>20</v>
      </c>
      <c r="G55" s="109">
        <v>20</v>
      </c>
      <c r="H55" s="109">
        <v>20</v>
      </c>
      <c r="I55" s="109"/>
      <c r="J55" s="109"/>
      <c r="K55" s="109"/>
      <c r="L55" s="109"/>
      <c r="M55" s="109"/>
      <c r="N55" s="109"/>
      <c r="O55" s="60">
        <f t="shared" si="9"/>
        <v>80</v>
      </c>
      <c r="P55" s="67">
        <f t="shared" si="10"/>
        <v>100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1"/>
        <v>100</v>
      </c>
      <c r="AB55" s="67">
        <f t="shared" si="12"/>
        <v>100</v>
      </c>
      <c r="AC55" s="111">
        <v>79</v>
      </c>
      <c r="AD55" s="67">
        <f t="shared" si="13"/>
        <v>79</v>
      </c>
      <c r="AE55" s="112">
        <f>CRS!S55</f>
        <v>92.86</v>
      </c>
      <c r="AF55" s="66">
        <f>CRS!T55</f>
        <v>90.434607142857146</v>
      </c>
      <c r="AG55" s="64">
        <f>CRS!U55</f>
        <v>90</v>
      </c>
    </row>
    <row r="56" spans="1:33" ht="12.75" customHeight="1">
      <c r="A56" s="56" t="s">
        <v>72</v>
      </c>
      <c r="B56" s="59" t="str">
        <f>CRS!B56</f>
        <v xml:space="preserve">TAYAOTAO, MECAR C. </v>
      </c>
      <c r="C56" s="65" t="str">
        <f>CRS!C56</f>
        <v>F</v>
      </c>
      <c r="D56" s="70" t="str">
        <f>CRS!D56</f>
        <v>BSA-1</v>
      </c>
      <c r="E56" s="109">
        <v>20</v>
      </c>
      <c r="F56" s="109">
        <v>20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80</v>
      </c>
      <c r="P56" s="67">
        <f t="shared" si="10"/>
        <v>100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/>
      <c r="W56" s="109"/>
      <c r="X56" s="109"/>
      <c r="Y56" s="109"/>
      <c r="Z56" s="109"/>
      <c r="AA56" s="60">
        <f t="shared" si="11"/>
        <v>100</v>
      </c>
      <c r="AB56" s="67">
        <f t="shared" si="12"/>
        <v>100</v>
      </c>
      <c r="AC56" s="111">
        <v>82</v>
      </c>
      <c r="AD56" s="67">
        <f t="shared" si="13"/>
        <v>82</v>
      </c>
      <c r="AE56" s="112">
        <f>CRS!S56</f>
        <v>93.88</v>
      </c>
      <c r="AF56" s="66">
        <f>CRS!T56</f>
        <v>92.56514285714286</v>
      </c>
      <c r="AG56" s="64">
        <f>CRS!U56</f>
        <v>93</v>
      </c>
    </row>
    <row r="57" spans="1:33" ht="12.75" customHeight="1">
      <c r="A57" s="56" t="s">
        <v>73</v>
      </c>
      <c r="B57" s="59" t="str">
        <f>CRS!B57</f>
        <v xml:space="preserve">VICENTE, JIMUEL T. </v>
      </c>
      <c r="C57" s="65" t="str">
        <f>CRS!C57</f>
        <v>M</v>
      </c>
      <c r="D57" s="70" t="str">
        <f>CRS!D57</f>
        <v>BSA-1</v>
      </c>
      <c r="E57" s="109">
        <v>20</v>
      </c>
      <c r="F57" s="109">
        <v>20</v>
      </c>
      <c r="G57" s="109">
        <v>20</v>
      </c>
      <c r="H57" s="109">
        <v>20</v>
      </c>
      <c r="I57" s="109"/>
      <c r="J57" s="109"/>
      <c r="K57" s="109"/>
      <c r="L57" s="109"/>
      <c r="M57" s="109"/>
      <c r="N57" s="109"/>
      <c r="O57" s="60">
        <f t="shared" si="9"/>
        <v>80</v>
      </c>
      <c r="P57" s="67">
        <f t="shared" si="10"/>
        <v>100</v>
      </c>
      <c r="Q57" s="109">
        <v>20</v>
      </c>
      <c r="R57" s="109">
        <v>20</v>
      </c>
      <c r="S57" s="109">
        <v>20</v>
      </c>
      <c r="T57" s="109">
        <v>20</v>
      </c>
      <c r="U57" s="109">
        <v>20</v>
      </c>
      <c r="V57" s="109"/>
      <c r="W57" s="109"/>
      <c r="X57" s="109"/>
      <c r="Y57" s="109"/>
      <c r="Z57" s="109"/>
      <c r="AA57" s="60">
        <f t="shared" si="11"/>
        <v>100</v>
      </c>
      <c r="AB57" s="67">
        <f t="shared" si="12"/>
        <v>100</v>
      </c>
      <c r="AC57" s="111">
        <v>70</v>
      </c>
      <c r="AD57" s="67">
        <f t="shared" si="13"/>
        <v>70</v>
      </c>
      <c r="AE57" s="112">
        <f>CRS!S57</f>
        <v>89.8</v>
      </c>
      <c r="AF57" s="66">
        <f>CRS!T57</f>
        <v>83.255785714285707</v>
      </c>
      <c r="AG57" s="64">
        <f>CRS!U57</f>
        <v>83</v>
      </c>
    </row>
    <row r="58" spans="1:33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K44:K45"/>
    <mergeCell ref="L44:L45"/>
    <mergeCell ref="M44:M45"/>
    <mergeCell ref="N44:N45"/>
    <mergeCell ref="O44:O46"/>
    <mergeCell ref="Q47:Q49"/>
    <mergeCell ref="R47:R49"/>
    <mergeCell ref="S47:S49"/>
    <mergeCell ref="T47:T49"/>
    <mergeCell ref="E47:E49"/>
    <mergeCell ref="F47:F49"/>
    <mergeCell ref="G47:G49"/>
    <mergeCell ref="H47:H49"/>
    <mergeCell ref="I47:I49"/>
    <mergeCell ref="A44:D44"/>
    <mergeCell ref="E44:E45"/>
    <mergeCell ref="F44:F45"/>
    <mergeCell ref="G44:G45"/>
    <mergeCell ref="H44:H45"/>
    <mergeCell ref="I44:I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Z44:Z45"/>
    <mergeCell ref="AA44:AA46"/>
    <mergeCell ref="P44:P49"/>
    <mergeCell ref="Q44:Q45"/>
    <mergeCell ref="R44:R45"/>
    <mergeCell ref="S44:S45"/>
    <mergeCell ref="T44:T45"/>
    <mergeCell ref="U44:U45"/>
    <mergeCell ref="F3:F4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L6:L8"/>
    <mergeCell ref="X6:X8"/>
    <mergeCell ref="Y6:Y8"/>
    <mergeCell ref="Z6:Z8"/>
    <mergeCell ref="AA6:AA8"/>
    <mergeCell ref="AC6:AC8"/>
    <mergeCell ref="A7:B8"/>
    <mergeCell ref="C7:C8"/>
    <mergeCell ref="D7:D8"/>
    <mergeCell ref="R6:R8"/>
    <mergeCell ref="S6:S8"/>
    <mergeCell ref="T6:T8"/>
    <mergeCell ref="U6:U8"/>
    <mergeCell ref="V6:V8"/>
    <mergeCell ref="O6:O8"/>
    <mergeCell ref="R3:R4"/>
    <mergeCell ref="S3:S4"/>
    <mergeCell ref="T3:T4"/>
    <mergeCell ref="U3:U4"/>
    <mergeCell ref="V3:V4"/>
    <mergeCell ref="W3:W4"/>
    <mergeCell ref="L3:L4"/>
    <mergeCell ref="M3:M4"/>
    <mergeCell ref="N3:N4"/>
    <mergeCell ref="O3:O5"/>
    <mergeCell ref="P3:P8"/>
    <mergeCell ref="Q3:Q4"/>
    <mergeCell ref="Q6:Q8"/>
    <mergeCell ref="W6:W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A4:C4"/>
    <mergeCell ref="A5:D5"/>
    <mergeCell ref="M6:M8"/>
    <mergeCell ref="N6:N8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RECORDFINAL WORKSHEET</oddHeader>
    <oddFooter>&amp;L&amp;"Century Gothic,Regular"&amp;8UC-VPAA-HE-CRSJAN.2015 Rev.00&amp;R&amp;"Century Gothic,Regular"&amp;8 Page &amp;P of &amp;N-FIN</oddFooter>
  </headerFooter>
  <rowBreaks count="1" manualBreakCount="1">
    <brk id="4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/>
  <dimension ref="A3:AH135"/>
  <sheetViews>
    <sheetView showGridLines="0" tabSelected="1" showOutlineSymbols="0" view="pageBreakPreview" topLeftCell="A84" zoomScale="60" workbookViewId="0">
      <selection activeCell="A108" sqref="A108"/>
    </sheetView>
  </sheetViews>
  <sheetFormatPr defaultColWidth="8.85546875" defaultRowHeight="12.75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256" width="8.85546875" style="55"/>
    <col min="257" max="257" width="9.42578125" style="55" customWidth="1"/>
    <col min="258" max="258" width="0.85546875" style="55" customWidth="1"/>
    <col min="259" max="259" width="33" style="55" customWidth="1"/>
    <col min="260" max="260" width="0.85546875" style="55" customWidth="1"/>
    <col min="261" max="261" width="2.7109375" style="55" customWidth="1"/>
    <col min="262" max="262" width="0.85546875" style="55" customWidth="1"/>
    <col min="263" max="263" width="9.5703125" style="55" customWidth="1"/>
    <col min="264" max="264" width="0.85546875" style="55" customWidth="1"/>
    <col min="265" max="265" width="7.7109375" style="55" customWidth="1"/>
    <col min="266" max="266" width="0.85546875" style="55" customWidth="1"/>
    <col min="267" max="267" width="7.7109375" style="55" customWidth="1"/>
    <col min="268" max="268" width="0.85546875" style="55" customWidth="1"/>
    <col min="269" max="269" width="7.7109375" style="55" customWidth="1"/>
    <col min="270" max="271" width="1.28515625" style="55" customWidth="1"/>
    <col min="272" max="272" width="12.7109375" style="55" customWidth="1"/>
    <col min="273" max="273" width="10" style="55" customWidth="1"/>
    <col min="274" max="274" width="9.140625" style="55" customWidth="1"/>
    <col min="275" max="275" width="17.7109375" style="55" customWidth="1"/>
    <col min="276" max="290" width="9.140625" style="55" customWidth="1"/>
    <col min="291" max="512" width="8.85546875" style="55"/>
    <col min="513" max="513" width="9.42578125" style="55" customWidth="1"/>
    <col min="514" max="514" width="0.85546875" style="55" customWidth="1"/>
    <col min="515" max="515" width="33" style="55" customWidth="1"/>
    <col min="516" max="516" width="0.85546875" style="55" customWidth="1"/>
    <col min="517" max="517" width="2.7109375" style="55" customWidth="1"/>
    <col min="518" max="518" width="0.85546875" style="55" customWidth="1"/>
    <col min="519" max="519" width="9.5703125" style="55" customWidth="1"/>
    <col min="520" max="520" width="0.85546875" style="55" customWidth="1"/>
    <col min="521" max="521" width="7.7109375" style="55" customWidth="1"/>
    <col min="522" max="522" width="0.85546875" style="55" customWidth="1"/>
    <col min="523" max="523" width="7.7109375" style="55" customWidth="1"/>
    <col min="524" max="524" width="0.85546875" style="55" customWidth="1"/>
    <col min="525" max="525" width="7.7109375" style="55" customWidth="1"/>
    <col min="526" max="527" width="1.28515625" style="55" customWidth="1"/>
    <col min="528" max="528" width="12.7109375" style="55" customWidth="1"/>
    <col min="529" max="529" width="10" style="55" customWidth="1"/>
    <col min="530" max="530" width="9.140625" style="55" customWidth="1"/>
    <col min="531" max="531" width="17.7109375" style="55" customWidth="1"/>
    <col min="532" max="546" width="9.140625" style="55" customWidth="1"/>
    <col min="547" max="768" width="8.85546875" style="55"/>
    <col min="769" max="769" width="9.42578125" style="55" customWidth="1"/>
    <col min="770" max="770" width="0.85546875" style="55" customWidth="1"/>
    <col min="771" max="771" width="33" style="55" customWidth="1"/>
    <col min="772" max="772" width="0.85546875" style="55" customWidth="1"/>
    <col min="773" max="773" width="2.7109375" style="55" customWidth="1"/>
    <col min="774" max="774" width="0.85546875" style="55" customWidth="1"/>
    <col min="775" max="775" width="9.5703125" style="55" customWidth="1"/>
    <col min="776" max="776" width="0.85546875" style="55" customWidth="1"/>
    <col min="777" max="777" width="7.7109375" style="55" customWidth="1"/>
    <col min="778" max="778" width="0.85546875" style="55" customWidth="1"/>
    <col min="779" max="779" width="7.7109375" style="55" customWidth="1"/>
    <col min="780" max="780" width="0.85546875" style="55" customWidth="1"/>
    <col min="781" max="781" width="7.7109375" style="55" customWidth="1"/>
    <col min="782" max="783" width="1.28515625" style="55" customWidth="1"/>
    <col min="784" max="784" width="12.7109375" style="55" customWidth="1"/>
    <col min="785" max="785" width="10" style="55" customWidth="1"/>
    <col min="786" max="786" width="9.140625" style="55" customWidth="1"/>
    <col min="787" max="787" width="17.7109375" style="55" customWidth="1"/>
    <col min="788" max="802" width="9.140625" style="55" customWidth="1"/>
    <col min="803" max="1024" width="8.85546875" style="55"/>
    <col min="1025" max="1025" width="9.42578125" style="55" customWidth="1"/>
    <col min="1026" max="1026" width="0.85546875" style="55" customWidth="1"/>
    <col min="1027" max="1027" width="33" style="55" customWidth="1"/>
    <col min="1028" max="1028" width="0.85546875" style="55" customWidth="1"/>
    <col min="1029" max="1029" width="2.7109375" style="55" customWidth="1"/>
    <col min="1030" max="1030" width="0.85546875" style="55" customWidth="1"/>
    <col min="1031" max="1031" width="9.5703125" style="55" customWidth="1"/>
    <col min="1032" max="1032" width="0.85546875" style="55" customWidth="1"/>
    <col min="1033" max="1033" width="7.7109375" style="55" customWidth="1"/>
    <col min="1034" max="1034" width="0.85546875" style="55" customWidth="1"/>
    <col min="1035" max="1035" width="7.7109375" style="55" customWidth="1"/>
    <col min="1036" max="1036" width="0.85546875" style="55" customWidth="1"/>
    <col min="1037" max="1037" width="7.7109375" style="55" customWidth="1"/>
    <col min="1038" max="1039" width="1.28515625" style="55" customWidth="1"/>
    <col min="1040" max="1040" width="12.7109375" style="55" customWidth="1"/>
    <col min="1041" max="1041" width="10" style="55" customWidth="1"/>
    <col min="1042" max="1042" width="9.140625" style="55" customWidth="1"/>
    <col min="1043" max="1043" width="17.7109375" style="55" customWidth="1"/>
    <col min="1044" max="1058" width="9.140625" style="55" customWidth="1"/>
    <col min="1059" max="1280" width="8.85546875" style="55"/>
    <col min="1281" max="1281" width="9.42578125" style="55" customWidth="1"/>
    <col min="1282" max="1282" width="0.85546875" style="55" customWidth="1"/>
    <col min="1283" max="1283" width="33" style="55" customWidth="1"/>
    <col min="1284" max="1284" width="0.85546875" style="55" customWidth="1"/>
    <col min="1285" max="1285" width="2.7109375" style="55" customWidth="1"/>
    <col min="1286" max="1286" width="0.85546875" style="55" customWidth="1"/>
    <col min="1287" max="1287" width="9.5703125" style="55" customWidth="1"/>
    <col min="1288" max="1288" width="0.85546875" style="55" customWidth="1"/>
    <col min="1289" max="1289" width="7.7109375" style="55" customWidth="1"/>
    <col min="1290" max="1290" width="0.85546875" style="55" customWidth="1"/>
    <col min="1291" max="1291" width="7.7109375" style="55" customWidth="1"/>
    <col min="1292" max="1292" width="0.85546875" style="55" customWidth="1"/>
    <col min="1293" max="1293" width="7.7109375" style="55" customWidth="1"/>
    <col min="1294" max="1295" width="1.28515625" style="55" customWidth="1"/>
    <col min="1296" max="1296" width="12.7109375" style="55" customWidth="1"/>
    <col min="1297" max="1297" width="10" style="55" customWidth="1"/>
    <col min="1298" max="1298" width="9.140625" style="55" customWidth="1"/>
    <col min="1299" max="1299" width="17.7109375" style="55" customWidth="1"/>
    <col min="1300" max="1314" width="9.140625" style="55" customWidth="1"/>
    <col min="1315" max="1536" width="8.85546875" style="55"/>
    <col min="1537" max="1537" width="9.42578125" style="55" customWidth="1"/>
    <col min="1538" max="1538" width="0.85546875" style="55" customWidth="1"/>
    <col min="1539" max="1539" width="33" style="55" customWidth="1"/>
    <col min="1540" max="1540" width="0.85546875" style="55" customWidth="1"/>
    <col min="1541" max="1541" width="2.7109375" style="55" customWidth="1"/>
    <col min="1542" max="1542" width="0.85546875" style="55" customWidth="1"/>
    <col min="1543" max="1543" width="9.5703125" style="55" customWidth="1"/>
    <col min="1544" max="1544" width="0.85546875" style="55" customWidth="1"/>
    <col min="1545" max="1545" width="7.7109375" style="55" customWidth="1"/>
    <col min="1546" max="1546" width="0.85546875" style="55" customWidth="1"/>
    <col min="1547" max="1547" width="7.7109375" style="55" customWidth="1"/>
    <col min="1548" max="1548" width="0.85546875" style="55" customWidth="1"/>
    <col min="1549" max="1549" width="7.7109375" style="55" customWidth="1"/>
    <col min="1550" max="1551" width="1.28515625" style="55" customWidth="1"/>
    <col min="1552" max="1552" width="12.7109375" style="55" customWidth="1"/>
    <col min="1553" max="1553" width="10" style="55" customWidth="1"/>
    <col min="1554" max="1554" width="9.140625" style="55" customWidth="1"/>
    <col min="1555" max="1555" width="17.7109375" style="55" customWidth="1"/>
    <col min="1556" max="1570" width="9.140625" style="55" customWidth="1"/>
    <col min="1571" max="1792" width="8.85546875" style="55"/>
    <col min="1793" max="1793" width="9.42578125" style="55" customWidth="1"/>
    <col min="1794" max="1794" width="0.85546875" style="55" customWidth="1"/>
    <col min="1795" max="1795" width="33" style="55" customWidth="1"/>
    <col min="1796" max="1796" width="0.85546875" style="55" customWidth="1"/>
    <col min="1797" max="1797" width="2.7109375" style="55" customWidth="1"/>
    <col min="1798" max="1798" width="0.85546875" style="55" customWidth="1"/>
    <col min="1799" max="1799" width="9.5703125" style="55" customWidth="1"/>
    <col min="1800" max="1800" width="0.85546875" style="55" customWidth="1"/>
    <col min="1801" max="1801" width="7.7109375" style="55" customWidth="1"/>
    <col min="1802" max="1802" width="0.85546875" style="55" customWidth="1"/>
    <col min="1803" max="1803" width="7.7109375" style="55" customWidth="1"/>
    <col min="1804" max="1804" width="0.85546875" style="55" customWidth="1"/>
    <col min="1805" max="1805" width="7.7109375" style="55" customWidth="1"/>
    <col min="1806" max="1807" width="1.28515625" style="55" customWidth="1"/>
    <col min="1808" max="1808" width="12.7109375" style="55" customWidth="1"/>
    <col min="1809" max="1809" width="10" style="55" customWidth="1"/>
    <col min="1810" max="1810" width="9.140625" style="55" customWidth="1"/>
    <col min="1811" max="1811" width="17.7109375" style="55" customWidth="1"/>
    <col min="1812" max="1826" width="9.140625" style="55" customWidth="1"/>
    <col min="1827" max="2048" width="8.85546875" style="55"/>
    <col min="2049" max="2049" width="9.42578125" style="55" customWidth="1"/>
    <col min="2050" max="2050" width="0.85546875" style="55" customWidth="1"/>
    <col min="2051" max="2051" width="33" style="55" customWidth="1"/>
    <col min="2052" max="2052" width="0.85546875" style="55" customWidth="1"/>
    <col min="2053" max="2053" width="2.7109375" style="55" customWidth="1"/>
    <col min="2054" max="2054" width="0.85546875" style="55" customWidth="1"/>
    <col min="2055" max="2055" width="9.5703125" style="55" customWidth="1"/>
    <col min="2056" max="2056" width="0.85546875" style="55" customWidth="1"/>
    <col min="2057" max="2057" width="7.7109375" style="55" customWidth="1"/>
    <col min="2058" max="2058" width="0.85546875" style="55" customWidth="1"/>
    <col min="2059" max="2059" width="7.7109375" style="55" customWidth="1"/>
    <col min="2060" max="2060" width="0.85546875" style="55" customWidth="1"/>
    <col min="2061" max="2061" width="7.7109375" style="55" customWidth="1"/>
    <col min="2062" max="2063" width="1.28515625" style="55" customWidth="1"/>
    <col min="2064" max="2064" width="12.7109375" style="55" customWidth="1"/>
    <col min="2065" max="2065" width="10" style="55" customWidth="1"/>
    <col min="2066" max="2066" width="9.140625" style="55" customWidth="1"/>
    <col min="2067" max="2067" width="17.7109375" style="55" customWidth="1"/>
    <col min="2068" max="2082" width="9.140625" style="55" customWidth="1"/>
    <col min="2083" max="2304" width="8.85546875" style="55"/>
    <col min="2305" max="2305" width="9.42578125" style="55" customWidth="1"/>
    <col min="2306" max="2306" width="0.85546875" style="55" customWidth="1"/>
    <col min="2307" max="2307" width="33" style="55" customWidth="1"/>
    <col min="2308" max="2308" width="0.85546875" style="55" customWidth="1"/>
    <col min="2309" max="2309" width="2.7109375" style="55" customWidth="1"/>
    <col min="2310" max="2310" width="0.85546875" style="55" customWidth="1"/>
    <col min="2311" max="2311" width="9.5703125" style="55" customWidth="1"/>
    <col min="2312" max="2312" width="0.85546875" style="55" customWidth="1"/>
    <col min="2313" max="2313" width="7.7109375" style="55" customWidth="1"/>
    <col min="2314" max="2314" width="0.85546875" style="55" customWidth="1"/>
    <col min="2315" max="2315" width="7.7109375" style="55" customWidth="1"/>
    <col min="2316" max="2316" width="0.85546875" style="55" customWidth="1"/>
    <col min="2317" max="2317" width="7.7109375" style="55" customWidth="1"/>
    <col min="2318" max="2319" width="1.28515625" style="55" customWidth="1"/>
    <col min="2320" max="2320" width="12.7109375" style="55" customWidth="1"/>
    <col min="2321" max="2321" width="10" style="55" customWidth="1"/>
    <col min="2322" max="2322" width="9.140625" style="55" customWidth="1"/>
    <col min="2323" max="2323" width="17.7109375" style="55" customWidth="1"/>
    <col min="2324" max="2338" width="9.140625" style="55" customWidth="1"/>
    <col min="2339" max="2560" width="8.85546875" style="55"/>
    <col min="2561" max="2561" width="9.42578125" style="55" customWidth="1"/>
    <col min="2562" max="2562" width="0.85546875" style="55" customWidth="1"/>
    <col min="2563" max="2563" width="33" style="55" customWidth="1"/>
    <col min="2564" max="2564" width="0.85546875" style="55" customWidth="1"/>
    <col min="2565" max="2565" width="2.7109375" style="55" customWidth="1"/>
    <col min="2566" max="2566" width="0.85546875" style="55" customWidth="1"/>
    <col min="2567" max="2567" width="9.5703125" style="55" customWidth="1"/>
    <col min="2568" max="2568" width="0.85546875" style="55" customWidth="1"/>
    <col min="2569" max="2569" width="7.7109375" style="55" customWidth="1"/>
    <col min="2570" max="2570" width="0.85546875" style="55" customWidth="1"/>
    <col min="2571" max="2571" width="7.7109375" style="55" customWidth="1"/>
    <col min="2572" max="2572" width="0.85546875" style="55" customWidth="1"/>
    <col min="2573" max="2573" width="7.7109375" style="55" customWidth="1"/>
    <col min="2574" max="2575" width="1.28515625" style="55" customWidth="1"/>
    <col min="2576" max="2576" width="12.7109375" style="55" customWidth="1"/>
    <col min="2577" max="2577" width="10" style="55" customWidth="1"/>
    <col min="2578" max="2578" width="9.140625" style="55" customWidth="1"/>
    <col min="2579" max="2579" width="17.7109375" style="55" customWidth="1"/>
    <col min="2580" max="2594" width="9.140625" style="55" customWidth="1"/>
    <col min="2595" max="2816" width="8.85546875" style="55"/>
    <col min="2817" max="2817" width="9.42578125" style="55" customWidth="1"/>
    <col min="2818" max="2818" width="0.85546875" style="55" customWidth="1"/>
    <col min="2819" max="2819" width="33" style="55" customWidth="1"/>
    <col min="2820" max="2820" width="0.85546875" style="55" customWidth="1"/>
    <col min="2821" max="2821" width="2.7109375" style="55" customWidth="1"/>
    <col min="2822" max="2822" width="0.85546875" style="55" customWidth="1"/>
    <col min="2823" max="2823" width="9.5703125" style="55" customWidth="1"/>
    <col min="2824" max="2824" width="0.85546875" style="55" customWidth="1"/>
    <col min="2825" max="2825" width="7.7109375" style="55" customWidth="1"/>
    <col min="2826" max="2826" width="0.85546875" style="55" customWidth="1"/>
    <col min="2827" max="2827" width="7.7109375" style="55" customWidth="1"/>
    <col min="2828" max="2828" width="0.85546875" style="55" customWidth="1"/>
    <col min="2829" max="2829" width="7.7109375" style="55" customWidth="1"/>
    <col min="2830" max="2831" width="1.28515625" style="55" customWidth="1"/>
    <col min="2832" max="2832" width="12.7109375" style="55" customWidth="1"/>
    <col min="2833" max="2833" width="10" style="55" customWidth="1"/>
    <col min="2834" max="2834" width="9.140625" style="55" customWidth="1"/>
    <col min="2835" max="2835" width="17.7109375" style="55" customWidth="1"/>
    <col min="2836" max="2850" width="9.140625" style="55" customWidth="1"/>
    <col min="2851" max="3072" width="8.85546875" style="55"/>
    <col min="3073" max="3073" width="9.42578125" style="55" customWidth="1"/>
    <col min="3074" max="3074" width="0.85546875" style="55" customWidth="1"/>
    <col min="3075" max="3075" width="33" style="55" customWidth="1"/>
    <col min="3076" max="3076" width="0.85546875" style="55" customWidth="1"/>
    <col min="3077" max="3077" width="2.7109375" style="55" customWidth="1"/>
    <col min="3078" max="3078" width="0.85546875" style="55" customWidth="1"/>
    <col min="3079" max="3079" width="9.5703125" style="55" customWidth="1"/>
    <col min="3080" max="3080" width="0.85546875" style="55" customWidth="1"/>
    <col min="3081" max="3081" width="7.7109375" style="55" customWidth="1"/>
    <col min="3082" max="3082" width="0.85546875" style="55" customWidth="1"/>
    <col min="3083" max="3083" width="7.7109375" style="55" customWidth="1"/>
    <col min="3084" max="3084" width="0.85546875" style="55" customWidth="1"/>
    <col min="3085" max="3085" width="7.7109375" style="55" customWidth="1"/>
    <col min="3086" max="3087" width="1.28515625" style="55" customWidth="1"/>
    <col min="3088" max="3088" width="12.7109375" style="55" customWidth="1"/>
    <col min="3089" max="3089" width="10" style="55" customWidth="1"/>
    <col min="3090" max="3090" width="9.140625" style="55" customWidth="1"/>
    <col min="3091" max="3091" width="17.7109375" style="55" customWidth="1"/>
    <col min="3092" max="3106" width="9.140625" style="55" customWidth="1"/>
    <col min="3107" max="3328" width="8.85546875" style="55"/>
    <col min="3329" max="3329" width="9.42578125" style="55" customWidth="1"/>
    <col min="3330" max="3330" width="0.85546875" style="55" customWidth="1"/>
    <col min="3331" max="3331" width="33" style="55" customWidth="1"/>
    <col min="3332" max="3332" width="0.85546875" style="55" customWidth="1"/>
    <col min="3333" max="3333" width="2.7109375" style="55" customWidth="1"/>
    <col min="3334" max="3334" width="0.85546875" style="55" customWidth="1"/>
    <col min="3335" max="3335" width="9.5703125" style="55" customWidth="1"/>
    <col min="3336" max="3336" width="0.85546875" style="55" customWidth="1"/>
    <col min="3337" max="3337" width="7.7109375" style="55" customWidth="1"/>
    <col min="3338" max="3338" width="0.85546875" style="55" customWidth="1"/>
    <col min="3339" max="3339" width="7.7109375" style="55" customWidth="1"/>
    <col min="3340" max="3340" width="0.85546875" style="55" customWidth="1"/>
    <col min="3341" max="3341" width="7.7109375" style="55" customWidth="1"/>
    <col min="3342" max="3343" width="1.28515625" style="55" customWidth="1"/>
    <col min="3344" max="3344" width="12.7109375" style="55" customWidth="1"/>
    <col min="3345" max="3345" width="10" style="55" customWidth="1"/>
    <col min="3346" max="3346" width="9.140625" style="55" customWidth="1"/>
    <col min="3347" max="3347" width="17.7109375" style="55" customWidth="1"/>
    <col min="3348" max="3362" width="9.140625" style="55" customWidth="1"/>
    <col min="3363" max="3584" width="8.85546875" style="55"/>
    <col min="3585" max="3585" width="9.42578125" style="55" customWidth="1"/>
    <col min="3586" max="3586" width="0.85546875" style="55" customWidth="1"/>
    <col min="3587" max="3587" width="33" style="55" customWidth="1"/>
    <col min="3588" max="3588" width="0.85546875" style="55" customWidth="1"/>
    <col min="3589" max="3589" width="2.7109375" style="55" customWidth="1"/>
    <col min="3590" max="3590" width="0.85546875" style="55" customWidth="1"/>
    <col min="3591" max="3591" width="9.5703125" style="55" customWidth="1"/>
    <col min="3592" max="3592" width="0.85546875" style="55" customWidth="1"/>
    <col min="3593" max="3593" width="7.7109375" style="55" customWidth="1"/>
    <col min="3594" max="3594" width="0.85546875" style="55" customWidth="1"/>
    <col min="3595" max="3595" width="7.7109375" style="55" customWidth="1"/>
    <col min="3596" max="3596" width="0.85546875" style="55" customWidth="1"/>
    <col min="3597" max="3597" width="7.7109375" style="55" customWidth="1"/>
    <col min="3598" max="3599" width="1.28515625" style="55" customWidth="1"/>
    <col min="3600" max="3600" width="12.7109375" style="55" customWidth="1"/>
    <col min="3601" max="3601" width="10" style="55" customWidth="1"/>
    <col min="3602" max="3602" width="9.140625" style="55" customWidth="1"/>
    <col min="3603" max="3603" width="17.7109375" style="55" customWidth="1"/>
    <col min="3604" max="3618" width="9.140625" style="55" customWidth="1"/>
    <col min="3619" max="3840" width="8.85546875" style="55"/>
    <col min="3841" max="3841" width="9.42578125" style="55" customWidth="1"/>
    <col min="3842" max="3842" width="0.85546875" style="55" customWidth="1"/>
    <col min="3843" max="3843" width="33" style="55" customWidth="1"/>
    <col min="3844" max="3844" width="0.85546875" style="55" customWidth="1"/>
    <col min="3845" max="3845" width="2.7109375" style="55" customWidth="1"/>
    <col min="3846" max="3846" width="0.85546875" style="55" customWidth="1"/>
    <col min="3847" max="3847" width="9.5703125" style="55" customWidth="1"/>
    <col min="3848" max="3848" width="0.85546875" style="55" customWidth="1"/>
    <col min="3849" max="3849" width="7.7109375" style="55" customWidth="1"/>
    <col min="3850" max="3850" width="0.85546875" style="55" customWidth="1"/>
    <col min="3851" max="3851" width="7.7109375" style="55" customWidth="1"/>
    <col min="3852" max="3852" width="0.85546875" style="55" customWidth="1"/>
    <col min="3853" max="3853" width="7.7109375" style="55" customWidth="1"/>
    <col min="3854" max="3855" width="1.28515625" style="55" customWidth="1"/>
    <col min="3856" max="3856" width="12.7109375" style="55" customWidth="1"/>
    <col min="3857" max="3857" width="10" style="55" customWidth="1"/>
    <col min="3858" max="3858" width="9.140625" style="55" customWidth="1"/>
    <col min="3859" max="3859" width="17.7109375" style="55" customWidth="1"/>
    <col min="3860" max="3874" width="9.140625" style="55" customWidth="1"/>
    <col min="3875" max="4096" width="8.85546875" style="55"/>
    <col min="4097" max="4097" width="9.42578125" style="55" customWidth="1"/>
    <col min="4098" max="4098" width="0.85546875" style="55" customWidth="1"/>
    <col min="4099" max="4099" width="33" style="55" customWidth="1"/>
    <col min="4100" max="4100" width="0.85546875" style="55" customWidth="1"/>
    <col min="4101" max="4101" width="2.7109375" style="55" customWidth="1"/>
    <col min="4102" max="4102" width="0.85546875" style="55" customWidth="1"/>
    <col min="4103" max="4103" width="9.5703125" style="55" customWidth="1"/>
    <col min="4104" max="4104" width="0.85546875" style="55" customWidth="1"/>
    <col min="4105" max="4105" width="7.7109375" style="55" customWidth="1"/>
    <col min="4106" max="4106" width="0.85546875" style="55" customWidth="1"/>
    <col min="4107" max="4107" width="7.7109375" style="55" customWidth="1"/>
    <col min="4108" max="4108" width="0.85546875" style="55" customWidth="1"/>
    <col min="4109" max="4109" width="7.7109375" style="55" customWidth="1"/>
    <col min="4110" max="4111" width="1.28515625" style="55" customWidth="1"/>
    <col min="4112" max="4112" width="12.7109375" style="55" customWidth="1"/>
    <col min="4113" max="4113" width="10" style="55" customWidth="1"/>
    <col min="4114" max="4114" width="9.140625" style="55" customWidth="1"/>
    <col min="4115" max="4115" width="17.7109375" style="55" customWidth="1"/>
    <col min="4116" max="4130" width="9.140625" style="55" customWidth="1"/>
    <col min="4131" max="4352" width="8.85546875" style="55"/>
    <col min="4353" max="4353" width="9.42578125" style="55" customWidth="1"/>
    <col min="4354" max="4354" width="0.85546875" style="55" customWidth="1"/>
    <col min="4355" max="4355" width="33" style="55" customWidth="1"/>
    <col min="4356" max="4356" width="0.85546875" style="55" customWidth="1"/>
    <col min="4357" max="4357" width="2.7109375" style="55" customWidth="1"/>
    <col min="4358" max="4358" width="0.85546875" style="55" customWidth="1"/>
    <col min="4359" max="4359" width="9.5703125" style="55" customWidth="1"/>
    <col min="4360" max="4360" width="0.85546875" style="55" customWidth="1"/>
    <col min="4361" max="4361" width="7.7109375" style="55" customWidth="1"/>
    <col min="4362" max="4362" width="0.85546875" style="55" customWidth="1"/>
    <col min="4363" max="4363" width="7.7109375" style="55" customWidth="1"/>
    <col min="4364" max="4364" width="0.85546875" style="55" customWidth="1"/>
    <col min="4365" max="4365" width="7.7109375" style="55" customWidth="1"/>
    <col min="4366" max="4367" width="1.28515625" style="55" customWidth="1"/>
    <col min="4368" max="4368" width="12.7109375" style="55" customWidth="1"/>
    <col min="4369" max="4369" width="10" style="55" customWidth="1"/>
    <col min="4370" max="4370" width="9.140625" style="55" customWidth="1"/>
    <col min="4371" max="4371" width="17.7109375" style="55" customWidth="1"/>
    <col min="4372" max="4386" width="9.140625" style="55" customWidth="1"/>
    <col min="4387" max="4608" width="8.85546875" style="55"/>
    <col min="4609" max="4609" width="9.42578125" style="55" customWidth="1"/>
    <col min="4610" max="4610" width="0.85546875" style="55" customWidth="1"/>
    <col min="4611" max="4611" width="33" style="55" customWidth="1"/>
    <col min="4612" max="4612" width="0.85546875" style="55" customWidth="1"/>
    <col min="4613" max="4613" width="2.7109375" style="55" customWidth="1"/>
    <col min="4614" max="4614" width="0.85546875" style="55" customWidth="1"/>
    <col min="4615" max="4615" width="9.5703125" style="55" customWidth="1"/>
    <col min="4616" max="4616" width="0.85546875" style="55" customWidth="1"/>
    <col min="4617" max="4617" width="7.7109375" style="55" customWidth="1"/>
    <col min="4618" max="4618" width="0.85546875" style="55" customWidth="1"/>
    <col min="4619" max="4619" width="7.7109375" style="55" customWidth="1"/>
    <col min="4620" max="4620" width="0.85546875" style="55" customWidth="1"/>
    <col min="4621" max="4621" width="7.7109375" style="55" customWidth="1"/>
    <col min="4622" max="4623" width="1.28515625" style="55" customWidth="1"/>
    <col min="4624" max="4624" width="12.7109375" style="55" customWidth="1"/>
    <col min="4625" max="4625" width="10" style="55" customWidth="1"/>
    <col min="4626" max="4626" width="9.140625" style="55" customWidth="1"/>
    <col min="4627" max="4627" width="17.7109375" style="55" customWidth="1"/>
    <col min="4628" max="4642" width="9.140625" style="55" customWidth="1"/>
    <col min="4643" max="4864" width="8.85546875" style="55"/>
    <col min="4865" max="4865" width="9.42578125" style="55" customWidth="1"/>
    <col min="4866" max="4866" width="0.85546875" style="55" customWidth="1"/>
    <col min="4867" max="4867" width="33" style="55" customWidth="1"/>
    <col min="4868" max="4868" width="0.85546875" style="55" customWidth="1"/>
    <col min="4869" max="4869" width="2.7109375" style="55" customWidth="1"/>
    <col min="4870" max="4870" width="0.85546875" style="55" customWidth="1"/>
    <col min="4871" max="4871" width="9.5703125" style="55" customWidth="1"/>
    <col min="4872" max="4872" width="0.85546875" style="55" customWidth="1"/>
    <col min="4873" max="4873" width="7.7109375" style="55" customWidth="1"/>
    <col min="4874" max="4874" width="0.85546875" style="55" customWidth="1"/>
    <col min="4875" max="4875" width="7.7109375" style="55" customWidth="1"/>
    <col min="4876" max="4876" width="0.85546875" style="55" customWidth="1"/>
    <col min="4877" max="4877" width="7.7109375" style="55" customWidth="1"/>
    <col min="4878" max="4879" width="1.28515625" style="55" customWidth="1"/>
    <col min="4880" max="4880" width="12.7109375" style="55" customWidth="1"/>
    <col min="4881" max="4881" width="10" style="55" customWidth="1"/>
    <col min="4882" max="4882" width="9.140625" style="55" customWidth="1"/>
    <col min="4883" max="4883" width="17.7109375" style="55" customWidth="1"/>
    <col min="4884" max="4898" width="9.140625" style="55" customWidth="1"/>
    <col min="4899" max="5120" width="8.85546875" style="55"/>
    <col min="5121" max="5121" width="9.42578125" style="55" customWidth="1"/>
    <col min="5122" max="5122" width="0.85546875" style="55" customWidth="1"/>
    <col min="5123" max="5123" width="33" style="55" customWidth="1"/>
    <col min="5124" max="5124" width="0.85546875" style="55" customWidth="1"/>
    <col min="5125" max="5125" width="2.7109375" style="55" customWidth="1"/>
    <col min="5126" max="5126" width="0.85546875" style="55" customWidth="1"/>
    <col min="5127" max="5127" width="9.5703125" style="55" customWidth="1"/>
    <col min="5128" max="5128" width="0.85546875" style="55" customWidth="1"/>
    <col min="5129" max="5129" width="7.7109375" style="55" customWidth="1"/>
    <col min="5130" max="5130" width="0.85546875" style="55" customWidth="1"/>
    <col min="5131" max="5131" width="7.7109375" style="55" customWidth="1"/>
    <col min="5132" max="5132" width="0.85546875" style="55" customWidth="1"/>
    <col min="5133" max="5133" width="7.7109375" style="55" customWidth="1"/>
    <col min="5134" max="5135" width="1.28515625" style="55" customWidth="1"/>
    <col min="5136" max="5136" width="12.7109375" style="55" customWidth="1"/>
    <col min="5137" max="5137" width="10" style="55" customWidth="1"/>
    <col min="5138" max="5138" width="9.140625" style="55" customWidth="1"/>
    <col min="5139" max="5139" width="17.7109375" style="55" customWidth="1"/>
    <col min="5140" max="5154" width="9.140625" style="55" customWidth="1"/>
    <col min="5155" max="5376" width="8.85546875" style="55"/>
    <col min="5377" max="5377" width="9.42578125" style="55" customWidth="1"/>
    <col min="5378" max="5378" width="0.85546875" style="55" customWidth="1"/>
    <col min="5379" max="5379" width="33" style="55" customWidth="1"/>
    <col min="5380" max="5380" width="0.85546875" style="55" customWidth="1"/>
    <col min="5381" max="5381" width="2.7109375" style="55" customWidth="1"/>
    <col min="5382" max="5382" width="0.85546875" style="55" customWidth="1"/>
    <col min="5383" max="5383" width="9.5703125" style="55" customWidth="1"/>
    <col min="5384" max="5384" width="0.85546875" style="55" customWidth="1"/>
    <col min="5385" max="5385" width="7.7109375" style="55" customWidth="1"/>
    <col min="5386" max="5386" width="0.85546875" style="55" customWidth="1"/>
    <col min="5387" max="5387" width="7.7109375" style="55" customWidth="1"/>
    <col min="5388" max="5388" width="0.85546875" style="55" customWidth="1"/>
    <col min="5389" max="5389" width="7.7109375" style="55" customWidth="1"/>
    <col min="5390" max="5391" width="1.28515625" style="55" customWidth="1"/>
    <col min="5392" max="5392" width="12.7109375" style="55" customWidth="1"/>
    <col min="5393" max="5393" width="10" style="55" customWidth="1"/>
    <col min="5394" max="5394" width="9.140625" style="55" customWidth="1"/>
    <col min="5395" max="5395" width="17.7109375" style="55" customWidth="1"/>
    <col min="5396" max="5410" width="9.140625" style="55" customWidth="1"/>
    <col min="5411" max="5632" width="8.85546875" style="55"/>
    <col min="5633" max="5633" width="9.42578125" style="55" customWidth="1"/>
    <col min="5634" max="5634" width="0.85546875" style="55" customWidth="1"/>
    <col min="5635" max="5635" width="33" style="55" customWidth="1"/>
    <col min="5636" max="5636" width="0.85546875" style="55" customWidth="1"/>
    <col min="5637" max="5637" width="2.7109375" style="55" customWidth="1"/>
    <col min="5638" max="5638" width="0.85546875" style="55" customWidth="1"/>
    <col min="5639" max="5639" width="9.5703125" style="55" customWidth="1"/>
    <col min="5640" max="5640" width="0.85546875" style="55" customWidth="1"/>
    <col min="5641" max="5641" width="7.7109375" style="55" customWidth="1"/>
    <col min="5642" max="5642" width="0.85546875" style="55" customWidth="1"/>
    <col min="5643" max="5643" width="7.7109375" style="55" customWidth="1"/>
    <col min="5644" max="5644" width="0.85546875" style="55" customWidth="1"/>
    <col min="5645" max="5645" width="7.7109375" style="55" customWidth="1"/>
    <col min="5646" max="5647" width="1.28515625" style="55" customWidth="1"/>
    <col min="5648" max="5648" width="12.7109375" style="55" customWidth="1"/>
    <col min="5649" max="5649" width="10" style="55" customWidth="1"/>
    <col min="5650" max="5650" width="9.140625" style="55" customWidth="1"/>
    <col min="5651" max="5651" width="17.7109375" style="55" customWidth="1"/>
    <col min="5652" max="5666" width="9.140625" style="55" customWidth="1"/>
    <col min="5667" max="5888" width="8.85546875" style="55"/>
    <col min="5889" max="5889" width="9.42578125" style="55" customWidth="1"/>
    <col min="5890" max="5890" width="0.85546875" style="55" customWidth="1"/>
    <col min="5891" max="5891" width="33" style="55" customWidth="1"/>
    <col min="5892" max="5892" width="0.85546875" style="55" customWidth="1"/>
    <col min="5893" max="5893" width="2.7109375" style="55" customWidth="1"/>
    <col min="5894" max="5894" width="0.85546875" style="55" customWidth="1"/>
    <col min="5895" max="5895" width="9.5703125" style="55" customWidth="1"/>
    <col min="5896" max="5896" width="0.85546875" style="55" customWidth="1"/>
    <col min="5897" max="5897" width="7.7109375" style="55" customWidth="1"/>
    <col min="5898" max="5898" width="0.85546875" style="55" customWidth="1"/>
    <col min="5899" max="5899" width="7.7109375" style="55" customWidth="1"/>
    <col min="5900" max="5900" width="0.85546875" style="55" customWidth="1"/>
    <col min="5901" max="5901" width="7.7109375" style="55" customWidth="1"/>
    <col min="5902" max="5903" width="1.28515625" style="55" customWidth="1"/>
    <col min="5904" max="5904" width="12.7109375" style="55" customWidth="1"/>
    <col min="5905" max="5905" width="10" style="55" customWidth="1"/>
    <col min="5906" max="5906" width="9.140625" style="55" customWidth="1"/>
    <col min="5907" max="5907" width="17.7109375" style="55" customWidth="1"/>
    <col min="5908" max="5922" width="9.140625" style="55" customWidth="1"/>
    <col min="5923" max="6144" width="8.85546875" style="55"/>
    <col min="6145" max="6145" width="9.42578125" style="55" customWidth="1"/>
    <col min="6146" max="6146" width="0.85546875" style="55" customWidth="1"/>
    <col min="6147" max="6147" width="33" style="55" customWidth="1"/>
    <col min="6148" max="6148" width="0.85546875" style="55" customWidth="1"/>
    <col min="6149" max="6149" width="2.7109375" style="55" customWidth="1"/>
    <col min="6150" max="6150" width="0.85546875" style="55" customWidth="1"/>
    <col min="6151" max="6151" width="9.5703125" style="55" customWidth="1"/>
    <col min="6152" max="6152" width="0.85546875" style="55" customWidth="1"/>
    <col min="6153" max="6153" width="7.7109375" style="55" customWidth="1"/>
    <col min="6154" max="6154" width="0.85546875" style="55" customWidth="1"/>
    <col min="6155" max="6155" width="7.7109375" style="55" customWidth="1"/>
    <col min="6156" max="6156" width="0.85546875" style="55" customWidth="1"/>
    <col min="6157" max="6157" width="7.7109375" style="55" customWidth="1"/>
    <col min="6158" max="6159" width="1.28515625" style="55" customWidth="1"/>
    <col min="6160" max="6160" width="12.7109375" style="55" customWidth="1"/>
    <col min="6161" max="6161" width="10" style="55" customWidth="1"/>
    <col min="6162" max="6162" width="9.140625" style="55" customWidth="1"/>
    <col min="6163" max="6163" width="17.7109375" style="55" customWidth="1"/>
    <col min="6164" max="6178" width="9.140625" style="55" customWidth="1"/>
    <col min="6179" max="6400" width="8.85546875" style="55"/>
    <col min="6401" max="6401" width="9.42578125" style="55" customWidth="1"/>
    <col min="6402" max="6402" width="0.85546875" style="55" customWidth="1"/>
    <col min="6403" max="6403" width="33" style="55" customWidth="1"/>
    <col min="6404" max="6404" width="0.85546875" style="55" customWidth="1"/>
    <col min="6405" max="6405" width="2.7109375" style="55" customWidth="1"/>
    <col min="6406" max="6406" width="0.85546875" style="55" customWidth="1"/>
    <col min="6407" max="6407" width="9.5703125" style="55" customWidth="1"/>
    <col min="6408" max="6408" width="0.85546875" style="55" customWidth="1"/>
    <col min="6409" max="6409" width="7.7109375" style="55" customWidth="1"/>
    <col min="6410" max="6410" width="0.85546875" style="55" customWidth="1"/>
    <col min="6411" max="6411" width="7.7109375" style="55" customWidth="1"/>
    <col min="6412" max="6412" width="0.85546875" style="55" customWidth="1"/>
    <col min="6413" max="6413" width="7.7109375" style="55" customWidth="1"/>
    <col min="6414" max="6415" width="1.28515625" style="55" customWidth="1"/>
    <col min="6416" max="6416" width="12.7109375" style="55" customWidth="1"/>
    <col min="6417" max="6417" width="10" style="55" customWidth="1"/>
    <col min="6418" max="6418" width="9.140625" style="55" customWidth="1"/>
    <col min="6419" max="6419" width="17.7109375" style="55" customWidth="1"/>
    <col min="6420" max="6434" width="9.140625" style="55" customWidth="1"/>
    <col min="6435" max="6656" width="8.85546875" style="55"/>
    <col min="6657" max="6657" width="9.42578125" style="55" customWidth="1"/>
    <col min="6658" max="6658" width="0.85546875" style="55" customWidth="1"/>
    <col min="6659" max="6659" width="33" style="55" customWidth="1"/>
    <col min="6660" max="6660" width="0.85546875" style="55" customWidth="1"/>
    <col min="6661" max="6661" width="2.7109375" style="55" customWidth="1"/>
    <col min="6662" max="6662" width="0.85546875" style="55" customWidth="1"/>
    <col min="6663" max="6663" width="9.5703125" style="55" customWidth="1"/>
    <col min="6664" max="6664" width="0.85546875" style="55" customWidth="1"/>
    <col min="6665" max="6665" width="7.7109375" style="55" customWidth="1"/>
    <col min="6666" max="6666" width="0.85546875" style="55" customWidth="1"/>
    <col min="6667" max="6667" width="7.7109375" style="55" customWidth="1"/>
    <col min="6668" max="6668" width="0.85546875" style="55" customWidth="1"/>
    <col min="6669" max="6669" width="7.7109375" style="55" customWidth="1"/>
    <col min="6670" max="6671" width="1.28515625" style="55" customWidth="1"/>
    <col min="6672" max="6672" width="12.7109375" style="55" customWidth="1"/>
    <col min="6673" max="6673" width="10" style="55" customWidth="1"/>
    <col min="6674" max="6674" width="9.140625" style="55" customWidth="1"/>
    <col min="6675" max="6675" width="17.7109375" style="55" customWidth="1"/>
    <col min="6676" max="6690" width="9.140625" style="55" customWidth="1"/>
    <col min="6691" max="6912" width="8.85546875" style="55"/>
    <col min="6913" max="6913" width="9.42578125" style="55" customWidth="1"/>
    <col min="6914" max="6914" width="0.85546875" style="55" customWidth="1"/>
    <col min="6915" max="6915" width="33" style="55" customWidth="1"/>
    <col min="6916" max="6916" width="0.85546875" style="55" customWidth="1"/>
    <col min="6917" max="6917" width="2.7109375" style="55" customWidth="1"/>
    <col min="6918" max="6918" width="0.85546875" style="55" customWidth="1"/>
    <col min="6919" max="6919" width="9.5703125" style="55" customWidth="1"/>
    <col min="6920" max="6920" width="0.85546875" style="55" customWidth="1"/>
    <col min="6921" max="6921" width="7.7109375" style="55" customWidth="1"/>
    <col min="6922" max="6922" width="0.85546875" style="55" customWidth="1"/>
    <col min="6923" max="6923" width="7.7109375" style="55" customWidth="1"/>
    <col min="6924" max="6924" width="0.85546875" style="55" customWidth="1"/>
    <col min="6925" max="6925" width="7.7109375" style="55" customWidth="1"/>
    <col min="6926" max="6927" width="1.28515625" style="55" customWidth="1"/>
    <col min="6928" max="6928" width="12.7109375" style="55" customWidth="1"/>
    <col min="6929" max="6929" width="10" style="55" customWidth="1"/>
    <col min="6930" max="6930" width="9.140625" style="55" customWidth="1"/>
    <col min="6931" max="6931" width="17.7109375" style="55" customWidth="1"/>
    <col min="6932" max="6946" width="9.140625" style="55" customWidth="1"/>
    <col min="6947" max="7168" width="8.85546875" style="55"/>
    <col min="7169" max="7169" width="9.42578125" style="55" customWidth="1"/>
    <col min="7170" max="7170" width="0.85546875" style="55" customWidth="1"/>
    <col min="7171" max="7171" width="33" style="55" customWidth="1"/>
    <col min="7172" max="7172" width="0.85546875" style="55" customWidth="1"/>
    <col min="7173" max="7173" width="2.7109375" style="55" customWidth="1"/>
    <col min="7174" max="7174" width="0.85546875" style="55" customWidth="1"/>
    <col min="7175" max="7175" width="9.5703125" style="55" customWidth="1"/>
    <col min="7176" max="7176" width="0.85546875" style="55" customWidth="1"/>
    <col min="7177" max="7177" width="7.7109375" style="55" customWidth="1"/>
    <col min="7178" max="7178" width="0.85546875" style="55" customWidth="1"/>
    <col min="7179" max="7179" width="7.7109375" style="55" customWidth="1"/>
    <col min="7180" max="7180" width="0.85546875" style="55" customWidth="1"/>
    <col min="7181" max="7181" width="7.7109375" style="55" customWidth="1"/>
    <col min="7182" max="7183" width="1.28515625" style="55" customWidth="1"/>
    <col min="7184" max="7184" width="12.7109375" style="55" customWidth="1"/>
    <col min="7185" max="7185" width="10" style="55" customWidth="1"/>
    <col min="7186" max="7186" width="9.140625" style="55" customWidth="1"/>
    <col min="7187" max="7187" width="17.7109375" style="55" customWidth="1"/>
    <col min="7188" max="7202" width="9.140625" style="55" customWidth="1"/>
    <col min="7203" max="7424" width="8.85546875" style="55"/>
    <col min="7425" max="7425" width="9.42578125" style="55" customWidth="1"/>
    <col min="7426" max="7426" width="0.85546875" style="55" customWidth="1"/>
    <col min="7427" max="7427" width="33" style="55" customWidth="1"/>
    <col min="7428" max="7428" width="0.85546875" style="55" customWidth="1"/>
    <col min="7429" max="7429" width="2.7109375" style="55" customWidth="1"/>
    <col min="7430" max="7430" width="0.85546875" style="55" customWidth="1"/>
    <col min="7431" max="7431" width="9.5703125" style="55" customWidth="1"/>
    <col min="7432" max="7432" width="0.85546875" style="55" customWidth="1"/>
    <col min="7433" max="7433" width="7.7109375" style="55" customWidth="1"/>
    <col min="7434" max="7434" width="0.85546875" style="55" customWidth="1"/>
    <col min="7435" max="7435" width="7.7109375" style="55" customWidth="1"/>
    <col min="7436" max="7436" width="0.85546875" style="55" customWidth="1"/>
    <col min="7437" max="7437" width="7.7109375" style="55" customWidth="1"/>
    <col min="7438" max="7439" width="1.28515625" style="55" customWidth="1"/>
    <col min="7440" max="7440" width="12.7109375" style="55" customWidth="1"/>
    <col min="7441" max="7441" width="10" style="55" customWidth="1"/>
    <col min="7442" max="7442" width="9.140625" style="55" customWidth="1"/>
    <col min="7443" max="7443" width="17.7109375" style="55" customWidth="1"/>
    <col min="7444" max="7458" width="9.140625" style="55" customWidth="1"/>
    <col min="7459" max="7680" width="8.85546875" style="55"/>
    <col min="7681" max="7681" width="9.42578125" style="55" customWidth="1"/>
    <col min="7682" max="7682" width="0.85546875" style="55" customWidth="1"/>
    <col min="7683" max="7683" width="33" style="55" customWidth="1"/>
    <col min="7684" max="7684" width="0.85546875" style="55" customWidth="1"/>
    <col min="7685" max="7685" width="2.7109375" style="55" customWidth="1"/>
    <col min="7686" max="7686" width="0.85546875" style="55" customWidth="1"/>
    <col min="7687" max="7687" width="9.5703125" style="55" customWidth="1"/>
    <col min="7688" max="7688" width="0.85546875" style="55" customWidth="1"/>
    <col min="7689" max="7689" width="7.7109375" style="55" customWidth="1"/>
    <col min="7690" max="7690" width="0.85546875" style="55" customWidth="1"/>
    <col min="7691" max="7691" width="7.7109375" style="55" customWidth="1"/>
    <col min="7692" max="7692" width="0.85546875" style="55" customWidth="1"/>
    <col min="7693" max="7693" width="7.7109375" style="55" customWidth="1"/>
    <col min="7694" max="7695" width="1.28515625" style="55" customWidth="1"/>
    <col min="7696" max="7696" width="12.7109375" style="55" customWidth="1"/>
    <col min="7697" max="7697" width="10" style="55" customWidth="1"/>
    <col min="7698" max="7698" width="9.140625" style="55" customWidth="1"/>
    <col min="7699" max="7699" width="17.7109375" style="55" customWidth="1"/>
    <col min="7700" max="7714" width="9.140625" style="55" customWidth="1"/>
    <col min="7715" max="7936" width="8.85546875" style="55"/>
    <col min="7937" max="7937" width="9.42578125" style="55" customWidth="1"/>
    <col min="7938" max="7938" width="0.85546875" style="55" customWidth="1"/>
    <col min="7939" max="7939" width="33" style="55" customWidth="1"/>
    <col min="7940" max="7940" width="0.85546875" style="55" customWidth="1"/>
    <col min="7941" max="7941" width="2.7109375" style="55" customWidth="1"/>
    <col min="7942" max="7942" width="0.85546875" style="55" customWidth="1"/>
    <col min="7943" max="7943" width="9.5703125" style="55" customWidth="1"/>
    <col min="7944" max="7944" width="0.85546875" style="55" customWidth="1"/>
    <col min="7945" max="7945" width="7.7109375" style="55" customWidth="1"/>
    <col min="7946" max="7946" width="0.85546875" style="55" customWidth="1"/>
    <col min="7947" max="7947" width="7.7109375" style="55" customWidth="1"/>
    <col min="7948" max="7948" width="0.85546875" style="55" customWidth="1"/>
    <col min="7949" max="7949" width="7.7109375" style="55" customWidth="1"/>
    <col min="7950" max="7951" width="1.28515625" style="55" customWidth="1"/>
    <col min="7952" max="7952" width="12.7109375" style="55" customWidth="1"/>
    <col min="7953" max="7953" width="10" style="55" customWidth="1"/>
    <col min="7954" max="7954" width="9.140625" style="55" customWidth="1"/>
    <col min="7955" max="7955" width="17.7109375" style="55" customWidth="1"/>
    <col min="7956" max="7970" width="9.140625" style="55" customWidth="1"/>
    <col min="7971" max="8192" width="8.85546875" style="55"/>
    <col min="8193" max="8193" width="9.42578125" style="55" customWidth="1"/>
    <col min="8194" max="8194" width="0.85546875" style="55" customWidth="1"/>
    <col min="8195" max="8195" width="33" style="55" customWidth="1"/>
    <col min="8196" max="8196" width="0.85546875" style="55" customWidth="1"/>
    <col min="8197" max="8197" width="2.7109375" style="55" customWidth="1"/>
    <col min="8198" max="8198" width="0.85546875" style="55" customWidth="1"/>
    <col min="8199" max="8199" width="9.5703125" style="55" customWidth="1"/>
    <col min="8200" max="8200" width="0.85546875" style="55" customWidth="1"/>
    <col min="8201" max="8201" width="7.7109375" style="55" customWidth="1"/>
    <col min="8202" max="8202" width="0.85546875" style="55" customWidth="1"/>
    <col min="8203" max="8203" width="7.7109375" style="55" customWidth="1"/>
    <col min="8204" max="8204" width="0.85546875" style="55" customWidth="1"/>
    <col min="8205" max="8205" width="7.7109375" style="55" customWidth="1"/>
    <col min="8206" max="8207" width="1.28515625" style="55" customWidth="1"/>
    <col min="8208" max="8208" width="12.7109375" style="55" customWidth="1"/>
    <col min="8209" max="8209" width="10" style="55" customWidth="1"/>
    <col min="8210" max="8210" width="9.140625" style="55" customWidth="1"/>
    <col min="8211" max="8211" width="17.7109375" style="55" customWidth="1"/>
    <col min="8212" max="8226" width="9.140625" style="55" customWidth="1"/>
    <col min="8227" max="8448" width="8.85546875" style="55"/>
    <col min="8449" max="8449" width="9.42578125" style="55" customWidth="1"/>
    <col min="8450" max="8450" width="0.85546875" style="55" customWidth="1"/>
    <col min="8451" max="8451" width="33" style="55" customWidth="1"/>
    <col min="8452" max="8452" width="0.85546875" style="55" customWidth="1"/>
    <col min="8453" max="8453" width="2.7109375" style="55" customWidth="1"/>
    <col min="8454" max="8454" width="0.85546875" style="55" customWidth="1"/>
    <col min="8455" max="8455" width="9.5703125" style="55" customWidth="1"/>
    <col min="8456" max="8456" width="0.85546875" style="55" customWidth="1"/>
    <col min="8457" max="8457" width="7.7109375" style="55" customWidth="1"/>
    <col min="8458" max="8458" width="0.85546875" style="55" customWidth="1"/>
    <col min="8459" max="8459" width="7.7109375" style="55" customWidth="1"/>
    <col min="8460" max="8460" width="0.85546875" style="55" customWidth="1"/>
    <col min="8461" max="8461" width="7.7109375" style="55" customWidth="1"/>
    <col min="8462" max="8463" width="1.28515625" style="55" customWidth="1"/>
    <col min="8464" max="8464" width="12.7109375" style="55" customWidth="1"/>
    <col min="8465" max="8465" width="10" style="55" customWidth="1"/>
    <col min="8466" max="8466" width="9.140625" style="55" customWidth="1"/>
    <col min="8467" max="8467" width="17.7109375" style="55" customWidth="1"/>
    <col min="8468" max="8482" width="9.140625" style="55" customWidth="1"/>
    <col min="8483" max="8704" width="8.85546875" style="55"/>
    <col min="8705" max="8705" width="9.42578125" style="55" customWidth="1"/>
    <col min="8706" max="8706" width="0.85546875" style="55" customWidth="1"/>
    <col min="8707" max="8707" width="33" style="55" customWidth="1"/>
    <col min="8708" max="8708" width="0.85546875" style="55" customWidth="1"/>
    <col min="8709" max="8709" width="2.7109375" style="55" customWidth="1"/>
    <col min="8710" max="8710" width="0.85546875" style="55" customWidth="1"/>
    <col min="8711" max="8711" width="9.5703125" style="55" customWidth="1"/>
    <col min="8712" max="8712" width="0.85546875" style="55" customWidth="1"/>
    <col min="8713" max="8713" width="7.7109375" style="55" customWidth="1"/>
    <col min="8714" max="8714" width="0.85546875" style="55" customWidth="1"/>
    <col min="8715" max="8715" width="7.7109375" style="55" customWidth="1"/>
    <col min="8716" max="8716" width="0.85546875" style="55" customWidth="1"/>
    <col min="8717" max="8717" width="7.7109375" style="55" customWidth="1"/>
    <col min="8718" max="8719" width="1.28515625" style="55" customWidth="1"/>
    <col min="8720" max="8720" width="12.7109375" style="55" customWidth="1"/>
    <col min="8721" max="8721" width="10" style="55" customWidth="1"/>
    <col min="8722" max="8722" width="9.140625" style="55" customWidth="1"/>
    <col min="8723" max="8723" width="17.7109375" style="55" customWidth="1"/>
    <col min="8724" max="8738" width="9.140625" style="55" customWidth="1"/>
    <col min="8739" max="8960" width="8.85546875" style="55"/>
    <col min="8961" max="8961" width="9.42578125" style="55" customWidth="1"/>
    <col min="8962" max="8962" width="0.85546875" style="55" customWidth="1"/>
    <col min="8963" max="8963" width="33" style="55" customWidth="1"/>
    <col min="8964" max="8964" width="0.85546875" style="55" customWidth="1"/>
    <col min="8965" max="8965" width="2.7109375" style="55" customWidth="1"/>
    <col min="8966" max="8966" width="0.85546875" style="55" customWidth="1"/>
    <col min="8967" max="8967" width="9.5703125" style="55" customWidth="1"/>
    <col min="8968" max="8968" width="0.85546875" style="55" customWidth="1"/>
    <col min="8969" max="8969" width="7.7109375" style="55" customWidth="1"/>
    <col min="8970" max="8970" width="0.85546875" style="55" customWidth="1"/>
    <col min="8971" max="8971" width="7.7109375" style="55" customWidth="1"/>
    <col min="8972" max="8972" width="0.85546875" style="55" customWidth="1"/>
    <col min="8973" max="8973" width="7.7109375" style="55" customWidth="1"/>
    <col min="8974" max="8975" width="1.28515625" style="55" customWidth="1"/>
    <col min="8976" max="8976" width="12.7109375" style="55" customWidth="1"/>
    <col min="8977" max="8977" width="10" style="55" customWidth="1"/>
    <col min="8978" max="8978" width="9.140625" style="55" customWidth="1"/>
    <col min="8979" max="8979" width="17.7109375" style="55" customWidth="1"/>
    <col min="8980" max="8994" width="9.140625" style="55" customWidth="1"/>
    <col min="8995" max="9216" width="8.85546875" style="55"/>
    <col min="9217" max="9217" width="9.42578125" style="55" customWidth="1"/>
    <col min="9218" max="9218" width="0.85546875" style="55" customWidth="1"/>
    <col min="9219" max="9219" width="33" style="55" customWidth="1"/>
    <col min="9220" max="9220" width="0.85546875" style="55" customWidth="1"/>
    <col min="9221" max="9221" width="2.7109375" style="55" customWidth="1"/>
    <col min="9222" max="9222" width="0.85546875" style="55" customWidth="1"/>
    <col min="9223" max="9223" width="9.5703125" style="55" customWidth="1"/>
    <col min="9224" max="9224" width="0.85546875" style="55" customWidth="1"/>
    <col min="9225" max="9225" width="7.7109375" style="55" customWidth="1"/>
    <col min="9226" max="9226" width="0.85546875" style="55" customWidth="1"/>
    <col min="9227" max="9227" width="7.7109375" style="55" customWidth="1"/>
    <col min="9228" max="9228" width="0.85546875" style="55" customWidth="1"/>
    <col min="9229" max="9229" width="7.7109375" style="55" customWidth="1"/>
    <col min="9230" max="9231" width="1.28515625" style="55" customWidth="1"/>
    <col min="9232" max="9232" width="12.7109375" style="55" customWidth="1"/>
    <col min="9233" max="9233" width="10" style="55" customWidth="1"/>
    <col min="9234" max="9234" width="9.140625" style="55" customWidth="1"/>
    <col min="9235" max="9235" width="17.7109375" style="55" customWidth="1"/>
    <col min="9236" max="9250" width="9.140625" style="55" customWidth="1"/>
    <col min="9251" max="9472" width="8.85546875" style="55"/>
    <col min="9473" max="9473" width="9.42578125" style="55" customWidth="1"/>
    <col min="9474" max="9474" width="0.85546875" style="55" customWidth="1"/>
    <col min="9475" max="9475" width="33" style="55" customWidth="1"/>
    <col min="9476" max="9476" width="0.85546875" style="55" customWidth="1"/>
    <col min="9477" max="9477" width="2.7109375" style="55" customWidth="1"/>
    <col min="9478" max="9478" width="0.85546875" style="55" customWidth="1"/>
    <col min="9479" max="9479" width="9.5703125" style="55" customWidth="1"/>
    <col min="9480" max="9480" width="0.85546875" style="55" customWidth="1"/>
    <col min="9481" max="9481" width="7.7109375" style="55" customWidth="1"/>
    <col min="9482" max="9482" width="0.85546875" style="55" customWidth="1"/>
    <col min="9483" max="9483" width="7.7109375" style="55" customWidth="1"/>
    <col min="9484" max="9484" width="0.85546875" style="55" customWidth="1"/>
    <col min="9485" max="9485" width="7.7109375" style="55" customWidth="1"/>
    <col min="9486" max="9487" width="1.28515625" style="55" customWidth="1"/>
    <col min="9488" max="9488" width="12.7109375" style="55" customWidth="1"/>
    <col min="9489" max="9489" width="10" style="55" customWidth="1"/>
    <col min="9490" max="9490" width="9.140625" style="55" customWidth="1"/>
    <col min="9491" max="9491" width="17.7109375" style="55" customWidth="1"/>
    <col min="9492" max="9506" width="9.140625" style="55" customWidth="1"/>
    <col min="9507" max="9728" width="8.85546875" style="55"/>
    <col min="9729" max="9729" width="9.42578125" style="55" customWidth="1"/>
    <col min="9730" max="9730" width="0.85546875" style="55" customWidth="1"/>
    <col min="9731" max="9731" width="33" style="55" customWidth="1"/>
    <col min="9732" max="9732" width="0.85546875" style="55" customWidth="1"/>
    <col min="9733" max="9733" width="2.7109375" style="55" customWidth="1"/>
    <col min="9734" max="9734" width="0.85546875" style="55" customWidth="1"/>
    <col min="9735" max="9735" width="9.5703125" style="55" customWidth="1"/>
    <col min="9736" max="9736" width="0.85546875" style="55" customWidth="1"/>
    <col min="9737" max="9737" width="7.7109375" style="55" customWidth="1"/>
    <col min="9738" max="9738" width="0.85546875" style="55" customWidth="1"/>
    <col min="9739" max="9739" width="7.7109375" style="55" customWidth="1"/>
    <col min="9740" max="9740" width="0.85546875" style="55" customWidth="1"/>
    <col min="9741" max="9741" width="7.7109375" style="55" customWidth="1"/>
    <col min="9742" max="9743" width="1.28515625" style="55" customWidth="1"/>
    <col min="9744" max="9744" width="12.7109375" style="55" customWidth="1"/>
    <col min="9745" max="9745" width="10" style="55" customWidth="1"/>
    <col min="9746" max="9746" width="9.140625" style="55" customWidth="1"/>
    <col min="9747" max="9747" width="17.7109375" style="55" customWidth="1"/>
    <col min="9748" max="9762" width="9.140625" style="55" customWidth="1"/>
    <col min="9763" max="9984" width="8.85546875" style="55"/>
    <col min="9985" max="9985" width="9.42578125" style="55" customWidth="1"/>
    <col min="9986" max="9986" width="0.85546875" style="55" customWidth="1"/>
    <col min="9987" max="9987" width="33" style="55" customWidth="1"/>
    <col min="9988" max="9988" width="0.85546875" style="55" customWidth="1"/>
    <col min="9989" max="9989" width="2.7109375" style="55" customWidth="1"/>
    <col min="9990" max="9990" width="0.85546875" style="55" customWidth="1"/>
    <col min="9991" max="9991" width="9.5703125" style="55" customWidth="1"/>
    <col min="9992" max="9992" width="0.85546875" style="55" customWidth="1"/>
    <col min="9993" max="9993" width="7.7109375" style="55" customWidth="1"/>
    <col min="9994" max="9994" width="0.85546875" style="55" customWidth="1"/>
    <col min="9995" max="9995" width="7.7109375" style="55" customWidth="1"/>
    <col min="9996" max="9996" width="0.85546875" style="55" customWidth="1"/>
    <col min="9997" max="9997" width="7.7109375" style="55" customWidth="1"/>
    <col min="9998" max="9999" width="1.28515625" style="55" customWidth="1"/>
    <col min="10000" max="10000" width="12.7109375" style="55" customWidth="1"/>
    <col min="10001" max="10001" width="10" style="55" customWidth="1"/>
    <col min="10002" max="10002" width="9.140625" style="55" customWidth="1"/>
    <col min="10003" max="10003" width="17.7109375" style="55" customWidth="1"/>
    <col min="10004" max="10018" width="9.140625" style="55" customWidth="1"/>
    <col min="10019" max="10240" width="8.85546875" style="55"/>
    <col min="10241" max="10241" width="9.42578125" style="55" customWidth="1"/>
    <col min="10242" max="10242" width="0.85546875" style="55" customWidth="1"/>
    <col min="10243" max="10243" width="33" style="55" customWidth="1"/>
    <col min="10244" max="10244" width="0.85546875" style="55" customWidth="1"/>
    <col min="10245" max="10245" width="2.7109375" style="55" customWidth="1"/>
    <col min="10246" max="10246" width="0.85546875" style="55" customWidth="1"/>
    <col min="10247" max="10247" width="9.5703125" style="55" customWidth="1"/>
    <col min="10248" max="10248" width="0.85546875" style="55" customWidth="1"/>
    <col min="10249" max="10249" width="7.7109375" style="55" customWidth="1"/>
    <col min="10250" max="10250" width="0.85546875" style="55" customWidth="1"/>
    <col min="10251" max="10251" width="7.7109375" style="55" customWidth="1"/>
    <col min="10252" max="10252" width="0.85546875" style="55" customWidth="1"/>
    <col min="10253" max="10253" width="7.7109375" style="55" customWidth="1"/>
    <col min="10254" max="10255" width="1.28515625" style="55" customWidth="1"/>
    <col min="10256" max="10256" width="12.7109375" style="55" customWidth="1"/>
    <col min="10257" max="10257" width="10" style="55" customWidth="1"/>
    <col min="10258" max="10258" width="9.140625" style="55" customWidth="1"/>
    <col min="10259" max="10259" width="17.7109375" style="55" customWidth="1"/>
    <col min="10260" max="10274" width="9.140625" style="55" customWidth="1"/>
    <col min="10275" max="10496" width="8.85546875" style="55"/>
    <col min="10497" max="10497" width="9.42578125" style="55" customWidth="1"/>
    <col min="10498" max="10498" width="0.85546875" style="55" customWidth="1"/>
    <col min="10499" max="10499" width="33" style="55" customWidth="1"/>
    <col min="10500" max="10500" width="0.85546875" style="55" customWidth="1"/>
    <col min="10501" max="10501" width="2.7109375" style="55" customWidth="1"/>
    <col min="10502" max="10502" width="0.85546875" style="55" customWidth="1"/>
    <col min="10503" max="10503" width="9.5703125" style="55" customWidth="1"/>
    <col min="10504" max="10504" width="0.85546875" style="55" customWidth="1"/>
    <col min="10505" max="10505" width="7.7109375" style="55" customWidth="1"/>
    <col min="10506" max="10506" width="0.85546875" style="55" customWidth="1"/>
    <col min="10507" max="10507" width="7.7109375" style="55" customWidth="1"/>
    <col min="10508" max="10508" width="0.85546875" style="55" customWidth="1"/>
    <col min="10509" max="10509" width="7.7109375" style="55" customWidth="1"/>
    <col min="10510" max="10511" width="1.28515625" style="55" customWidth="1"/>
    <col min="10512" max="10512" width="12.7109375" style="55" customWidth="1"/>
    <col min="10513" max="10513" width="10" style="55" customWidth="1"/>
    <col min="10514" max="10514" width="9.140625" style="55" customWidth="1"/>
    <col min="10515" max="10515" width="17.7109375" style="55" customWidth="1"/>
    <col min="10516" max="10530" width="9.140625" style="55" customWidth="1"/>
    <col min="10531" max="10752" width="8.85546875" style="55"/>
    <col min="10753" max="10753" width="9.42578125" style="55" customWidth="1"/>
    <col min="10754" max="10754" width="0.85546875" style="55" customWidth="1"/>
    <col min="10755" max="10755" width="33" style="55" customWidth="1"/>
    <col min="10756" max="10756" width="0.85546875" style="55" customWidth="1"/>
    <col min="10757" max="10757" width="2.7109375" style="55" customWidth="1"/>
    <col min="10758" max="10758" width="0.85546875" style="55" customWidth="1"/>
    <col min="10759" max="10759" width="9.5703125" style="55" customWidth="1"/>
    <col min="10760" max="10760" width="0.85546875" style="55" customWidth="1"/>
    <col min="10761" max="10761" width="7.7109375" style="55" customWidth="1"/>
    <col min="10762" max="10762" width="0.85546875" style="55" customWidth="1"/>
    <col min="10763" max="10763" width="7.7109375" style="55" customWidth="1"/>
    <col min="10764" max="10764" width="0.85546875" style="55" customWidth="1"/>
    <col min="10765" max="10765" width="7.7109375" style="55" customWidth="1"/>
    <col min="10766" max="10767" width="1.28515625" style="55" customWidth="1"/>
    <col min="10768" max="10768" width="12.7109375" style="55" customWidth="1"/>
    <col min="10769" max="10769" width="10" style="55" customWidth="1"/>
    <col min="10770" max="10770" width="9.140625" style="55" customWidth="1"/>
    <col min="10771" max="10771" width="17.7109375" style="55" customWidth="1"/>
    <col min="10772" max="10786" width="9.140625" style="55" customWidth="1"/>
    <col min="10787" max="11008" width="8.85546875" style="55"/>
    <col min="11009" max="11009" width="9.42578125" style="55" customWidth="1"/>
    <col min="11010" max="11010" width="0.85546875" style="55" customWidth="1"/>
    <col min="11011" max="11011" width="33" style="55" customWidth="1"/>
    <col min="11012" max="11012" width="0.85546875" style="55" customWidth="1"/>
    <col min="11013" max="11013" width="2.7109375" style="55" customWidth="1"/>
    <col min="11014" max="11014" width="0.85546875" style="55" customWidth="1"/>
    <col min="11015" max="11015" width="9.5703125" style="55" customWidth="1"/>
    <col min="11016" max="11016" width="0.85546875" style="55" customWidth="1"/>
    <col min="11017" max="11017" width="7.7109375" style="55" customWidth="1"/>
    <col min="11018" max="11018" width="0.85546875" style="55" customWidth="1"/>
    <col min="11019" max="11019" width="7.7109375" style="55" customWidth="1"/>
    <col min="11020" max="11020" width="0.85546875" style="55" customWidth="1"/>
    <col min="11021" max="11021" width="7.7109375" style="55" customWidth="1"/>
    <col min="11022" max="11023" width="1.28515625" style="55" customWidth="1"/>
    <col min="11024" max="11024" width="12.7109375" style="55" customWidth="1"/>
    <col min="11025" max="11025" width="10" style="55" customWidth="1"/>
    <col min="11026" max="11026" width="9.140625" style="55" customWidth="1"/>
    <col min="11027" max="11027" width="17.7109375" style="55" customWidth="1"/>
    <col min="11028" max="11042" width="9.140625" style="55" customWidth="1"/>
    <col min="11043" max="11264" width="8.85546875" style="55"/>
    <col min="11265" max="11265" width="9.42578125" style="55" customWidth="1"/>
    <col min="11266" max="11266" width="0.85546875" style="55" customWidth="1"/>
    <col min="11267" max="11267" width="33" style="55" customWidth="1"/>
    <col min="11268" max="11268" width="0.85546875" style="55" customWidth="1"/>
    <col min="11269" max="11269" width="2.7109375" style="55" customWidth="1"/>
    <col min="11270" max="11270" width="0.85546875" style="55" customWidth="1"/>
    <col min="11271" max="11271" width="9.5703125" style="55" customWidth="1"/>
    <col min="11272" max="11272" width="0.85546875" style="55" customWidth="1"/>
    <col min="11273" max="11273" width="7.7109375" style="55" customWidth="1"/>
    <col min="11274" max="11274" width="0.85546875" style="55" customWidth="1"/>
    <col min="11275" max="11275" width="7.7109375" style="55" customWidth="1"/>
    <col min="11276" max="11276" width="0.85546875" style="55" customWidth="1"/>
    <col min="11277" max="11277" width="7.7109375" style="55" customWidth="1"/>
    <col min="11278" max="11279" width="1.28515625" style="55" customWidth="1"/>
    <col min="11280" max="11280" width="12.7109375" style="55" customWidth="1"/>
    <col min="11281" max="11281" width="10" style="55" customWidth="1"/>
    <col min="11282" max="11282" width="9.140625" style="55" customWidth="1"/>
    <col min="11283" max="11283" width="17.7109375" style="55" customWidth="1"/>
    <col min="11284" max="11298" width="9.140625" style="55" customWidth="1"/>
    <col min="11299" max="11520" width="8.85546875" style="55"/>
    <col min="11521" max="11521" width="9.42578125" style="55" customWidth="1"/>
    <col min="11522" max="11522" width="0.85546875" style="55" customWidth="1"/>
    <col min="11523" max="11523" width="33" style="55" customWidth="1"/>
    <col min="11524" max="11524" width="0.85546875" style="55" customWidth="1"/>
    <col min="11525" max="11525" width="2.7109375" style="55" customWidth="1"/>
    <col min="11526" max="11526" width="0.85546875" style="55" customWidth="1"/>
    <col min="11527" max="11527" width="9.5703125" style="55" customWidth="1"/>
    <col min="11528" max="11528" width="0.85546875" style="55" customWidth="1"/>
    <col min="11529" max="11529" width="7.7109375" style="55" customWidth="1"/>
    <col min="11530" max="11530" width="0.85546875" style="55" customWidth="1"/>
    <col min="11531" max="11531" width="7.7109375" style="55" customWidth="1"/>
    <col min="11532" max="11532" width="0.85546875" style="55" customWidth="1"/>
    <col min="11533" max="11533" width="7.7109375" style="55" customWidth="1"/>
    <col min="11534" max="11535" width="1.28515625" style="55" customWidth="1"/>
    <col min="11536" max="11536" width="12.7109375" style="55" customWidth="1"/>
    <col min="11537" max="11537" width="10" style="55" customWidth="1"/>
    <col min="11538" max="11538" width="9.140625" style="55" customWidth="1"/>
    <col min="11539" max="11539" width="17.7109375" style="55" customWidth="1"/>
    <col min="11540" max="11554" width="9.140625" style="55" customWidth="1"/>
    <col min="11555" max="11776" width="8.85546875" style="55"/>
    <col min="11777" max="11777" width="9.42578125" style="55" customWidth="1"/>
    <col min="11778" max="11778" width="0.85546875" style="55" customWidth="1"/>
    <col min="11779" max="11779" width="33" style="55" customWidth="1"/>
    <col min="11780" max="11780" width="0.85546875" style="55" customWidth="1"/>
    <col min="11781" max="11781" width="2.7109375" style="55" customWidth="1"/>
    <col min="11782" max="11782" width="0.85546875" style="55" customWidth="1"/>
    <col min="11783" max="11783" width="9.5703125" style="55" customWidth="1"/>
    <col min="11784" max="11784" width="0.85546875" style="55" customWidth="1"/>
    <col min="11785" max="11785" width="7.7109375" style="55" customWidth="1"/>
    <col min="11786" max="11786" width="0.85546875" style="55" customWidth="1"/>
    <col min="11787" max="11787" width="7.7109375" style="55" customWidth="1"/>
    <col min="11788" max="11788" width="0.85546875" style="55" customWidth="1"/>
    <col min="11789" max="11789" width="7.7109375" style="55" customWidth="1"/>
    <col min="11790" max="11791" width="1.28515625" style="55" customWidth="1"/>
    <col min="11792" max="11792" width="12.7109375" style="55" customWidth="1"/>
    <col min="11793" max="11793" width="10" style="55" customWidth="1"/>
    <col min="11794" max="11794" width="9.140625" style="55" customWidth="1"/>
    <col min="11795" max="11795" width="17.7109375" style="55" customWidth="1"/>
    <col min="11796" max="11810" width="9.140625" style="55" customWidth="1"/>
    <col min="11811" max="12032" width="8.85546875" style="55"/>
    <col min="12033" max="12033" width="9.42578125" style="55" customWidth="1"/>
    <col min="12034" max="12034" width="0.85546875" style="55" customWidth="1"/>
    <col min="12035" max="12035" width="33" style="55" customWidth="1"/>
    <col min="12036" max="12036" width="0.85546875" style="55" customWidth="1"/>
    <col min="12037" max="12037" width="2.7109375" style="55" customWidth="1"/>
    <col min="12038" max="12038" width="0.85546875" style="55" customWidth="1"/>
    <col min="12039" max="12039" width="9.5703125" style="55" customWidth="1"/>
    <col min="12040" max="12040" width="0.85546875" style="55" customWidth="1"/>
    <col min="12041" max="12041" width="7.7109375" style="55" customWidth="1"/>
    <col min="12042" max="12042" width="0.85546875" style="55" customWidth="1"/>
    <col min="12043" max="12043" width="7.7109375" style="55" customWidth="1"/>
    <col min="12044" max="12044" width="0.85546875" style="55" customWidth="1"/>
    <col min="12045" max="12045" width="7.7109375" style="55" customWidth="1"/>
    <col min="12046" max="12047" width="1.28515625" style="55" customWidth="1"/>
    <col min="12048" max="12048" width="12.7109375" style="55" customWidth="1"/>
    <col min="12049" max="12049" width="10" style="55" customWidth="1"/>
    <col min="12050" max="12050" width="9.140625" style="55" customWidth="1"/>
    <col min="12051" max="12051" width="17.7109375" style="55" customWidth="1"/>
    <col min="12052" max="12066" width="9.140625" style="55" customWidth="1"/>
    <col min="12067" max="12288" width="8.85546875" style="55"/>
    <col min="12289" max="12289" width="9.42578125" style="55" customWidth="1"/>
    <col min="12290" max="12290" width="0.85546875" style="55" customWidth="1"/>
    <col min="12291" max="12291" width="33" style="55" customWidth="1"/>
    <col min="12292" max="12292" width="0.85546875" style="55" customWidth="1"/>
    <col min="12293" max="12293" width="2.7109375" style="55" customWidth="1"/>
    <col min="12294" max="12294" width="0.85546875" style="55" customWidth="1"/>
    <col min="12295" max="12295" width="9.5703125" style="55" customWidth="1"/>
    <col min="12296" max="12296" width="0.85546875" style="55" customWidth="1"/>
    <col min="12297" max="12297" width="7.7109375" style="55" customWidth="1"/>
    <col min="12298" max="12298" width="0.85546875" style="55" customWidth="1"/>
    <col min="12299" max="12299" width="7.7109375" style="55" customWidth="1"/>
    <col min="12300" max="12300" width="0.85546875" style="55" customWidth="1"/>
    <col min="12301" max="12301" width="7.7109375" style="55" customWidth="1"/>
    <col min="12302" max="12303" width="1.28515625" style="55" customWidth="1"/>
    <col min="12304" max="12304" width="12.7109375" style="55" customWidth="1"/>
    <col min="12305" max="12305" width="10" style="55" customWidth="1"/>
    <col min="12306" max="12306" width="9.140625" style="55" customWidth="1"/>
    <col min="12307" max="12307" width="17.7109375" style="55" customWidth="1"/>
    <col min="12308" max="12322" width="9.140625" style="55" customWidth="1"/>
    <col min="12323" max="12544" width="8.85546875" style="55"/>
    <col min="12545" max="12545" width="9.42578125" style="55" customWidth="1"/>
    <col min="12546" max="12546" width="0.85546875" style="55" customWidth="1"/>
    <col min="12547" max="12547" width="33" style="55" customWidth="1"/>
    <col min="12548" max="12548" width="0.85546875" style="55" customWidth="1"/>
    <col min="12549" max="12549" width="2.7109375" style="55" customWidth="1"/>
    <col min="12550" max="12550" width="0.85546875" style="55" customWidth="1"/>
    <col min="12551" max="12551" width="9.5703125" style="55" customWidth="1"/>
    <col min="12552" max="12552" width="0.85546875" style="55" customWidth="1"/>
    <col min="12553" max="12553" width="7.7109375" style="55" customWidth="1"/>
    <col min="12554" max="12554" width="0.85546875" style="55" customWidth="1"/>
    <col min="12555" max="12555" width="7.7109375" style="55" customWidth="1"/>
    <col min="12556" max="12556" width="0.85546875" style="55" customWidth="1"/>
    <col min="12557" max="12557" width="7.7109375" style="55" customWidth="1"/>
    <col min="12558" max="12559" width="1.28515625" style="55" customWidth="1"/>
    <col min="12560" max="12560" width="12.7109375" style="55" customWidth="1"/>
    <col min="12561" max="12561" width="10" style="55" customWidth="1"/>
    <col min="12562" max="12562" width="9.140625" style="55" customWidth="1"/>
    <col min="12563" max="12563" width="17.7109375" style="55" customWidth="1"/>
    <col min="12564" max="12578" width="9.140625" style="55" customWidth="1"/>
    <col min="12579" max="12800" width="8.85546875" style="55"/>
    <col min="12801" max="12801" width="9.42578125" style="55" customWidth="1"/>
    <col min="12802" max="12802" width="0.85546875" style="55" customWidth="1"/>
    <col min="12803" max="12803" width="33" style="55" customWidth="1"/>
    <col min="12804" max="12804" width="0.85546875" style="55" customWidth="1"/>
    <col min="12805" max="12805" width="2.7109375" style="55" customWidth="1"/>
    <col min="12806" max="12806" width="0.85546875" style="55" customWidth="1"/>
    <col min="12807" max="12807" width="9.5703125" style="55" customWidth="1"/>
    <col min="12808" max="12808" width="0.85546875" style="55" customWidth="1"/>
    <col min="12809" max="12809" width="7.7109375" style="55" customWidth="1"/>
    <col min="12810" max="12810" width="0.85546875" style="55" customWidth="1"/>
    <col min="12811" max="12811" width="7.7109375" style="55" customWidth="1"/>
    <col min="12812" max="12812" width="0.85546875" style="55" customWidth="1"/>
    <col min="12813" max="12813" width="7.7109375" style="55" customWidth="1"/>
    <col min="12814" max="12815" width="1.28515625" style="55" customWidth="1"/>
    <col min="12816" max="12816" width="12.7109375" style="55" customWidth="1"/>
    <col min="12817" max="12817" width="10" style="55" customWidth="1"/>
    <col min="12818" max="12818" width="9.140625" style="55" customWidth="1"/>
    <col min="12819" max="12819" width="17.7109375" style="55" customWidth="1"/>
    <col min="12820" max="12834" width="9.140625" style="55" customWidth="1"/>
    <col min="12835" max="13056" width="8.85546875" style="55"/>
    <col min="13057" max="13057" width="9.42578125" style="55" customWidth="1"/>
    <col min="13058" max="13058" width="0.85546875" style="55" customWidth="1"/>
    <col min="13059" max="13059" width="33" style="55" customWidth="1"/>
    <col min="13060" max="13060" width="0.85546875" style="55" customWidth="1"/>
    <col min="13061" max="13061" width="2.7109375" style="55" customWidth="1"/>
    <col min="13062" max="13062" width="0.85546875" style="55" customWidth="1"/>
    <col min="13063" max="13063" width="9.5703125" style="55" customWidth="1"/>
    <col min="13064" max="13064" width="0.85546875" style="55" customWidth="1"/>
    <col min="13065" max="13065" width="7.7109375" style="55" customWidth="1"/>
    <col min="13066" max="13066" width="0.85546875" style="55" customWidth="1"/>
    <col min="13067" max="13067" width="7.7109375" style="55" customWidth="1"/>
    <col min="13068" max="13068" width="0.85546875" style="55" customWidth="1"/>
    <col min="13069" max="13069" width="7.7109375" style="55" customWidth="1"/>
    <col min="13070" max="13071" width="1.28515625" style="55" customWidth="1"/>
    <col min="13072" max="13072" width="12.7109375" style="55" customWidth="1"/>
    <col min="13073" max="13073" width="10" style="55" customWidth="1"/>
    <col min="13074" max="13074" width="9.140625" style="55" customWidth="1"/>
    <col min="13075" max="13075" width="17.7109375" style="55" customWidth="1"/>
    <col min="13076" max="13090" width="9.140625" style="55" customWidth="1"/>
    <col min="13091" max="13312" width="8.85546875" style="55"/>
    <col min="13313" max="13313" width="9.42578125" style="55" customWidth="1"/>
    <col min="13314" max="13314" width="0.85546875" style="55" customWidth="1"/>
    <col min="13315" max="13315" width="33" style="55" customWidth="1"/>
    <col min="13316" max="13316" width="0.85546875" style="55" customWidth="1"/>
    <col min="13317" max="13317" width="2.7109375" style="55" customWidth="1"/>
    <col min="13318" max="13318" width="0.85546875" style="55" customWidth="1"/>
    <col min="13319" max="13319" width="9.5703125" style="55" customWidth="1"/>
    <col min="13320" max="13320" width="0.85546875" style="55" customWidth="1"/>
    <col min="13321" max="13321" width="7.7109375" style="55" customWidth="1"/>
    <col min="13322" max="13322" width="0.85546875" style="55" customWidth="1"/>
    <col min="13323" max="13323" width="7.7109375" style="55" customWidth="1"/>
    <col min="13324" max="13324" width="0.85546875" style="55" customWidth="1"/>
    <col min="13325" max="13325" width="7.7109375" style="55" customWidth="1"/>
    <col min="13326" max="13327" width="1.28515625" style="55" customWidth="1"/>
    <col min="13328" max="13328" width="12.7109375" style="55" customWidth="1"/>
    <col min="13329" max="13329" width="10" style="55" customWidth="1"/>
    <col min="13330" max="13330" width="9.140625" style="55" customWidth="1"/>
    <col min="13331" max="13331" width="17.7109375" style="55" customWidth="1"/>
    <col min="13332" max="13346" width="9.140625" style="55" customWidth="1"/>
    <col min="13347" max="13568" width="8.85546875" style="55"/>
    <col min="13569" max="13569" width="9.42578125" style="55" customWidth="1"/>
    <col min="13570" max="13570" width="0.85546875" style="55" customWidth="1"/>
    <col min="13571" max="13571" width="33" style="55" customWidth="1"/>
    <col min="13572" max="13572" width="0.85546875" style="55" customWidth="1"/>
    <col min="13573" max="13573" width="2.7109375" style="55" customWidth="1"/>
    <col min="13574" max="13574" width="0.85546875" style="55" customWidth="1"/>
    <col min="13575" max="13575" width="9.5703125" style="55" customWidth="1"/>
    <col min="13576" max="13576" width="0.85546875" style="55" customWidth="1"/>
    <col min="13577" max="13577" width="7.7109375" style="55" customWidth="1"/>
    <col min="13578" max="13578" width="0.85546875" style="55" customWidth="1"/>
    <col min="13579" max="13579" width="7.7109375" style="55" customWidth="1"/>
    <col min="13580" max="13580" width="0.85546875" style="55" customWidth="1"/>
    <col min="13581" max="13581" width="7.7109375" style="55" customWidth="1"/>
    <col min="13582" max="13583" width="1.28515625" style="55" customWidth="1"/>
    <col min="13584" max="13584" width="12.7109375" style="55" customWidth="1"/>
    <col min="13585" max="13585" width="10" style="55" customWidth="1"/>
    <col min="13586" max="13586" width="9.140625" style="55" customWidth="1"/>
    <col min="13587" max="13587" width="17.7109375" style="55" customWidth="1"/>
    <col min="13588" max="13602" width="9.140625" style="55" customWidth="1"/>
    <col min="13603" max="13824" width="8.85546875" style="55"/>
    <col min="13825" max="13825" width="9.42578125" style="55" customWidth="1"/>
    <col min="13826" max="13826" width="0.85546875" style="55" customWidth="1"/>
    <col min="13827" max="13827" width="33" style="55" customWidth="1"/>
    <col min="13828" max="13828" width="0.85546875" style="55" customWidth="1"/>
    <col min="13829" max="13829" width="2.7109375" style="55" customWidth="1"/>
    <col min="13830" max="13830" width="0.85546875" style="55" customWidth="1"/>
    <col min="13831" max="13831" width="9.5703125" style="55" customWidth="1"/>
    <col min="13832" max="13832" width="0.85546875" style="55" customWidth="1"/>
    <col min="13833" max="13833" width="7.7109375" style="55" customWidth="1"/>
    <col min="13834" max="13834" width="0.85546875" style="55" customWidth="1"/>
    <col min="13835" max="13835" width="7.7109375" style="55" customWidth="1"/>
    <col min="13836" max="13836" width="0.85546875" style="55" customWidth="1"/>
    <col min="13837" max="13837" width="7.7109375" style="55" customWidth="1"/>
    <col min="13838" max="13839" width="1.28515625" style="55" customWidth="1"/>
    <col min="13840" max="13840" width="12.7109375" style="55" customWidth="1"/>
    <col min="13841" max="13841" width="10" style="55" customWidth="1"/>
    <col min="13842" max="13842" width="9.140625" style="55" customWidth="1"/>
    <col min="13843" max="13843" width="17.7109375" style="55" customWidth="1"/>
    <col min="13844" max="13858" width="9.140625" style="55" customWidth="1"/>
    <col min="13859" max="14080" width="8.85546875" style="55"/>
    <col min="14081" max="14081" width="9.42578125" style="55" customWidth="1"/>
    <col min="14082" max="14082" width="0.85546875" style="55" customWidth="1"/>
    <col min="14083" max="14083" width="33" style="55" customWidth="1"/>
    <col min="14084" max="14084" width="0.85546875" style="55" customWidth="1"/>
    <col min="14085" max="14085" width="2.7109375" style="55" customWidth="1"/>
    <col min="14086" max="14086" width="0.85546875" style="55" customWidth="1"/>
    <col min="14087" max="14087" width="9.5703125" style="55" customWidth="1"/>
    <col min="14088" max="14088" width="0.85546875" style="55" customWidth="1"/>
    <col min="14089" max="14089" width="7.7109375" style="55" customWidth="1"/>
    <col min="14090" max="14090" width="0.85546875" style="55" customWidth="1"/>
    <col min="14091" max="14091" width="7.7109375" style="55" customWidth="1"/>
    <col min="14092" max="14092" width="0.85546875" style="55" customWidth="1"/>
    <col min="14093" max="14093" width="7.7109375" style="55" customWidth="1"/>
    <col min="14094" max="14095" width="1.28515625" style="55" customWidth="1"/>
    <col min="14096" max="14096" width="12.7109375" style="55" customWidth="1"/>
    <col min="14097" max="14097" width="10" style="55" customWidth="1"/>
    <col min="14098" max="14098" width="9.140625" style="55" customWidth="1"/>
    <col min="14099" max="14099" width="17.7109375" style="55" customWidth="1"/>
    <col min="14100" max="14114" width="9.140625" style="55" customWidth="1"/>
    <col min="14115" max="14336" width="8.85546875" style="55"/>
    <col min="14337" max="14337" width="9.42578125" style="55" customWidth="1"/>
    <col min="14338" max="14338" width="0.85546875" style="55" customWidth="1"/>
    <col min="14339" max="14339" width="33" style="55" customWidth="1"/>
    <col min="14340" max="14340" width="0.85546875" style="55" customWidth="1"/>
    <col min="14341" max="14341" width="2.7109375" style="55" customWidth="1"/>
    <col min="14342" max="14342" width="0.85546875" style="55" customWidth="1"/>
    <col min="14343" max="14343" width="9.5703125" style="55" customWidth="1"/>
    <col min="14344" max="14344" width="0.85546875" style="55" customWidth="1"/>
    <col min="14345" max="14345" width="7.7109375" style="55" customWidth="1"/>
    <col min="14346" max="14346" width="0.85546875" style="55" customWidth="1"/>
    <col min="14347" max="14347" width="7.7109375" style="55" customWidth="1"/>
    <col min="14348" max="14348" width="0.85546875" style="55" customWidth="1"/>
    <col min="14349" max="14349" width="7.7109375" style="55" customWidth="1"/>
    <col min="14350" max="14351" width="1.28515625" style="55" customWidth="1"/>
    <col min="14352" max="14352" width="12.7109375" style="55" customWidth="1"/>
    <col min="14353" max="14353" width="10" style="55" customWidth="1"/>
    <col min="14354" max="14354" width="9.140625" style="55" customWidth="1"/>
    <col min="14355" max="14355" width="17.7109375" style="55" customWidth="1"/>
    <col min="14356" max="14370" width="9.140625" style="55" customWidth="1"/>
    <col min="14371" max="14592" width="8.85546875" style="55"/>
    <col min="14593" max="14593" width="9.42578125" style="55" customWidth="1"/>
    <col min="14594" max="14594" width="0.85546875" style="55" customWidth="1"/>
    <col min="14595" max="14595" width="33" style="55" customWidth="1"/>
    <col min="14596" max="14596" width="0.85546875" style="55" customWidth="1"/>
    <col min="14597" max="14597" width="2.7109375" style="55" customWidth="1"/>
    <col min="14598" max="14598" width="0.85546875" style="55" customWidth="1"/>
    <col min="14599" max="14599" width="9.5703125" style="55" customWidth="1"/>
    <col min="14600" max="14600" width="0.85546875" style="55" customWidth="1"/>
    <col min="14601" max="14601" width="7.7109375" style="55" customWidth="1"/>
    <col min="14602" max="14602" width="0.85546875" style="55" customWidth="1"/>
    <col min="14603" max="14603" width="7.7109375" style="55" customWidth="1"/>
    <col min="14604" max="14604" width="0.85546875" style="55" customWidth="1"/>
    <col min="14605" max="14605" width="7.7109375" style="55" customWidth="1"/>
    <col min="14606" max="14607" width="1.28515625" style="55" customWidth="1"/>
    <col min="14608" max="14608" width="12.7109375" style="55" customWidth="1"/>
    <col min="14609" max="14609" width="10" style="55" customWidth="1"/>
    <col min="14610" max="14610" width="9.140625" style="55" customWidth="1"/>
    <col min="14611" max="14611" width="17.7109375" style="55" customWidth="1"/>
    <col min="14612" max="14626" width="9.140625" style="55" customWidth="1"/>
    <col min="14627" max="14848" width="8.85546875" style="55"/>
    <col min="14849" max="14849" width="9.42578125" style="55" customWidth="1"/>
    <col min="14850" max="14850" width="0.85546875" style="55" customWidth="1"/>
    <col min="14851" max="14851" width="33" style="55" customWidth="1"/>
    <col min="14852" max="14852" width="0.85546875" style="55" customWidth="1"/>
    <col min="14853" max="14853" width="2.7109375" style="55" customWidth="1"/>
    <col min="14854" max="14854" width="0.85546875" style="55" customWidth="1"/>
    <col min="14855" max="14855" width="9.5703125" style="55" customWidth="1"/>
    <col min="14856" max="14856" width="0.85546875" style="55" customWidth="1"/>
    <col min="14857" max="14857" width="7.7109375" style="55" customWidth="1"/>
    <col min="14858" max="14858" width="0.85546875" style="55" customWidth="1"/>
    <col min="14859" max="14859" width="7.7109375" style="55" customWidth="1"/>
    <col min="14860" max="14860" width="0.85546875" style="55" customWidth="1"/>
    <col min="14861" max="14861" width="7.7109375" style="55" customWidth="1"/>
    <col min="14862" max="14863" width="1.28515625" style="55" customWidth="1"/>
    <col min="14864" max="14864" width="12.7109375" style="55" customWidth="1"/>
    <col min="14865" max="14865" width="10" style="55" customWidth="1"/>
    <col min="14866" max="14866" width="9.140625" style="55" customWidth="1"/>
    <col min="14867" max="14867" width="17.7109375" style="55" customWidth="1"/>
    <col min="14868" max="14882" width="9.140625" style="55" customWidth="1"/>
    <col min="14883" max="15104" width="8.85546875" style="55"/>
    <col min="15105" max="15105" width="9.42578125" style="55" customWidth="1"/>
    <col min="15106" max="15106" width="0.85546875" style="55" customWidth="1"/>
    <col min="15107" max="15107" width="33" style="55" customWidth="1"/>
    <col min="15108" max="15108" width="0.85546875" style="55" customWidth="1"/>
    <col min="15109" max="15109" width="2.7109375" style="55" customWidth="1"/>
    <col min="15110" max="15110" width="0.85546875" style="55" customWidth="1"/>
    <col min="15111" max="15111" width="9.5703125" style="55" customWidth="1"/>
    <col min="15112" max="15112" width="0.85546875" style="55" customWidth="1"/>
    <col min="15113" max="15113" width="7.7109375" style="55" customWidth="1"/>
    <col min="15114" max="15114" width="0.85546875" style="55" customWidth="1"/>
    <col min="15115" max="15115" width="7.7109375" style="55" customWidth="1"/>
    <col min="15116" max="15116" width="0.85546875" style="55" customWidth="1"/>
    <col min="15117" max="15117" width="7.7109375" style="55" customWidth="1"/>
    <col min="15118" max="15119" width="1.28515625" style="55" customWidth="1"/>
    <col min="15120" max="15120" width="12.7109375" style="55" customWidth="1"/>
    <col min="15121" max="15121" width="10" style="55" customWidth="1"/>
    <col min="15122" max="15122" width="9.140625" style="55" customWidth="1"/>
    <col min="15123" max="15123" width="17.7109375" style="55" customWidth="1"/>
    <col min="15124" max="15138" width="9.140625" style="55" customWidth="1"/>
    <col min="15139" max="15360" width="8.85546875" style="55"/>
    <col min="15361" max="15361" width="9.42578125" style="55" customWidth="1"/>
    <col min="15362" max="15362" width="0.85546875" style="55" customWidth="1"/>
    <col min="15363" max="15363" width="33" style="55" customWidth="1"/>
    <col min="15364" max="15364" width="0.85546875" style="55" customWidth="1"/>
    <col min="15365" max="15365" width="2.7109375" style="55" customWidth="1"/>
    <col min="15366" max="15366" width="0.85546875" style="55" customWidth="1"/>
    <col min="15367" max="15367" width="9.5703125" style="55" customWidth="1"/>
    <col min="15368" max="15368" width="0.85546875" style="55" customWidth="1"/>
    <col min="15369" max="15369" width="7.7109375" style="55" customWidth="1"/>
    <col min="15370" max="15370" width="0.85546875" style="55" customWidth="1"/>
    <col min="15371" max="15371" width="7.7109375" style="55" customWidth="1"/>
    <col min="15372" max="15372" width="0.85546875" style="55" customWidth="1"/>
    <col min="15373" max="15373" width="7.7109375" style="55" customWidth="1"/>
    <col min="15374" max="15375" width="1.28515625" style="55" customWidth="1"/>
    <col min="15376" max="15376" width="12.7109375" style="55" customWidth="1"/>
    <col min="15377" max="15377" width="10" style="55" customWidth="1"/>
    <col min="15378" max="15378" width="9.140625" style="55" customWidth="1"/>
    <col min="15379" max="15379" width="17.7109375" style="55" customWidth="1"/>
    <col min="15380" max="15394" width="9.140625" style="55" customWidth="1"/>
    <col min="15395" max="15616" width="8.85546875" style="55"/>
    <col min="15617" max="15617" width="9.42578125" style="55" customWidth="1"/>
    <col min="15618" max="15618" width="0.85546875" style="55" customWidth="1"/>
    <col min="15619" max="15619" width="33" style="55" customWidth="1"/>
    <col min="15620" max="15620" width="0.85546875" style="55" customWidth="1"/>
    <col min="15621" max="15621" width="2.7109375" style="55" customWidth="1"/>
    <col min="15622" max="15622" width="0.85546875" style="55" customWidth="1"/>
    <col min="15623" max="15623" width="9.5703125" style="55" customWidth="1"/>
    <col min="15624" max="15624" width="0.85546875" style="55" customWidth="1"/>
    <col min="15625" max="15625" width="7.7109375" style="55" customWidth="1"/>
    <col min="15626" max="15626" width="0.85546875" style="55" customWidth="1"/>
    <col min="15627" max="15627" width="7.7109375" style="55" customWidth="1"/>
    <col min="15628" max="15628" width="0.85546875" style="55" customWidth="1"/>
    <col min="15629" max="15629" width="7.7109375" style="55" customWidth="1"/>
    <col min="15630" max="15631" width="1.28515625" style="55" customWidth="1"/>
    <col min="15632" max="15632" width="12.7109375" style="55" customWidth="1"/>
    <col min="15633" max="15633" width="10" style="55" customWidth="1"/>
    <col min="15634" max="15634" width="9.140625" style="55" customWidth="1"/>
    <col min="15635" max="15635" width="17.7109375" style="55" customWidth="1"/>
    <col min="15636" max="15650" width="9.140625" style="55" customWidth="1"/>
    <col min="15651" max="15872" width="8.85546875" style="55"/>
    <col min="15873" max="15873" width="9.42578125" style="55" customWidth="1"/>
    <col min="15874" max="15874" width="0.85546875" style="55" customWidth="1"/>
    <col min="15875" max="15875" width="33" style="55" customWidth="1"/>
    <col min="15876" max="15876" width="0.85546875" style="55" customWidth="1"/>
    <col min="15877" max="15877" width="2.7109375" style="55" customWidth="1"/>
    <col min="15878" max="15878" width="0.85546875" style="55" customWidth="1"/>
    <col min="15879" max="15879" width="9.5703125" style="55" customWidth="1"/>
    <col min="15880" max="15880" width="0.85546875" style="55" customWidth="1"/>
    <col min="15881" max="15881" width="7.7109375" style="55" customWidth="1"/>
    <col min="15882" max="15882" width="0.85546875" style="55" customWidth="1"/>
    <col min="15883" max="15883" width="7.7109375" style="55" customWidth="1"/>
    <col min="15884" max="15884" width="0.85546875" style="55" customWidth="1"/>
    <col min="15885" max="15885" width="7.7109375" style="55" customWidth="1"/>
    <col min="15886" max="15887" width="1.28515625" style="55" customWidth="1"/>
    <col min="15888" max="15888" width="12.7109375" style="55" customWidth="1"/>
    <col min="15889" max="15889" width="10" style="55" customWidth="1"/>
    <col min="15890" max="15890" width="9.140625" style="55" customWidth="1"/>
    <col min="15891" max="15891" width="17.7109375" style="55" customWidth="1"/>
    <col min="15892" max="15906" width="9.140625" style="55" customWidth="1"/>
    <col min="15907" max="16128" width="8.85546875" style="55"/>
    <col min="16129" max="16129" width="9.42578125" style="55" customWidth="1"/>
    <col min="16130" max="16130" width="0.85546875" style="55" customWidth="1"/>
    <col min="16131" max="16131" width="33" style="55" customWidth="1"/>
    <col min="16132" max="16132" width="0.85546875" style="55" customWidth="1"/>
    <col min="16133" max="16133" width="2.7109375" style="55" customWidth="1"/>
    <col min="16134" max="16134" width="0.85546875" style="55" customWidth="1"/>
    <col min="16135" max="16135" width="9.5703125" style="55" customWidth="1"/>
    <col min="16136" max="16136" width="0.85546875" style="55" customWidth="1"/>
    <col min="16137" max="16137" width="7.7109375" style="55" customWidth="1"/>
    <col min="16138" max="16138" width="0.85546875" style="55" customWidth="1"/>
    <col min="16139" max="16139" width="7.7109375" style="55" customWidth="1"/>
    <col min="16140" max="16140" width="0.85546875" style="55" customWidth="1"/>
    <col min="16141" max="16141" width="7.7109375" style="55" customWidth="1"/>
    <col min="16142" max="16143" width="1.28515625" style="55" customWidth="1"/>
    <col min="16144" max="16144" width="12.7109375" style="55" customWidth="1"/>
    <col min="16145" max="16145" width="10" style="55" customWidth="1"/>
    <col min="16146" max="16146" width="9.140625" style="55" customWidth="1"/>
    <col min="16147" max="16147" width="17.7109375" style="55" customWidth="1"/>
    <col min="16148" max="16162" width="9.140625" style="55" customWidth="1"/>
    <col min="16163" max="16384" width="8.85546875" style="55"/>
  </cols>
  <sheetData>
    <row r="3" spans="1:34" ht="13.5" customHeight="1"/>
    <row r="4" spans="1:34" ht="31.5">
      <c r="E4" s="116" t="s">
        <v>138</v>
      </c>
      <c r="I4" s="116"/>
      <c r="L4" s="117"/>
    </row>
    <row r="5" spans="1:34" ht="14.25">
      <c r="E5" s="118" t="s">
        <v>139</v>
      </c>
      <c r="I5" s="118"/>
      <c r="L5" s="119"/>
    </row>
    <row r="7" spans="1:34">
      <c r="A7" s="120" t="str">
        <f>IF(OR(E15&lt;&gt;"M",E15&lt;&gt;"m"),"female","male")</f>
        <v>female</v>
      </c>
    </row>
    <row r="8" spans="1:34" ht="15.75">
      <c r="A8" s="120" t="str">
        <f>IF(AND(E15="M",E15="m"),"female","male")</f>
        <v>male</v>
      </c>
      <c r="E8" s="121" t="s">
        <v>140</v>
      </c>
      <c r="I8" s="121"/>
      <c r="L8" s="122"/>
    </row>
    <row r="9" spans="1:34">
      <c r="E9" s="123"/>
      <c r="I9" s="123"/>
      <c r="L9" s="124"/>
    </row>
    <row r="10" spans="1:34">
      <c r="A10" s="125"/>
      <c r="I10" s="123"/>
      <c r="L10" s="124"/>
    </row>
    <row r="11" spans="1:34" ht="15.75">
      <c r="A11" s="162" t="str">
        <f>'INITIAL INPUT'!D12</f>
        <v>BSA 1A</v>
      </c>
      <c r="C11" s="379" t="str">
        <f>'INITIAL INPUT'!G12</f>
        <v>ADTA</v>
      </c>
      <c r="D11" s="380"/>
      <c r="E11" s="380"/>
      <c r="F11" s="163"/>
      <c r="G11" s="381" t="str">
        <f>CRS!A4</f>
        <v>TTH 12:30PM-1:45PM  TTHSAT 1:45PM-3:00PM</v>
      </c>
      <c r="H11" s="382"/>
      <c r="I11" s="382"/>
      <c r="J11" s="382"/>
      <c r="K11" s="382"/>
      <c r="L11" s="382"/>
      <c r="M11" s="382"/>
      <c r="N11" s="164"/>
      <c r="O11" s="383" t="str">
        <f>CONCATENATE('INITIAL INPUT'!G16," Trimester")</f>
        <v>2 Trimester</v>
      </c>
      <c r="P11" s="380"/>
    </row>
    <row r="12" spans="1:34" s="127" customFormat="1" ht="15" customHeight="1">
      <c r="A12" s="126" t="s">
        <v>14</v>
      </c>
      <c r="C12" s="384" t="s">
        <v>15</v>
      </c>
      <c r="D12" s="299"/>
      <c r="E12" s="299"/>
      <c r="F12" s="163"/>
      <c r="G12" s="385" t="s">
        <v>141</v>
      </c>
      <c r="H12" s="299"/>
      <c r="I12" s="299"/>
      <c r="J12" s="299"/>
      <c r="K12" s="299"/>
      <c r="L12" s="299"/>
      <c r="M12" s="299"/>
      <c r="N12" s="106"/>
      <c r="O12" s="386" t="str">
        <f>CONCATENATE("SY ",'INITIAL INPUT'!D16)</f>
        <v>SY 2015-2016</v>
      </c>
      <c r="P12" s="387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8" t="s">
        <v>133</v>
      </c>
      <c r="P14" s="389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>
      <c r="A15" s="138" t="str">
        <f>IF(NAMES!E2="","",NAMES!E2)</f>
        <v>14-4621-924</v>
      </c>
      <c r="C15" s="139" t="str">
        <f>IF(NAMES!B2="","",NAMES!B2)</f>
        <v xml:space="preserve">ACASIO, NOJOUD R. </v>
      </c>
      <c r="D15" s="140"/>
      <c r="E15" s="141" t="str">
        <f>IF(NAMES!C2="","",NAMES!C2)</f>
        <v>F</v>
      </c>
      <c r="F15" s="142"/>
      <c r="G15" s="143" t="str">
        <f>IF(NAMES!D2="","",NAMES!D2)</f>
        <v>BSA-1</v>
      </c>
      <c r="H15" s="133"/>
      <c r="I15" s="144">
        <f>IF(CRS!I9="","",CRS!I9)</f>
        <v>96</v>
      </c>
      <c r="J15" s="145"/>
      <c r="K15" s="144">
        <f>IF(CRS!O9="","",CRS!O9)</f>
        <v>92</v>
      </c>
      <c r="L15" s="146"/>
      <c r="M15" s="144">
        <f>IF(CRS!V9="","",CRS!V9)</f>
        <v>94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>
      <c r="A16" s="138" t="str">
        <f>IF(NAMES!E3="","",NAMES!E3)</f>
        <v>14-4552-317</v>
      </c>
      <c r="C16" s="139" t="str">
        <f>IF(NAMES!B3="","",NAMES!B3)</f>
        <v xml:space="preserve">AGTA, KERYL T. </v>
      </c>
      <c r="D16" s="140"/>
      <c r="E16" s="141" t="str">
        <f>IF(NAMES!C3="","",NAMES!C3)</f>
        <v>F</v>
      </c>
      <c r="F16" s="142"/>
      <c r="G16" s="143" t="str">
        <f>IF(NAMES!D3="","",NAMES!D3)</f>
        <v>BSA-1</v>
      </c>
      <c r="H16" s="133"/>
      <c r="I16" s="144">
        <f>IF(CRS!I10="","",CRS!I10)</f>
        <v>95</v>
      </c>
      <c r="J16" s="145"/>
      <c r="K16" s="144">
        <f>IF(CRS!O10="","",CRS!O10)</f>
        <v>93</v>
      </c>
      <c r="L16" s="146"/>
      <c r="M16" s="144">
        <f>IF(CRS!V10="","",CRS!V10)</f>
        <v>93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>
      <c r="A17" s="138" t="str">
        <f>IF(NAMES!E4="","",NAMES!E4)</f>
        <v>14-4596-135</v>
      </c>
      <c r="C17" s="139" t="str">
        <f>IF(NAMES!B4="","",NAMES!B4)</f>
        <v xml:space="preserve">ALONZO, ANGELIKA MAE K. </v>
      </c>
      <c r="D17" s="140"/>
      <c r="E17" s="141" t="str">
        <f>IF(NAMES!C4="","",NAMES!C4)</f>
        <v>F</v>
      </c>
      <c r="F17" s="142"/>
      <c r="G17" s="143" t="str">
        <f>IF(NAMES!D4="","",NAMES!D4)</f>
        <v>BSA-1</v>
      </c>
      <c r="H17" s="133"/>
      <c r="I17" s="144">
        <f>IF(CRS!I11="","",CRS!I11)</f>
        <v>97</v>
      </c>
      <c r="J17" s="145"/>
      <c r="K17" s="144">
        <f>IF(CRS!O11="","",CRS!O11)</f>
        <v>94</v>
      </c>
      <c r="L17" s="146"/>
      <c r="M17" s="144">
        <f>IF(CRS!V11="","",CRS!V11)</f>
        <v>93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>
      <c r="A18" s="138" t="str">
        <f>IF(NAMES!E5="","",NAMES!E5)</f>
        <v>14-4608-607</v>
      </c>
      <c r="C18" s="139" t="str">
        <f>IF(NAMES!B5="","",NAMES!B5)</f>
        <v xml:space="preserve">APILIS, MELODY GRAIL Y. </v>
      </c>
      <c r="D18" s="140"/>
      <c r="E18" s="141" t="str">
        <f>IF(NAMES!C5="","",NAMES!C5)</f>
        <v>F</v>
      </c>
      <c r="F18" s="142"/>
      <c r="G18" s="143" t="str">
        <f>IF(NAMES!D5="","",NAMES!D5)</f>
        <v>BSA-1</v>
      </c>
      <c r="H18" s="133"/>
      <c r="I18" s="144">
        <f>IF(CRS!I12="","",CRS!I12)</f>
        <v>95</v>
      </c>
      <c r="J18" s="145"/>
      <c r="K18" s="144">
        <f>IF(CRS!O12="","",CRS!O12)</f>
        <v>92</v>
      </c>
      <c r="L18" s="146"/>
      <c r="M18" s="144">
        <f>IF(CRS!V12="","",CRS!V12)</f>
        <v>92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>
      <c r="A19" s="138" t="str">
        <f>IF(NAMES!E6="","",NAMES!E6)</f>
        <v>14-4938-151</v>
      </c>
      <c r="C19" s="139" t="str">
        <f>IF(NAMES!B6="","",NAMES!B6)</f>
        <v xml:space="preserve">APO, ALESZA RIA F. </v>
      </c>
      <c r="D19" s="140"/>
      <c r="E19" s="141" t="str">
        <f>IF(NAMES!C6="","",NAMES!C6)</f>
        <v>F</v>
      </c>
      <c r="F19" s="142"/>
      <c r="G19" s="143" t="str">
        <f>IF(NAMES!D6="","",NAMES!D6)</f>
        <v>BSA-1</v>
      </c>
      <c r="H19" s="133"/>
      <c r="I19" s="144">
        <f>IF(CRS!I13="","",CRS!I13)</f>
        <v>95</v>
      </c>
      <c r="J19" s="145"/>
      <c r="K19" s="144">
        <f>IF(CRS!O13="","",CRS!O13)</f>
        <v>90</v>
      </c>
      <c r="L19" s="146"/>
      <c r="M19" s="144">
        <f>IF(CRS!V13="","",CRS!V13)</f>
        <v>92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>
      <c r="A20" s="138" t="str">
        <f>IF(NAMES!E7="","",NAMES!E7)</f>
        <v>15-3663-827</v>
      </c>
      <c r="C20" s="139" t="str">
        <f>IF(NAMES!B7="","",NAMES!B7)</f>
        <v xml:space="preserve">AQUINO, AMATHEA O. </v>
      </c>
      <c r="D20" s="140"/>
      <c r="E20" s="141" t="str">
        <f>IF(NAMES!C7="","",NAMES!C7)</f>
        <v>F</v>
      </c>
      <c r="F20" s="142"/>
      <c r="G20" s="143" t="str">
        <f>IF(NAMES!D7="","",NAMES!D7)</f>
        <v>BSA-1</v>
      </c>
      <c r="H20" s="133"/>
      <c r="I20" s="144">
        <f>IF(CRS!I14="","",CRS!I14)</f>
        <v>92</v>
      </c>
      <c r="J20" s="145"/>
      <c r="K20" s="144">
        <f>IF(CRS!O14="","",CRS!O14)</f>
        <v>85</v>
      </c>
      <c r="L20" s="146"/>
      <c r="M20" s="144">
        <f>IF(CRS!V14="","",CRS!V14)</f>
        <v>88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>
      <c r="A21" s="138" t="str">
        <f>IF(NAMES!E8="","",NAMES!E8)</f>
        <v>14-4498-609</v>
      </c>
      <c r="C21" s="139" t="str">
        <f>IF(NAMES!B8="","",NAMES!B8)</f>
        <v xml:space="preserve">BATE, TRISHA BELLE T. </v>
      </c>
      <c r="D21" s="140"/>
      <c r="E21" s="141" t="str">
        <f>IF(NAMES!C8="","",NAMES!C8)</f>
        <v>F</v>
      </c>
      <c r="F21" s="142"/>
      <c r="G21" s="143" t="str">
        <f>IF(NAMES!D8="","",NAMES!D8)</f>
        <v>BSA-1</v>
      </c>
      <c r="H21" s="133"/>
      <c r="I21" s="144">
        <f>IF(CRS!I15="","",CRS!I15)</f>
        <v>91</v>
      </c>
      <c r="J21" s="145"/>
      <c r="K21" s="144">
        <f>IF(CRS!O15="","",CRS!O15)</f>
        <v>87</v>
      </c>
      <c r="L21" s="146"/>
      <c r="M21" s="144">
        <f>IF(CRS!V15="","",CRS!V15)</f>
        <v>89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>
      <c r="A22" s="138" t="str">
        <f>IF(NAMES!E9="","",NAMES!E9)</f>
        <v>15-3633-253</v>
      </c>
      <c r="C22" s="139" t="str">
        <f>IF(NAMES!B9="","",NAMES!B9)</f>
        <v xml:space="preserve">BAUTISTA, CHERMAINE PEARL S. </v>
      </c>
      <c r="D22" s="140"/>
      <c r="E22" s="141" t="str">
        <f>IF(NAMES!C9="","",NAMES!C9)</f>
        <v>F</v>
      </c>
      <c r="F22" s="142"/>
      <c r="G22" s="143" t="str">
        <f>IF(NAMES!D9="","",NAMES!D9)</f>
        <v>BSA-1</v>
      </c>
      <c r="H22" s="133"/>
      <c r="I22" s="144">
        <f>IF(CRS!I16="","",CRS!I16)</f>
        <v>95</v>
      </c>
      <c r="J22" s="145"/>
      <c r="K22" s="144">
        <f>IF(CRS!O16="","",CRS!O16)</f>
        <v>89</v>
      </c>
      <c r="L22" s="146"/>
      <c r="M22" s="144">
        <f>IF(CRS!V16="","",CRS!V16)</f>
        <v>91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>
      <c r="A23" s="138" t="str">
        <f>IF(NAMES!E10="","",NAMES!E10)</f>
        <v>14-4940-592</v>
      </c>
      <c r="C23" s="139" t="str">
        <f>IF(NAMES!B10="","",NAMES!B10)</f>
        <v xml:space="preserve">BID-ING, MARILOU T. </v>
      </c>
      <c r="D23" s="140"/>
      <c r="E23" s="141" t="str">
        <f>IF(NAMES!C10="","",NAMES!C10)</f>
        <v>F</v>
      </c>
      <c r="F23" s="142"/>
      <c r="G23" s="143" t="str">
        <f>IF(NAMES!D10="","",NAMES!D10)</f>
        <v>BSA-1</v>
      </c>
      <c r="H23" s="133"/>
      <c r="I23" s="144">
        <f>IF(CRS!I17="","",CRS!I17)</f>
        <v>92</v>
      </c>
      <c r="J23" s="145"/>
      <c r="K23" s="144">
        <f>IF(CRS!O17="","",CRS!O17)</f>
        <v>84</v>
      </c>
      <c r="L23" s="146"/>
      <c r="M23" s="144">
        <f>IF(CRS!V17="","",CRS!V17)</f>
        <v>87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>
      <c r="A24" s="138" t="str">
        <f>IF(NAMES!E11="","",NAMES!E11)</f>
        <v>14-4817-773</v>
      </c>
      <c r="C24" s="139" t="str">
        <f>IF(NAMES!B11="","",NAMES!B11)</f>
        <v xml:space="preserve">CALABIAS, LEZEL P. </v>
      </c>
      <c r="D24" s="140"/>
      <c r="E24" s="141" t="str">
        <f>IF(NAMES!C11="","",NAMES!C11)</f>
        <v>F</v>
      </c>
      <c r="F24" s="142"/>
      <c r="G24" s="143" t="str">
        <f>IF(NAMES!D11="","",NAMES!D11)</f>
        <v>BSMA-1</v>
      </c>
      <c r="H24" s="133"/>
      <c r="I24" s="144">
        <f>IF(CRS!I18="","",CRS!I18)</f>
        <v>75</v>
      </c>
      <c r="J24" s="145"/>
      <c r="K24" s="144">
        <f>IF(CRS!O18="","",CRS!O18)</f>
        <v>76</v>
      </c>
      <c r="L24" s="146"/>
      <c r="M24" s="144">
        <f>IF(CRS!V18="","",CRS!V18)</f>
        <v>83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>
      <c r="A25" s="138" t="str">
        <f>IF(NAMES!E12="","",NAMES!E12)</f>
        <v>14-4513-176</v>
      </c>
      <c r="C25" s="139" t="str">
        <f>IF(NAMES!B12="","",NAMES!B12)</f>
        <v xml:space="preserve">CARBONEL, ANGELICA A. </v>
      </c>
      <c r="D25" s="140"/>
      <c r="E25" s="141" t="str">
        <f>IF(NAMES!C12="","",NAMES!C12)</f>
        <v>F</v>
      </c>
      <c r="F25" s="142"/>
      <c r="G25" s="143" t="str">
        <f>IF(NAMES!D12="","",NAMES!D12)</f>
        <v>BSA-1</v>
      </c>
      <c r="H25" s="133"/>
      <c r="I25" s="144">
        <f>IF(CRS!I19="","",CRS!I19)</f>
        <v>88</v>
      </c>
      <c r="J25" s="145"/>
      <c r="K25" s="144">
        <f>IF(CRS!O19="","",CRS!O19)</f>
        <v>86</v>
      </c>
      <c r="L25" s="146"/>
      <c r="M25" s="144">
        <f>IF(CRS!V19="","",CRS!V19)</f>
        <v>90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>
      <c r="A26" s="138" t="str">
        <f>IF(NAMES!E13="","",NAMES!E13)</f>
        <v>14-4986-919</v>
      </c>
      <c r="C26" s="139" t="str">
        <f>IF(NAMES!B13="","",NAMES!B13)</f>
        <v xml:space="preserve">DAGUITAN, RAYSA IRIS M. </v>
      </c>
      <c r="D26" s="140"/>
      <c r="E26" s="141" t="str">
        <f>IF(NAMES!C13="","",NAMES!C13)</f>
        <v>F</v>
      </c>
      <c r="F26" s="142"/>
      <c r="G26" s="143" t="str">
        <f>IF(NAMES!D13="","",NAMES!D13)</f>
        <v>BSA-1</v>
      </c>
      <c r="H26" s="133"/>
      <c r="I26" s="144">
        <f>IF(CRS!I20="","",CRS!I20)</f>
        <v>91</v>
      </c>
      <c r="J26" s="145"/>
      <c r="K26" s="144">
        <f>IF(CRS!O20="","",CRS!O20)</f>
        <v>90</v>
      </c>
      <c r="L26" s="146"/>
      <c r="M26" s="144">
        <f>IF(CRS!V20="","",CRS!V20)</f>
        <v>92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>
      <c r="A27" s="138" t="str">
        <f>IF(NAMES!E14="","",NAMES!E14)</f>
        <v>14-4626-856</v>
      </c>
      <c r="C27" s="139" t="str">
        <f>IF(NAMES!B14="","",NAMES!B14)</f>
        <v xml:space="preserve">DAWEY, ALDRAKE W. </v>
      </c>
      <c r="D27" s="140"/>
      <c r="E27" s="141" t="str">
        <f>IF(NAMES!C14="","",NAMES!C14)</f>
        <v>M</v>
      </c>
      <c r="F27" s="142"/>
      <c r="G27" s="143" t="str">
        <f>IF(NAMES!D14="","",NAMES!D14)</f>
        <v>BSA-1</v>
      </c>
      <c r="H27" s="133"/>
      <c r="I27" s="144">
        <f>IF(CRS!I21="","",CRS!I21)</f>
        <v>96</v>
      </c>
      <c r="J27" s="145"/>
      <c r="K27" s="144">
        <f>IF(CRS!O21="","",CRS!O21)</f>
        <v>88</v>
      </c>
      <c r="L27" s="146"/>
      <c r="M27" s="144">
        <f>IF(CRS!V21="","",CRS!V21)</f>
        <v>91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>
      <c r="A28" s="138" t="str">
        <f>IF(NAMES!E15="","",NAMES!E15)</f>
        <v>14-5366-505</v>
      </c>
      <c r="C28" s="139" t="str">
        <f>IF(NAMES!B15="","",NAMES!B15)</f>
        <v xml:space="preserve">DE LA RAMA, RONA ROSE L. </v>
      </c>
      <c r="D28" s="140"/>
      <c r="E28" s="141" t="str">
        <f>IF(NAMES!C15="","",NAMES!C15)</f>
        <v>F</v>
      </c>
      <c r="F28" s="142"/>
      <c r="G28" s="143" t="str">
        <f>IF(NAMES!D15="","",NAMES!D15)</f>
        <v>BSA-1</v>
      </c>
      <c r="H28" s="133"/>
      <c r="I28" s="144">
        <f>IF(CRS!I22="","",CRS!I22)</f>
        <v>94</v>
      </c>
      <c r="J28" s="145"/>
      <c r="K28" s="144">
        <f>IF(CRS!O22="","",CRS!O22)</f>
        <v>89</v>
      </c>
      <c r="L28" s="146"/>
      <c r="M28" s="144">
        <f>IF(CRS!V22="","",CRS!V22)</f>
        <v>92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>
      <c r="A29" s="138" t="str">
        <f>IF(NAMES!E16="","",NAMES!E16)</f>
        <v>14-1220-971</v>
      </c>
      <c r="C29" s="139" t="str">
        <f>IF(NAMES!B16="","",NAMES!B16)</f>
        <v xml:space="preserve">DELA CRUZ, LOLITA Q. </v>
      </c>
      <c r="D29" s="140"/>
      <c r="E29" s="141" t="str">
        <f>IF(NAMES!C16="","",NAMES!C16)</f>
        <v>F</v>
      </c>
      <c r="F29" s="142"/>
      <c r="G29" s="143" t="str">
        <f>IF(NAMES!D16="","",NAMES!D16)</f>
        <v>BSA-2</v>
      </c>
      <c r="H29" s="133"/>
      <c r="I29" s="144">
        <f>IF(CRS!I23="","",CRS!I23)</f>
        <v>70</v>
      </c>
      <c r="J29" s="145"/>
      <c r="K29" s="144" t="str">
        <f>IF(CRS!O23="","",CRS!O23)</f>
        <v/>
      </c>
      <c r="L29" s="146"/>
      <c r="M29" s="144" t="str">
        <f>IF(CRS!V23="","",CRS!V23)</f>
        <v>UD</v>
      </c>
      <c r="N29" s="147"/>
      <c r="O29" s="377" t="str">
        <f>IF(CRS!W23="","",CRS!W23)</f>
        <v>UD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>
      <c r="A30" s="138" t="str">
        <f>IF(NAMES!E17="","",NAMES!E17)</f>
        <v>14-4624-225</v>
      </c>
      <c r="C30" s="139" t="str">
        <f>IF(NAMES!B17="","",NAMES!B17)</f>
        <v xml:space="preserve">EDDUBA, ALEXIS P. </v>
      </c>
      <c r="D30" s="140"/>
      <c r="E30" s="141" t="str">
        <f>IF(NAMES!C17="","",NAMES!C17)</f>
        <v>F</v>
      </c>
      <c r="F30" s="142"/>
      <c r="G30" s="143" t="str">
        <f>IF(NAMES!D17="","",NAMES!D17)</f>
        <v>BSA-1</v>
      </c>
      <c r="H30" s="133"/>
      <c r="I30" s="144">
        <f>IF(CRS!I24="","",CRS!I24)</f>
        <v>85</v>
      </c>
      <c r="J30" s="145"/>
      <c r="K30" s="144">
        <f>IF(CRS!O24="","",CRS!O24)</f>
        <v>86</v>
      </c>
      <c r="L30" s="146"/>
      <c r="M30" s="144">
        <f>IF(CRS!V24="","",CRS!V24)</f>
        <v>89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>
      <c r="A31" s="138" t="str">
        <f>IF(NAMES!E18="","",NAMES!E18)</f>
        <v>14-5043-386</v>
      </c>
      <c r="C31" s="139" t="str">
        <f>IF(NAMES!B18="","",NAMES!B18)</f>
        <v xml:space="preserve">ESTIMO, JEMAILA B. </v>
      </c>
      <c r="D31" s="140"/>
      <c r="E31" s="141" t="str">
        <f>IF(NAMES!C18="","",NAMES!C18)</f>
        <v>F</v>
      </c>
      <c r="F31" s="142"/>
      <c r="G31" s="143" t="str">
        <f>IF(NAMES!D18="","",NAMES!D18)</f>
        <v>BSA-1</v>
      </c>
      <c r="H31" s="133"/>
      <c r="I31" s="144">
        <f>IF(CRS!I25="","",CRS!I25)</f>
        <v>95</v>
      </c>
      <c r="J31" s="145"/>
      <c r="K31" s="144">
        <f>IF(CRS!O25="","",CRS!O25)</f>
        <v>88</v>
      </c>
      <c r="L31" s="146"/>
      <c r="M31" s="144">
        <f>IF(CRS!V25="","",CRS!V25)</f>
        <v>91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>
      <c r="A32" s="138" t="str">
        <f>IF(NAMES!E19="","",NAMES!E19)</f>
        <v>14-4494-487</v>
      </c>
      <c r="C32" s="139" t="str">
        <f>IF(NAMES!B19="","",NAMES!B19)</f>
        <v xml:space="preserve">FERNANDEZ, KEREN LOUISE D. </v>
      </c>
      <c r="D32" s="140"/>
      <c r="E32" s="141" t="str">
        <f>IF(NAMES!C19="","",NAMES!C19)</f>
        <v>F</v>
      </c>
      <c r="F32" s="142"/>
      <c r="G32" s="143" t="str">
        <f>IF(NAMES!D19="","",NAMES!D19)</f>
        <v>BSA-1</v>
      </c>
      <c r="H32" s="133"/>
      <c r="I32" s="144">
        <f>IF(CRS!I26="","",CRS!I26)</f>
        <v>93</v>
      </c>
      <c r="J32" s="145"/>
      <c r="K32" s="144">
        <f>IF(CRS!O26="","",CRS!O26)</f>
        <v>91</v>
      </c>
      <c r="L32" s="146"/>
      <c r="M32" s="144">
        <f>IF(CRS!V26="","",CRS!V26)</f>
        <v>91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>
      <c r="A33" s="138" t="str">
        <f>IF(NAMES!E20="","",NAMES!E20)</f>
        <v>14-4574-216</v>
      </c>
      <c r="C33" s="139" t="str">
        <f>IF(NAMES!B20="","",NAMES!B20)</f>
        <v xml:space="preserve">GAMBOA, JAYVEE A. </v>
      </c>
      <c r="D33" s="140"/>
      <c r="E33" s="141" t="str">
        <f>IF(NAMES!C20="","",NAMES!C20)</f>
        <v>M</v>
      </c>
      <c r="F33" s="142"/>
      <c r="G33" s="143" t="str">
        <f>IF(NAMES!D20="","",NAMES!D20)</f>
        <v>BSA-1</v>
      </c>
      <c r="H33" s="133"/>
      <c r="I33" s="144">
        <f>IF(CRS!I27="","",CRS!I27)</f>
        <v>95</v>
      </c>
      <c r="J33" s="145"/>
      <c r="K33" s="144">
        <f>IF(CRS!O27="","",CRS!O27)</f>
        <v>88</v>
      </c>
      <c r="L33" s="146"/>
      <c r="M33" s="144">
        <f>IF(CRS!V27="","",CRS!V27)</f>
        <v>91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>
      <c r="A34" s="138" t="str">
        <f>IF(NAMES!E21="","",NAMES!E21)</f>
        <v>14-5237-414</v>
      </c>
      <c r="C34" s="139" t="str">
        <f>IF(NAMES!B21="","",NAMES!B21)</f>
        <v xml:space="preserve">HUMIWAT, XENA P. </v>
      </c>
      <c r="D34" s="140"/>
      <c r="E34" s="141" t="str">
        <f>IF(NAMES!C21="","",NAMES!C21)</f>
        <v>F</v>
      </c>
      <c r="F34" s="142"/>
      <c r="G34" s="143" t="str">
        <f>IF(NAMES!D21="","",NAMES!D21)</f>
        <v>BSA-1</v>
      </c>
      <c r="H34" s="133"/>
      <c r="I34" s="144">
        <f>IF(CRS!I28="","",CRS!I28)</f>
        <v>93</v>
      </c>
      <c r="J34" s="145"/>
      <c r="K34" s="144">
        <f>IF(CRS!O28="","",CRS!O28)</f>
        <v>95</v>
      </c>
      <c r="L34" s="146"/>
      <c r="M34" s="144">
        <f>IF(CRS!V28="","",CRS!V28)</f>
        <v>94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>
      <c r="A35" s="138" t="str">
        <f>IF(NAMES!E22="","",NAMES!E22)</f>
        <v>14-4828-691</v>
      </c>
      <c r="C35" s="139" t="str">
        <f>IF(NAMES!B22="","",NAMES!B22)</f>
        <v xml:space="preserve">LAMBINO, RECCY ANNE S. </v>
      </c>
      <c r="D35" s="140"/>
      <c r="E35" s="141" t="str">
        <f>IF(NAMES!C22="","",NAMES!C22)</f>
        <v>F</v>
      </c>
      <c r="F35" s="142"/>
      <c r="G35" s="143" t="str">
        <f>IF(NAMES!D22="","",NAMES!D22)</f>
        <v>BSA-1</v>
      </c>
      <c r="H35" s="133"/>
      <c r="I35" s="144">
        <f>IF(CRS!I29="","",CRS!I29)</f>
        <v>95</v>
      </c>
      <c r="J35" s="145"/>
      <c r="K35" s="144">
        <f>IF(CRS!O29="","",CRS!O29)</f>
        <v>94</v>
      </c>
      <c r="L35" s="146"/>
      <c r="M35" s="144">
        <f>IF(CRS!V29="","",CRS!V29)</f>
        <v>93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>
      <c r="A36" s="138" t="str">
        <f>IF(NAMES!E23="","",NAMES!E23)</f>
        <v>14-4490-951</v>
      </c>
      <c r="C36" s="139" t="str">
        <f>IF(NAMES!B23="","",NAMES!B23)</f>
        <v xml:space="preserve">LANTIN, MARY ANN B. </v>
      </c>
      <c r="D36" s="140"/>
      <c r="E36" s="141" t="str">
        <f>IF(NAMES!C23="","",NAMES!C23)</f>
        <v>F</v>
      </c>
      <c r="F36" s="142"/>
      <c r="G36" s="143" t="str">
        <f>IF(NAMES!D23="","",NAMES!D23)</f>
        <v>BSA-1</v>
      </c>
      <c r="H36" s="133"/>
      <c r="I36" s="144">
        <f>IF(CRS!I30="","",CRS!I30)</f>
        <v>89</v>
      </c>
      <c r="J36" s="145"/>
      <c r="K36" s="144">
        <f>IF(CRS!O30="","",CRS!O30)</f>
        <v>88</v>
      </c>
      <c r="L36" s="146"/>
      <c r="M36" s="144">
        <f>IF(CRS!V30="","",CRS!V30)</f>
        <v>91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>
      <c r="A37" s="138" t="str">
        <f>IF(NAMES!E24="","",NAMES!E24)</f>
        <v>15-3634-137</v>
      </c>
      <c r="C37" s="139" t="str">
        <f>IF(NAMES!B24="","",NAMES!B24)</f>
        <v xml:space="preserve">LAZARO, LANCE RAFAEL E. </v>
      </c>
      <c r="D37" s="140"/>
      <c r="E37" s="141" t="str">
        <f>IF(NAMES!C24="","",NAMES!C24)</f>
        <v>M</v>
      </c>
      <c r="F37" s="142"/>
      <c r="G37" s="143" t="str">
        <f>IF(NAMES!D24="","",NAMES!D24)</f>
        <v>BSA-1</v>
      </c>
      <c r="H37" s="133"/>
      <c r="I37" s="144">
        <f>IF(CRS!I31="","",CRS!I31)</f>
        <v>95</v>
      </c>
      <c r="J37" s="145"/>
      <c r="K37" s="144">
        <f>IF(CRS!O31="","",CRS!O31)</f>
        <v>84</v>
      </c>
      <c r="L37" s="146"/>
      <c r="M37" s="144">
        <f>IF(CRS!V31="","",CRS!V31)</f>
        <v>87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>
      <c r="A38" s="138" t="str">
        <f>IF(NAMES!E25="","",NAMES!E25)</f>
        <v>14-4726-697</v>
      </c>
      <c r="C38" s="139" t="str">
        <f>IF(NAMES!B25="","",NAMES!B25)</f>
        <v xml:space="preserve">LICLICAN, MAY ANGELHYN R. </v>
      </c>
      <c r="D38" s="140"/>
      <c r="E38" s="141" t="str">
        <f>IF(NAMES!C25="","",NAMES!C25)</f>
        <v>F</v>
      </c>
      <c r="F38" s="142"/>
      <c r="G38" s="143" t="str">
        <f>IF(NAMES!D25="","",NAMES!D25)</f>
        <v>BSA-1</v>
      </c>
      <c r="H38" s="133"/>
      <c r="I38" s="144">
        <f>IF(CRS!I32="","",CRS!I32)</f>
        <v>92</v>
      </c>
      <c r="J38" s="145"/>
      <c r="K38" s="144">
        <f>IF(CRS!O32="","",CRS!O32)</f>
        <v>91</v>
      </c>
      <c r="L38" s="146"/>
      <c r="M38" s="144">
        <f>IF(CRS!V32="","",CRS!V32)</f>
        <v>92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>
      <c r="A39" s="138" t="str">
        <f>IF(NAMES!E26="","",NAMES!E26)</f>
        <v>14-4503-657</v>
      </c>
      <c r="C39" s="139" t="str">
        <f>IF(NAMES!B26="","",NAMES!B26)</f>
        <v xml:space="preserve">LOPEZ, DENIELLE B. </v>
      </c>
      <c r="D39" s="140"/>
      <c r="E39" s="141" t="str">
        <f>IF(NAMES!C26="","",NAMES!C26)</f>
        <v>F</v>
      </c>
      <c r="F39" s="142"/>
      <c r="G39" s="143" t="str">
        <f>IF(NAMES!D26="","",NAMES!D26)</f>
        <v>BSA-1</v>
      </c>
      <c r="H39" s="133"/>
      <c r="I39" s="144">
        <f>IF(CRS!I33="","",CRS!I33)</f>
        <v>89</v>
      </c>
      <c r="J39" s="145"/>
      <c r="K39" s="144">
        <f>IF(CRS!O33="","",CRS!O33)</f>
        <v>81</v>
      </c>
      <c r="L39" s="146"/>
      <c r="M39" s="144">
        <f>IF(CRS!V33="","",CRS!V33)</f>
        <v>86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>
      <c r="A40" s="138" t="str">
        <f>IF(NAMES!E27="","",NAMES!E27)</f>
        <v>14-4893-718</v>
      </c>
      <c r="C40" s="139" t="str">
        <f>IF(NAMES!B27="","",NAMES!B27)</f>
        <v xml:space="preserve">LOYOSEN, JANINE KATE B. </v>
      </c>
      <c r="D40" s="140"/>
      <c r="E40" s="141" t="str">
        <f>IF(NAMES!C27="","",NAMES!C27)</f>
        <v>F</v>
      </c>
      <c r="F40" s="142"/>
      <c r="G40" s="143" t="str">
        <f>IF(NAMES!D27="","",NAMES!D27)</f>
        <v>BSA-1</v>
      </c>
      <c r="H40" s="133"/>
      <c r="I40" s="144">
        <f>IF(CRS!I34="","",CRS!I34)</f>
        <v>84</v>
      </c>
      <c r="J40" s="145"/>
      <c r="K40" s="144">
        <f>IF(CRS!O34="","",CRS!O34)</f>
        <v>78</v>
      </c>
      <c r="L40" s="146"/>
      <c r="M40" s="144">
        <f>IF(CRS!V34="","",CRS!V34)</f>
        <v>85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>
      <c r="A41" s="138" t="str">
        <f>IF(NAMES!E28="","",NAMES!E28)</f>
        <v>14-4677-745</v>
      </c>
      <c r="C41" s="139" t="str">
        <f>IF(NAMES!B28="","",NAMES!B28)</f>
        <v xml:space="preserve">MALAG, NADINE MIKAELA S. </v>
      </c>
      <c r="D41" s="140"/>
      <c r="E41" s="141" t="str">
        <f>IF(NAMES!C28="","",NAMES!C28)</f>
        <v>F</v>
      </c>
      <c r="F41" s="142"/>
      <c r="G41" s="143" t="str">
        <f>IF(NAMES!D28="","",NAMES!D28)</f>
        <v>BSA-1</v>
      </c>
      <c r="H41" s="133"/>
      <c r="I41" s="144">
        <f>IF(CRS!I35="","",CRS!I35)</f>
        <v>94</v>
      </c>
      <c r="J41" s="145"/>
      <c r="K41" s="144">
        <f>IF(CRS!O35="","",CRS!O35)</f>
        <v>89</v>
      </c>
      <c r="L41" s="146"/>
      <c r="M41" s="144">
        <f>IF(CRS!V35="","",CRS!V35)</f>
        <v>91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>
      <c r="A42" s="138" t="str">
        <f>IF(NAMES!E29="","",NAMES!E29)</f>
        <v>14-4767-975</v>
      </c>
      <c r="C42" s="139" t="str">
        <f>IF(NAMES!B29="","",NAMES!B29)</f>
        <v xml:space="preserve">MALLARI, CASSIE D. </v>
      </c>
      <c r="D42" s="140"/>
      <c r="E42" s="141" t="str">
        <f>IF(NAMES!C29="","",NAMES!C29)</f>
        <v>F</v>
      </c>
      <c r="F42" s="142"/>
      <c r="G42" s="143" t="str">
        <f>IF(NAMES!D29="","",NAMES!D29)</f>
        <v>BSA-1</v>
      </c>
      <c r="H42" s="133"/>
      <c r="I42" s="144">
        <f>IF(CRS!I36="","",CRS!I36)</f>
        <v>94</v>
      </c>
      <c r="J42" s="145"/>
      <c r="K42" s="144">
        <f>IF(CRS!O36="","",CRS!O36)</f>
        <v>85</v>
      </c>
      <c r="L42" s="146"/>
      <c r="M42" s="144">
        <f>IF(CRS!V36="","",CRS!V36)</f>
        <v>88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>
      <c r="A43" s="138" t="str">
        <f>IF(NAMES!E30="","",NAMES!E30)</f>
        <v>15-3653-809</v>
      </c>
      <c r="C43" s="139" t="str">
        <f>IF(NAMES!B30="","",NAMES!B30)</f>
        <v xml:space="preserve">MANIS, SHANIA O. </v>
      </c>
      <c r="D43" s="140"/>
      <c r="E43" s="141" t="str">
        <f>IF(NAMES!C30="","",NAMES!C30)</f>
        <v>F</v>
      </c>
      <c r="F43" s="142"/>
      <c r="G43" s="143" t="str">
        <f>IF(NAMES!D30="","",NAMES!D30)</f>
        <v>BSA-1</v>
      </c>
      <c r="H43" s="133"/>
      <c r="I43" s="144">
        <f>IF(CRS!I37="","",CRS!I37)</f>
        <v>97</v>
      </c>
      <c r="J43" s="145"/>
      <c r="K43" s="144">
        <f>IF(CRS!O37="","",CRS!O37)</f>
        <v>93</v>
      </c>
      <c r="L43" s="146"/>
      <c r="M43" s="144">
        <f>IF(CRS!V37="","",CRS!V37)</f>
        <v>92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>
      <c r="A44" s="138" t="str">
        <f>IF(NAMES!E31="","",NAMES!E31)</f>
        <v>14-4495-483</v>
      </c>
      <c r="C44" s="139" t="str">
        <f>IF(NAMES!B31="","",NAMES!B31)</f>
        <v xml:space="preserve">MASAOY, ISSA JENN E. </v>
      </c>
      <c r="D44" s="140"/>
      <c r="E44" s="141" t="str">
        <f>IF(NAMES!C31="","",NAMES!C31)</f>
        <v>F</v>
      </c>
      <c r="F44" s="142"/>
      <c r="G44" s="143" t="str">
        <f>IF(NAMES!D31="","",NAMES!D31)</f>
        <v>BSA-1</v>
      </c>
      <c r="H44" s="133"/>
      <c r="I44" s="144">
        <f>IF(CRS!I38="","",CRS!I38)</f>
        <v>85</v>
      </c>
      <c r="J44" s="145"/>
      <c r="K44" s="144">
        <f>IF(CRS!O38="","",CRS!O38)</f>
        <v>81</v>
      </c>
      <c r="L44" s="146"/>
      <c r="M44" s="144">
        <f>IF(CRS!V38="","",CRS!V38)</f>
        <v>85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>
      <c r="A45" s="138" t="str">
        <f>IF(NAMES!E32="","",NAMES!E32)</f>
        <v>14-5200-107</v>
      </c>
      <c r="C45" s="139" t="str">
        <f>IF(NAMES!B32="","",NAMES!B32)</f>
        <v xml:space="preserve">MOCAY, LLANIE O. </v>
      </c>
      <c r="D45" s="140"/>
      <c r="E45" s="141" t="str">
        <f>IF(NAMES!C32="","",NAMES!C32)</f>
        <v>F</v>
      </c>
      <c r="F45" s="142"/>
      <c r="G45" s="143" t="str">
        <f>IF(NAMES!D32="","",NAMES!D32)</f>
        <v>BSA-1</v>
      </c>
      <c r="H45" s="133"/>
      <c r="I45" s="144">
        <f>IF(CRS!I39="","",CRS!I39)</f>
        <v>95</v>
      </c>
      <c r="J45" s="145"/>
      <c r="K45" s="144">
        <f>IF(CRS!O39="","",CRS!O39)</f>
        <v>91</v>
      </c>
      <c r="L45" s="146"/>
      <c r="M45" s="144">
        <f>IF(CRS!V39="","",CRS!V39)</f>
        <v>92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>
      <c r="A46" s="138" t="str">
        <f>IF(NAMES!E33="","",NAMES!E33)</f>
        <v>14-4877-718</v>
      </c>
      <c r="C46" s="139" t="str">
        <f>IF(NAMES!B33="","",NAMES!B33)</f>
        <v xml:space="preserve">MONAYAO, EZRA B. </v>
      </c>
      <c r="D46" s="140"/>
      <c r="E46" s="141" t="str">
        <f>IF(NAMES!C33="","",NAMES!C33)</f>
        <v>F</v>
      </c>
      <c r="F46" s="142"/>
      <c r="G46" s="143" t="str">
        <f>IF(NAMES!D33="","",NAMES!D33)</f>
        <v>BSA-1</v>
      </c>
      <c r="H46" s="133"/>
      <c r="I46" s="144">
        <f>IF(CRS!I40="","",CRS!I40)</f>
        <v>96</v>
      </c>
      <c r="J46" s="145"/>
      <c r="K46" s="144">
        <f>IF(CRS!O40="","",CRS!O40)</f>
        <v>96</v>
      </c>
      <c r="L46" s="146"/>
      <c r="M46" s="144">
        <f>IF(CRS!V40="","",CRS!V40)</f>
        <v>94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>
      <c r="A47" s="149" t="s">
        <v>153</v>
      </c>
      <c r="D47" s="150" t="str">
        <f>'INITIAL INPUT'!J12</f>
        <v>ACCOUNTING DATABASE THEORY &amp; APPLICATION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>
      <c r="E56" s="134"/>
      <c r="I56" s="161"/>
      <c r="K56" s="161"/>
      <c r="M56" s="161"/>
      <c r="N56" s="161"/>
      <c r="P56" s="105"/>
    </row>
    <row r="57" spans="1:34" s="113" customFormat="1">
      <c r="E57" s="134"/>
      <c r="I57" s="161"/>
      <c r="K57" s="161"/>
      <c r="M57" s="161"/>
      <c r="N57" s="161"/>
      <c r="P57" s="105"/>
    </row>
    <row r="58" spans="1:34" s="113" customFormat="1">
      <c r="E58" s="134"/>
      <c r="I58" s="161"/>
      <c r="K58" s="161"/>
      <c r="M58" s="161"/>
      <c r="N58" s="161"/>
      <c r="P58" s="105"/>
    </row>
    <row r="64" spans="1:34" ht="13.5" customHeight="1"/>
    <row r="65" spans="1:34" ht="31.5">
      <c r="E65" s="116" t="s">
        <v>138</v>
      </c>
      <c r="I65" s="116"/>
      <c r="L65" s="117"/>
    </row>
    <row r="66" spans="1:34" ht="14.25">
      <c r="E66" s="118" t="s">
        <v>139</v>
      </c>
      <c r="I66" s="118"/>
      <c r="L66" s="119"/>
    </row>
    <row r="69" spans="1:34" ht="15.75">
      <c r="E69" s="121" t="s">
        <v>140</v>
      </c>
      <c r="I69" s="121"/>
      <c r="L69" s="122"/>
    </row>
    <row r="70" spans="1:34">
      <c r="E70" s="123"/>
      <c r="I70" s="123"/>
      <c r="L70" s="124"/>
    </row>
    <row r="71" spans="1:34">
      <c r="A71" s="125"/>
      <c r="I71" s="123"/>
      <c r="L71" s="124"/>
    </row>
    <row r="72" spans="1:34" ht="15.75">
      <c r="A72" s="162" t="str">
        <f>A11</f>
        <v>BSA 1A</v>
      </c>
      <c r="C72" s="379" t="str">
        <f>C11</f>
        <v>ADTA</v>
      </c>
      <c r="D72" s="380"/>
      <c r="E72" s="380"/>
      <c r="F72" s="163"/>
      <c r="G72" s="381" t="str">
        <f>G11</f>
        <v>TTH 12:30PM-1:45PM  TTHSAT 1:45PM-3:00PM</v>
      </c>
      <c r="H72" s="382"/>
      <c r="I72" s="382"/>
      <c r="J72" s="382"/>
      <c r="K72" s="382"/>
      <c r="L72" s="382"/>
      <c r="M72" s="382"/>
      <c r="N72" s="164"/>
      <c r="O72" s="383" t="str">
        <f>O11</f>
        <v>2 Trimester</v>
      </c>
      <c r="P72" s="380"/>
    </row>
    <row r="73" spans="1:34" s="127" customFormat="1" ht="15" customHeight="1">
      <c r="A73" s="126" t="s">
        <v>14</v>
      </c>
      <c r="C73" s="384" t="s">
        <v>15</v>
      </c>
      <c r="D73" s="299"/>
      <c r="E73" s="299"/>
      <c r="F73" s="163"/>
      <c r="G73" s="385" t="s">
        <v>141</v>
      </c>
      <c r="H73" s="299"/>
      <c r="I73" s="299"/>
      <c r="J73" s="299"/>
      <c r="K73" s="299"/>
      <c r="L73" s="299"/>
      <c r="M73" s="299"/>
      <c r="N73" s="106"/>
      <c r="O73" s="386" t="str">
        <f>O12</f>
        <v>SY 2015-2016</v>
      </c>
      <c r="P73" s="387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8" t="s">
        <v>133</v>
      </c>
      <c r="P75" s="389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>
      <c r="A76" s="138" t="str">
        <f>IF(NAMES!E34="","",NAMES!E34)</f>
        <v>14-4575-531</v>
      </c>
      <c r="C76" s="139" t="str">
        <f>IF(NAMES!B34="","",NAMES!B34)</f>
        <v xml:space="preserve">OGGANG, JEWEL RIZZ L. </v>
      </c>
      <c r="D76" s="140"/>
      <c r="E76" s="141" t="str">
        <f>IF(NAMES!C34="","",NAMES!C34)</f>
        <v>F</v>
      </c>
      <c r="F76" s="142"/>
      <c r="G76" s="143" t="str">
        <f>IF(NAMES!D34="","",NAMES!D34)</f>
        <v>BSA-1</v>
      </c>
      <c r="H76" s="133"/>
      <c r="I76" s="144">
        <f>IF(CRS!I50="","",CRS!I50)</f>
        <v>96</v>
      </c>
      <c r="J76" s="145"/>
      <c r="K76" s="144">
        <f>IF(CRS!O50="","",CRS!O50)</f>
        <v>93</v>
      </c>
      <c r="L76" s="146"/>
      <c r="M76" s="144">
        <f>IF(CRS!V50="","",CRS!V50)</f>
        <v>95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>
      <c r="A77" s="138" t="str">
        <f>IF(NAMES!E35="","",NAMES!E35)</f>
        <v>14-4727-677</v>
      </c>
      <c r="C77" s="139" t="str">
        <f>IF(NAMES!B35="","",NAMES!B35)</f>
        <v xml:space="preserve">OYAM, NEAL ARDEN A. </v>
      </c>
      <c r="D77" s="140"/>
      <c r="E77" s="141" t="str">
        <f>IF(NAMES!C35="","",NAMES!C35)</f>
        <v>M</v>
      </c>
      <c r="F77" s="142"/>
      <c r="G77" s="143" t="str">
        <f>IF(NAMES!D35="","",NAMES!D35)</f>
        <v>BSA-1</v>
      </c>
      <c r="H77" s="133"/>
      <c r="I77" s="144">
        <f>IF(CRS!I51="","",CRS!I51)</f>
        <v>94</v>
      </c>
      <c r="J77" s="145"/>
      <c r="K77" s="144">
        <f>IF(CRS!O51="","",CRS!O51)</f>
        <v>87</v>
      </c>
      <c r="L77" s="146"/>
      <c r="M77" s="144">
        <f>IF(CRS!V51="","",CRS!V51)</f>
        <v>89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>
      <c r="A78" s="138" t="str">
        <f>IF(NAMES!E36="","",NAMES!E36)</f>
        <v>14-4493-759</v>
      </c>
      <c r="C78" s="139" t="str">
        <f>IF(NAMES!B36="","",NAMES!B36)</f>
        <v xml:space="preserve">SOBREPEÑA, KARL BENEDICT P. </v>
      </c>
      <c r="D78" s="140"/>
      <c r="E78" s="141" t="str">
        <f>IF(NAMES!C36="","",NAMES!C36)</f>
        <v>M</v>
      </c>
      <c r="F78" s="142"/>
      <c r="G78" s="143" t="str">
        <f>IF(NAMES!D36="","",NAMES!D36)</f>
        <v>BSA-1</v>
      </c>
      <c r="H78" s="133"/>
      <c r="I78" s="144">
        <f>IF(CRS!I52="","",CRS!I52)</f>
        <v>97</v>
      </c>
      <c r="J78" s="145"/>
      <c r="K78" s="144">
        <f>IF(CRS!O52="","",CRS!O52)</f>
        <v>95</v>
      </c>
      <c r="L78" s="146"/>
      <c r="M78" s="144">
        <f>IF(CRS!V52="","",CRS!V52)</f>
        <v>93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>
      <c r="A79" s="138" t="str">
        <f>IF(NAMES!E37="","",NAMES!E37)</f>
        <v>14-4646-988</v>
      </c>
      <c r="C79" s="139" t="str">
        <f>IF(NAMES!B37="","",NAMES!B37)</f>
        <v xml:space="preserve">SOLIBA, LOISA FAITH B. </v>
      </c>
      <c r="D79" s="140"/>
      <c r="E79" s="141" t="str">
        <f>IF(NAMES!C37="","",NAMES!C37)</f>
        <v>F</v>
      </c>
      <c r="F79" s="142"/>
      <c r="G79" s="143" t="str">
        <f>IF(NAMES!D37="","",NAMES!D37)</f>
        <v>BSA-1</v>
      </c>
      <c r="H79" s="133"/>
      <c r="I79" s="144">
        <f>IF(CRS!I53="","",CRS!I53)</f>
        <v>97</v>
      </c>
      <c r="J79" s="145"/>
      <c r="K79" s="144">
        <f>IF(CRS!O53="","",CRS!O53)</f>
        <v>92</v>
      </c>
      <c r="L79" s="146"/>
      <c r="M79" s="144">
        <f>IF(CRS!V53="","",CRS!V53)</f>
        <v>92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>
      <c r="A80" s="138" t="str">
        <f>IF(NAMES!E38="","",NAMES!E38)</f>
        <v>14-5474-251</v>
      </c>
      <c r="C80" s="139" t="str">
        <f>IF(NAMES!B38="","",NAMES!B38)</f>
        <v xml:space="preserve">SORIANO, AYESSA MAE D. </v>
      </c>
      <c r="D80" s="140"/>
      <c r="E80" s="141" t="str">
        <f>IF(NAMES!C38="","",NAMES!C38)</f>
        <v>F</v>
      </c>
      <c r="F80" s="142"/>
      <c r="G80" s="143" t="str">
        <f>IF(NAMES!D38="","",NAMES!D38)</f>
        <v>BSA-1</v>
      </c>
      <c r="H80" s="133"/>
      <c r="I80" s="144">
        <f>IF(CRS!I54="","",CRS!I54)</f>
        <v>99</v>
      </c>
      <c r="J80" s="145"/>
      <c r="K80" s="144">
        <f>IF(CRS!O54="","",CRS!O54)</f>
        <v>96</v>
      </c>
      <c r="L80" s="146"/>
      <c r="M80" s="144">
        <f>IF(CRS!V54="","",CRS!V54)</f>
        <v>94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>
      <c r="A81" s="138" t="str">
        <f>IF(NAMES!E39="","",NAMES!E39)</f>
        <v>14-4528-157</v>
      </c>
      <c r="C81" s="139" t="str">
        <f>IF(NAMES!B39="","",NAMES!B39)</f>
        <v xml:space="preserve">SORIANO, KATHLEEN C. </v>
      </c>
      <c r="D81" s="140"/>
      <c r="E81" s="141" t="str">
        <f>IF(NAMES!C39="","",NAMES!C39)</f>
        <v>F</v>
      </c>
      <c r="F81" s="142"/>
      <c r="G81" s="143" t="str">
        <f>IF(NAMES!D39="","",NAMES!D39)</f>
        <v>BSA-1</v>
      </c>
      <c r="H81" s="133"/>
      <c r="I81" s="144">
        <f>IF(CRS!I55="","",CRS!I55)</f>
        <v>95</v>
      </c>
      <c r="J81" s="145"/>
      <c r="K81" s="144">
        <f>IF(CRS!O55="","",CRS!O55)</f>
        <v>88</v>
      </c>
      <c r="L81" s="146"/>
      <c r="M81" s="144">
        <f>IF(CRS!V55="","",CRS!V55)</f>
        <v>90</v>
      </c>
      <c r="N81" s="147"/>
      <c r="O81" s="377" t="str">
        <f>IF(CRS!W55="","",CRS!W55)</f>
        <v>PASSED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>
      <c r="A82" s="138" t="str">
        <f>IF(NAMES!E40="","",NAMES!E40)</f>
        <v>14-5155-940</v>
      </c>
      <c r="C82" s="139" t="str">
        <f>IF(NAMES!B40="","",NAMES!B40)</f>
        <v xml:space="preserve">TAYAOTAO, MECAR C. </v>
      </c>
      <c r="D82" s="140"/>
      <c r="E82" s="141" t="str">
        <f>IF(NAMES!C40="","",NAMES!C40)</f>
        <v>F</v>
      </c>
      <c r="F82" s="142"/>
      <c r="G82" s="143" t="str">
        <f>IF(NAMES!D40="","",NAMES!D40)</f>
        <v>BSA-1</v>
      </c>
      <c r="H82" s="133"/>
      <c r="I82" s="144">
        <f>IF(CRS!I56="","",CRS!I56)</f>
        <v>97</v>
      </c>
      <c r="J82" s="145"/>
      <c r="K82" s="144">
        <f>IF(CRS!O56="","",CRS!O56)</f>
        <v>91</v>
      </c>
      <c r="L82" s="146"/>
      <c r="M82" s="144">
        <f>IF(CRS!V56="","",CRS!V56)</f>
        <v>93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>
      <c r="A83" s="138" t="str">
        <f>IF(NAMES!E41="","",NAMES!E41)</f>
        <v>14-4722-987</v>
      </c>
      <c r="C83" s="139" t="str">
        <f>IF(NAMES!B41="","",NAMES!B41)</f>
        <v xml:space="preserve">VICENTE, JIMUEL T. </v>
      </c>
      <c r="D83" s="140"/>
      <c r="E83" s="141" t="str">
        <f>IF(NAMES!C41="","",NAMES!C41)</f>
        <v>M</v>
      </c>
      <c r="F83" s="142"/>
      <c r="G83" s="143" t="str">
        <f>IF(NAMES!D41="","",NAMES!D41)</f>
        <v>BSA-1</v>
      </c>
      <c r="H83" s="133"/>
      <c r="I83" s="144">
        <f>IF(CRS!I57="","",CRS!I57)</f>
        <v>88</v>
      </c>
      <c r="J83" s="145"/>
      <c r="K83" s="144">
        <f>IF(CRS!O57="","",CRS!O57)</f>
        <v>77</v>
      </c>
      <c r="L83" s="146"/>
      <c r="M83" s="144">
        <f>IF(CRS!V57="","",CRS!V57)</f>
        <v>83</v>
      </c>
      <c r="N83" s="147"/>
      <c r="O83" s="377" t="str">
        <f>IF(CRS!W57="","",CRS!W57)</f>
        <v>PASSED</v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>
      <c r="A108" s="149" t="s">
        <v>153</v>
      </c>
      <c r="D108" s="150" t="str">
        <f>D47</f>
        <v>ACCOUNTING DATABASE THEORY &amp; APPLICATION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>
      <c r="E117" s="134"/>
      <c r="I117" s="161"/>
      <c r="K117" s="161"/>
      <c r="M117" s="161"/>
      <c r="N117" s="161"/>
      <c r="P117" s="105"/>
    </row>
    <row r="118" spans="2:34" s="113" customFormat="1">
      <c r="E118" s="134"/>
      <c r="I118" s="161"/>
      <c r="K118" s="161"/>
      <c r="M118" s="161"/>
      <c r="N118" s="161"/>
      <c r="P118" s="105"/>
    </row>
    <row r="119" spans="2:34" s="113" customFormat="1">
      <c r="E119" s="134"/>
      <c r="I119" s="161"/>
      <c r="K119" s="161"/>
      <c r="M119" s="161"/>
      <c r="N119" s="161"/>
      <c r="P119" s="105"/>
    </row>
    <row r="120" spans="2:34" s="113" customFormat="1">
      <c r="E120" s="134"/>
      <c r="I120" s="161"/>
      <c r="K120" s="161"/>
      <c r="M120" s="161"/>
      <c r="N120" s="161"/>
      <c r="P120" s="105"/>
    </row>
    <row r="121" spans="2:34" s="113" customFormat="1">
      <c r="E121" s="134"/>
      <c r="I121" s="161"/>
      <c r="K121" s="161"/>
      <c r="M121" s="161"/>
      <c r="N121" s="161"/>
      <c r="P121" s="105"/>
    </row>
    <row r="122" spans="2:34" s="113" customFormat="1">
      <c r="E122" s="134"/>
      <c r="I122" s="161"/>
      <c r="K122" s="161"/>
      <c r="M122" s="161"/>
      <c r="N122" s="161"/>
      <c r="P122" s="105"/>
    </row>
    <row r="123" spans="2:34" s="113" customFormat="1">
      <c r="E123" s="134"/>
      <c r="I123" s="161"/>
      <c r="K123" s="161"/>
      <c r="M123" s="161"/>
      <c r="N123" s="161"/>
      <c r="P123" s="105"/>
    </row>
    <row r="124" spans="2:34" s="113" customFormat="1">
      <c r="E124" s="134"/>
      <c r="I124" s="161"/>
      <c r="K124" s="161"/>
      <c r="M124" s="161"/>
      <c r="N124" s="161"/>
      <c r="P124" s="105"/>
    </row>
    <row r="125" spans="2:34" s="113" customFormat="1">
      <c r="E125" s="134"/>
      <c r="I125" s="161"/>
      <c r="K125" s="161"/>
      <c r="M125" s="161"/>
      <c r="N125" s="161"/>
      <c r="P125" s="105"/>
    </row>
    <row r="126" spans="2:34" s="113" customFormat="1">
      <c r="E126" s="134"/>
      <c r="I126" s="161"/>
      <c r="K126" s="161"/>
      <c r="M126" s="161"/>
      <c r="N126" s="161"/>
      <c r="P126" s="105"/>
    </row>
    <row r="127" spans="2:34" s="113" customFormat="1">
      <c r="E127" s="134"/>
      <c r="I127" s="161"/>
      <c r="K127" s="161"/>
      <c r="M127" s="161"/>
      <c r="N127" s="161"/>
      <c r="P127" s="105"/>
    </row>
    <row r="128" spans="2:34" s="113" customFormat="1">
      <c r="E128" s="134"/>
      <c r="I128" s="161"/>
      <c r="K128" s="161"/>
      <c r="M128" s="161"/>
      <c r="N128" s="161"/>
      <c r="P128" s="105"/>
    </row>
    <row r="129" spans="5:16" s="113" customFormat="1">
      <c r="E129" s="134"/>
      <c r="I129" s="161"/>
      <c r="K129" s="161"/>
      <c r="M129" s="161"/>
      <c r="N129" s="161"/>
      <c r="P129" s="105"/>
    </row>
    <row r="130" spans="5:16" s="113" customFormat="1">
      <c r="E130" s="134"/>
      <c r="I130" s="161"/>
      <c r="K130" s="161"/>
      <c r="M130" s="161"/>
      <c r="N130" s="161"/>
      <c r="P130" s="105"/>
    </row>
    <row r="131" spans="5:16" s="113" customFormat="1">
      <c r="E131" s="134"/>
      <c r="I131" s="161"/>
      <c r="K131" s="161"/>
      <c r="M131" s="161"/>
      <c r="N131" s="161"/>
      <c r="P131" s="105"/>
    </row>
    <row r="132" spans="5:16" s="113" customFormat="1">
      <c r="E132" s="134"/>
      <c r="I132" s="161"/>
      <c r="K132" s="161"/>
      <c r="M132" s="161"/>
      <c r="N132" s="161"/>
      <c r="P132" s="105"/>
    </row>
    <row r="133" spans="5:16" s="113" customFormat="1">
      <c r="E133" s="134"/>
      <c r="I133" s="161"/>
      <c r="K133" s="161"/>
      <c r="M133" s="161"/>
      <c r="N133" s="161"/>
      <c r="P133" s="105"/>
    </row>
    <row r="134" spans="5:16" s="113" customFormat="1">
      <c r="E134" s="134"/>
      <c r="I134" s="161"/>
      <c r="K134" s="161"/>
      <c r="M134" s="161"/>
      <c r="N134" s="161"/>
      <c r="P134" s="105"/>
    </row>
    <row r="135" spans="5:16" s="113" customFormat="1">
      <c r="E135" s="134"/>
      <c r="I135" s="161"/>
      <c r="K135" s="161"/>
      <c r="M135" s="161"/>
      <c r="N135" s="161"/>
      <c r="P135" s="105"/>
    </row>
  </sheetData>
  <sheetProtection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19" scale="94" orientation="portrait" horizontalDpi="300" verticalDpi="300" r:id="rId1"/>
  <headerFooter alignWithMargins="0">
    <oddFooter>&amp;L&amp;"Century Gothic,Regular"&amp;8UC-VPAA-HE-RGRJAN.2015 Rev.00&amp;R&amp;"Century Gothic,Regular"&amp;8Page &amp;P of &amp;N</oddFooter>
  </headerFooter>
  <rowBreaks count="1" manualBreakCount="1">
    <brk id="56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USER</cp:lastModifiedBy>
  <cp:lastPrinted>2016-04-28T06:07:25Z</cp:lastPrinted>
  <dcterms:created xsi:type="dcterms:W3CDTF">2012-02-22T03:18:44Z</dcterms:created>
  <dcterms:modified xsi:type="dcterms:W3CDTF">2016-04-28T06:07:47Z</dcterms:modified>
</cp:coreProperties>
</file>