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nard Reyes\Desktop\ClassRecords\2T1617CR\"/>
    </mc:Choice>
  </mc:AlternateContent>
  <bookViews>
    <workbookView xWindow="0" yWindow="0" windowWidth="19200" windowHeight="7500" activeTab="4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J52" i="4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P13" i="6" s="1"/>
  <c r="J13" i="4" s="1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6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B55" i="3" s="1"/>
  <c r="F55" i="4" s="1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A23" i="3"/>
  <c r="AB23" i="3" s="1"/>
  <c r="F23" i="4" s="1"/>
  <c r="AA22" i="3"/>
  <c r="AB22" i="3" s="1"/>
  <c r="F22" i="4" s="1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F18" i="4" s="1"/>
  <c r="AA17" i="3"/>
  <c r="AB17" i="3" s="1"/>
  <c r="F17" i="4" s="1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F10" i="4" s="1"/>
  <c r="O80" i="3"/>
  <c r="P80" i="3" s="1"/>
  <c r="E80" i="4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E69" i="4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E57" i="4" s="1"/>
  <c r="O56" i="3"/>
  <c r="P56" i="3" s="1"/>
  <c r="E56" i="4" s="1"/>
  <c r="O55" i="3"/>
  <c r="O54" i="3"/>
  <c r="O53" i="3"/>
  <c r="O52" i="3"/>
  <c r="O51" i="3"/>
  <c r="O50" i="3"/>
  <c r="O40" i="3"/>
  <c r="O39" i="3"/>
  <c r="P39" i="3" s="1"/>
  <c r="O38" i="3"/>
  <c r="O37" i="3"/>
  <c r="O36" i="3"/>
  <c r="O35" i="3"/>
  <c r="O34" i="3"/>
  <c r="O33" i="3"/>
  <c r="O32" i="3"/>
  <c r="O31" i="3"/>
  <c r="O30" i="3"/>
  <c r="O29" i="3"/>
  <c r="O28" i="3"/>
  <c r="P28" i="3" s="1"/>
  <c r="E28" i="4" s="1"/>
  <c r="O27" i="3"/>
  <c r="O26" i="3"/>
  <c r="O25" i="3"/>
  <c r="O24" i="3"/>
  <c r="O23" i="3"/>
  <c r="O22" i="3"/>
  <c r="O21" i="3"/>
  <c r="O20" i="3"/>
  <c r="O19" i="3"/>
  <c r="O18" i="3"/>
  <c r="O17" i="3"/>
  <c r="O16" i="3"/>
  <c r="P16" i="3" s="1"/>
  <c r="O15" i="3"/>
  <c r="O14" i="3"/>
  <c r="P14" i="3" s="1"/>
  <c r="E14" i="4" s="1"/>
  <c r="O13" i="3"/>
  <c r="O12" i="3"/>
  <c r="O11" i="3"/>
  <c r="O10" i="3"/>
  <c r="AD9" i="3"/>
  <c r="G9" i="4" s="1"/>
  <c r="AA9" i="3"/>
  <c r="AB9" i="3" s="1"/>
  <c r="F9" i="4" s="1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2" i="6"/>
  <c r="C19" i="6"/>
  <c r="C21" i="6"/>
  <c r="C26" i="6"/>
  <c r="C30" i="6"/>
  <c r="C36" i="6"/>
  <c r="C37" i="6"/>
  <c r="C39" i="6"/>
  <c r="D51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B12" i="7"/>
  <c r="D12" i="7"/>
  <c r="D16" i="7"/>
  <c r="B17" i="7"/>
  <c r="B18" i="7"/>
  <c r="B19" i="7"/>
  <c r="B20" i="7"/>
  <c r="D20" i="7"/>
  <c r="D21" i="7"/>
  <c r="B22" i="7"/>
  <c r="C23" i="7"/>
  <c r="C26" i="7"/>
  <c r="C30" i="7"/>
  <c r="B32" i="7"/>
  <c r="B33" i="7"/>
  <c r="B35" i="7"/>
  <c r="D36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D12" i="6"/>
  <c r="B15" i="6"/>
  <c r="B16" i="6"/>
  <c r="B17" i="6"/>
  <c r="B18" i="6"/>
  <c r="D18" i="6"/>
  <c r="D19" i="6"/>
  <c r="B20" i="6"/>
  <c r="D20" i="6"/>
  <c r="B22" i="6"/>
  <c r="B24" i="6"/>
  <c r="B26" i="6"/>
  <c r="B28" i="6"/>
  <c r="D30" i="6"/>
  <c r="B31" i="6"/>
  <c r="B33" i="6"/>
  <c r="B35" i="6"/>
  <c r="D36" i="6"/>
  <c r="B38" i="6"/>
  <c r="D39" i="6"/>
  <c r="B40" i="6"/>
  <c r="C50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1" i="7"/>
  <c r="D24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P30" i="6"/>
  <c r="J30" i="4" s="1"/>
  <c r="P31" i="6"/>
  <c r="J31" i="4" s="1"/>
  <c r="P32" i="6"/>
  <c r="J32" i="4" s="1"/>
  <c r="P33" i="6"/>
  <c r="J33" i="4" s="1"/>
  <c r="P34" i="6"/>
  <c r="J34" i="4" s="1"/>
  <c r="P35" i="6"/>
  <c r="J35" i="4" s="1"/>
  <c r="P36" i="6"/>
  <c r="J36" i="4" s="1"/>
  <c r="P37" i="6"/>
  <c r="J37" i="4" s="1"/>
  <c r="P38" i="6"/>
  <c r="J38" i="4" s="1"/>
  <c r="P39" i="6"/>
  <c r="J39" i="4" s="1"/>
  <c r="P40" i="6"/>
  <c r="J40" i="4" s="1"/>
  <c r="AB11" i="3"/>
  <c r="F11" i="4"/>
  <c r="AB15" i="3"/>
  <c r="F15" i="4" s="1"/>
  <c r="AB35" i="3"/>
  <c r="F35" i="4" s="1"/>
  <c r="AB39" i="3"/>
  <c r="F39" i="4" s="1"/>
  <c r="AB56" i="3"/>
  <c r="F56" i="4" s="1"/>
  <c r="AB64" i="3"/>
  <c r="F64" i="4" s="1"/>
  <c r="AB70" i="3"/>
  <c r="F70" i="4" s="1"/>
  <c r="AB72" i="3"/>
  <c r="F72" i="4" s="1"/>
  <c r="AB80" i="3"/>
  <c r="F80" i="4" s="1"/>
  <c r="AB14" i="3"/>
  <c r="F14" i="4" s="1"/>
  <c r="AB16" i="3"/>
  <c r="F16" i="4" s="1"/>
  <c r="AB24" i="3"/>
  <c r="F24" i="4" s="1"/>
  <c r="AB30" i="3"/>
  <c r="F30" i="4" s="1"/>
  <c r="AB38" i="3"/>
  <c r="F38" i="4" s="1"/>
  <c r="AB40" i="3"/>
  <c r="F40" i="4" s="1"/>
  <c r="F51" i="4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6" i="4"/>
  <c r="P40" i="3"/>
  <c r="E40" i="4" s="1"/>
  <c r="P61" i="3"/>
  <c r="E61" i="4" s="1"/>
  <c r="P63" i="3"/>
  <c r="E63" i="4" s="1"/>
  <c r="P65" i="3"/>
  <c r="E65" i="4" s="1"/>
  <c r="P71" i="3"/>
  <c r="E71" i="4" s="1"/>
  <c r="P77" i="3"/>
  <c r="E77" i="4" s="1"/>
  <c r="P79" i="3"/>
  <c r="E79" i="4" s="1"/>
  <c r="P21" i="3"/>
  <c r="E21" i="4" s="1"/>
  <c r="P37" i="3"/>
  <c r="E37" i="4" s="1"/>
  <c r="E39" i="4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M59" i="4" l="1"/>
  <c r="M36" i="4"/>
  <c r="M29" i="4"/>
  <c r="N29" i="4" s="1"/>
  <c r="O29" i="4" s="1"/>
  <c r="K35" i="8" s="1"/>
  <c r="M72" i="4"/>
  <c r="N72" i="4" s="1"/>
  <c r="O72" i="4" s="1"/>
  <c r="K98" i="8" s="1"/>
  <c r="M13" i="4"/>
  <c r="AE13" i="6" s="1"/>
  <c r="M39" i="4"/>
  <c r="P20" i="3"/>
  <c r="E20" i="4" s="1"/>
  <c r="P27" i="3"/>
  <c r="E27" i="4" s="1"/>
  <c r="P36" i="3"/>
  <c r="E36" i="4" s="1"/>
  <c r="P18" i="3"/>
  <c r="E18" i="4" s="1"/>
  <c r="H18" i="4" s="1"/>
  <c r="AE18" i="3" s="1"/>
  <c r="P26" i="3"/>
  <c r="E26" i="4" s="1"/>
  <c r="P51" i="3"/>
  <c r="E51" i="4" s="1"/>
  <c r="P11" i="3"/>
  <c r="E11" i="4" s="1"/>
  <c r="H11" i="4" s="1"/>
  <c r="I11" i="4" s="1"/>
  <c r="I17" i="8" s="1"/>
  <c r="P15" i="3"/>
  <c r="E15" i="4" s="1"/>
  <c r="H15" i="4" s="1"/>
  <c r="I15" i="4" s="1"/>
  <c r="P19" i="3"/>
  <c r="E19" i="4" s="1"/>
  <c r="P23" i="3"/>
  <c r="E23" i="4" s="1"/>
  <c r="P35" i="3"/>
  <c r="E35" i="4" s="1"/>
  <c r="H35" i="4" s="1"/>
  <c r="I35" i="4" s="1"/>
  <c r="P52" i="3"/>
  <c r="E52" i="4" s="1"/>
  <c r="H52" i="4" s="1"/>
  <c r="I52" i="4" s="1"/>
  <c r="I78" i="8" s="1"/>
  <c r="P30" i="3"/>
  <c r="E30" i="4" s="1"/>
  <c r="P31" i="3"/>
  <c r="E31" i="4" s="1"/>
  <c r="P12" i="3"/>
  <c r="E12" i="4" s="1"/>
  <c r="H12" i="4" s="1"/>
  <c r="AE12" i="3" s="1"/>
  <c r="P32" i="3"/>
  <c r="E32" i="4" s="1"/>
  <c r="H32" i="4" s="1"/>
  <c r="I32" i="4" s="1"/>
  <c r="P53" i="3"/>
  <c r="E53" i="4" s="1"/>
  <c r="P10" i="3"/>
  <c r="E10" i="4" s="1"/>
  <c r="P22" i="3"/>
  <c r="E22" i="4" s="1"/>
  <c r="H22" i="4" s="1"/>
  <c r="I22" i="4" s="1"/>
  <c r="I28" i="8" s="1"/>
  <c r="P34" i="3"/>
  <c r="E34" i="4" s="1"/>
  <c r="H34" i="4" s="1"/>
  <c r="AE34" i="3" s="1"/>
  <c r="P55" i="3"/>
  <c r="E55" i="4" s="1"/>
  <c r="P29" i="3"/>
  <c r="E29" i="4" s="1"/>
  <c r="P9" i="3"/>
  <c r="E9" i="4" s="1"/>
  <c r="H9" i="4" s="1"/>
  <c r="I9" i="4" s="1"/>
  <c r="AF9" i="3" s="1"/>
  <c r="P38" i="3"/>
  <c r="E38" i="4" s="1"/>
  <c r="H38" i="4" s="1"/>
  <c r="AE38" i="3" s="1"/>
  <c r="P24" i="3"/>
  <c r="E24" i="4" s="1"/>
  <c r="P13" i="3"/>
  <c r="E13" i="4" s="1"/>
  <c r="P17" i="3"/>
  <c r="E17" i="4" s="1"/>
  <c r="H17" i="4" s="1"/>
  <c r="I17" i="4" s="1"/>
  <c r="P25" i="3"/>
  <c r="E25" i="4" s="1"/>
  <c r="H25" i="4" s="1"/>
  <c r="AE25" i="3" s="1"/>
  <c r="P33" i="3"/>
  <c r="E33" i="4" s="1"/>
  <c r="H33" i="4" s="1"/>
  <c r="P50" i="3"/>
  <c r="E50" i="4" s="1"/>
  <c r="H50" i="4" s="1"/>
  <c r="P54" i="3"/>
  <c r="E54" i="4" s="1"/>
  <c r="H54" i="4" s="1"/>
  <c r="I54" i="4" s="1"/>
  <c r="G11" i="8"/>
  <c r="G72" i="8" s="1"/>
  <c r="B55" i="7"/>
  <c r="B23" i="7"/>
  <c r="D35" i="6"/>
  <c r="B32" i="6"/>
  <c r="B27" i="6"/>
  <c r="B23" i="6"/>
  <c r="B13" i="6"/>
  <c r="D37" i="7"/>
  <c r="C28" i="7"/>
  <c r="D19" i="7"/>
  <c r="D11" i="7"/>
  <c r="B55" i="6"/>
  <c r="C28" i="6"/>
  <c r="C20" i="6"/>
  <c r="C25" i="3"/>
  <c r="B13" i="7"/>
  <c r="C20" i="7"/>
  <c r="C51" i="6"/>
  <c r="D21" i="6"/>
  <c r="B19" i="6"/>
  <c r="D35" i="7"/>
  <c r="B31" i="7"/>
  <c r="C25" i="7"/>
  <c r="B10" i="7"/>
  <c r="B51" i="6"/>
  <c r="C34" i="6"/>
  <c r="C18" i="6"/>
  <c r="B9" i="3"/>
  <c r="T20" i="4"/>
  <c r="U20" i="4" s="1"/>
  <c r="AG20" i="7" s="1"/>
  <c r="AE20" i="7"/>
  <c r="T29" i="4"/>
  <c r="U29" i="4" s="1"/>
  <c r="AG29" i="7" s="1"/>
  <c r="AE29" i="7"/>
  <c r="AE37" i="7"/>
  <c r="T37" i="4"/>
  <c r="U37" i="4" s="1"/>
  <c r="AG37" i="7" s="1"/>
  <c r="AE59" i="7"/>
  <c r="T59" i="4"/>
  <c r="U59" i="4" s="1"/>
  <c r="V59" i="4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15" i="4"/>
  <c r="M31" i="4"/>
  <c r="AE31" i="6" s="1"/>
  <c r="M77" i="4"/>
  <c r="N77" i="4" s="1"/>
  <c r="M69" i="4"/>
  <c r="A4" i="7"/>
  <c r="A45" i="7" s="1"/>
  <c r="M26" i="4"/>
  <c r="AE26" i="6" s="1"/>
  <c r="B27" i="3"/>
  <c r="B71" i="3"/>
  <c r="C23" i="3"/>
  <c r="D51" i="3"/>
  <c r="D56" i="3"/>
  <c r="M37" i="4"/>
  <c r="N37" i="4" s="1"/>
  <c r="O37" i="4" s="1"/>
  <c r="K43" i="8" s="1"/>
  <c r="AF11" i="7"/>
  <c r="AE24" i="7"/>
  <c r="A1" i="6"/>
  <c r="A42" i="6" s="1"/>
  <c r="A1" i="3"/>
  <c r="A42" i="3" s="1"/>
  <c r="A1" i="7"/>
  <c r="A42" i="7" s="1"/>
  <c r="AE59" i="6"/>
  <c r="N59" i="4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N12" i="4" s="1"/>
  <c r="O12" i="4" s="1"/>
  <c r="K18" i="8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N23" i="4" s="1"/>
  <c r="AF23" i="6" s="1"/>
  <c r="M27" i="4"/>
  <c r="AE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AE37" i="6"/>
  <c r="M51" i="4"/>
  <c r="M53" i="4"/>
  <c r="M55" i="4"/>
  <c r="N55" i="4" s="1"/>
  <c r="O55" i="4" s="1"/>
  <c r="AG55" i="6" s="1"/>
  <c r="M63" i="4"/>
  <c r="M67" i="4"/>
  <c r="M71" i="4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N25" i="4" s="1"/>
  <c r="O25" i="4" s="1"/>
  <c r="AG25" i="6" s="1"/>
  <c r="M9" i="4"/>
  <c r="M57" i="4"/>
  <c r="N57" i="4" s="1"/>
  <c r="B50" i="7"/>
  <c r="B14" i="7"/>
  <c r="C19" i="3"/>
  <c r="C19" i="7"/>
  <c r="M11" i="4"/>
  <c r="N11" i="4" s="1"/>
  <c r="O11" i="4" s="1"/>
  <c r="K17" i="8" s="1"/>
  <c r="M35" i="4"/>
  <c r="AE9" i="7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N24" i="4" s="1"/>
  <c r="AF24" i="6" s="1"/>
  <c r="M16" i="4"/>
  <c r="N16" i="4" s="1"/>
  <c r="M74" i="4"/>
  <c r="N74" i="4" s="1"/>
  <c r="M66" i="4"/>
  <c r="N66" i="4" s="1"/>
  <c r="O66" i="4" s="1"/>
  <c r="AG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N79" i="4" s="1"/>
  <c r="AF79" i="6" s="1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N56" i="4" s="1"/>
  <c r="AF56" i="6" s="1"/>
  <c r="M60" i="4"/>
  <c r="N60" i="4" s="1"/>
  <c r="O60" i="4" s="1"/>
  <c r="AG60" i="6" s="1"/>
  <c r="M64" i="4"/>
  <c r="M68" i="4"/>
  <c r="N68" i="4" s="1"/>
  <c r="M76" i="4"/>
  <c r="AE76" i="6" s="1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AE21" i="7"/>
  <c r="T21" i="4"/>
  <c r="U21" i="4" s="1"/>
  <c r="V21" i="4" s="1"/>
  <c r="W21" i="4" s="1"/>
  <c r="O27" i="8" s="1"/>
  <c r="N61" i="4"/>
  <c r="O61" i="4" s="1"/>
  <c r="AE61" i="6"/>
  <c r="N80" i="4"/>
  <c r="O80" i="4" s="1"/>
  <c r="K106" i="8" s="1"/>
  <c r="AE68" i="6"/>
  <c r="N26" i="4"/>
  <c r="O26" i="4" s="1"/>
  <c r="AG26" i="6" s="1"/>
  <c r="AE36" i="6"/>
  <c r="N36" i="4"/>
  <c r="AF36" i="6" s="1"/>
  <c r="AE16" i="6"/>
  <c r="AE55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66" i="6"/>
  <c r="AE40" i="6"/>
  <c r="N71" i="4"/>
  <c r="O71" i="4" s="1"/>
  <c r="AE71" i="6"/>
  <c r="T36" i="4"/>
  <c r="AF36" i="7" s="1"/>
  <c r="AE36" i="7"/>
  <c r="T26" i="4"/>
  <c r="U26" i="4" s="1"/>
  <c r="AG26" i="7" s="1"/>
  <c r="AE26" i="7"/>
  <c r="AE23" i="6"/>
  <c r="AE56" i="6"/>
  <c r="N64" i="4"/>
  <c r="O64" i="4" s="1"/>
  <c r="K90" i="8" s="1"/>
  <c r="AE64" i="6"/>
  <c r="N76" i="4"/>
  <c r="AF76" i="6" s="1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61" i="7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U56" i="4"/>
  <c r="V50" i="4"/>
  <c r="U77" i="4"/>
  <c r="V77" i="4" s="1"/>
  <c r="H10" i="4"/>
  <c r="I10" i="4" s="1"/>
  <c r="AF10" i="3" s="1"/>
  <c r="O88" i="8"/>
  <c r="M88" i="8"/>
  <c r="U40" i="4"/>
  <c r="V40" i="4" s="1"/>
  <c r="U9" i="4"/>
  <c r="W9" i="4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H58" i="4"/>
  <c r="U68" i="4"/>
  <c r="V68" i="4" s="1"/>
  <c r="W68" i="4" s="1"/>
  <c r="U75" i="4"/>
  <c r="H28" i="4"/>
  <c r="AE28" i="3" s="1"/>
  <c r="H59" i="4"/>
  <c r="AE5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30" i="4"/>
  <c r="AE30" i="3" s="1"/>
  <c r="H61" i="4"/>
  <c r="I61" i="4" s="1"/>
  <c r="H68" i="4"/>
  <c r="AE68" i="3" s="1"/>
  <c r="H74" i="4"/>
  <c r="H65" i="4"/>
  <c r="AE65" i="3" s="1"/>
  <c r="H53" i="4"/>
  <c r="I53" i="4" s="1"/>
  <c r="I79" i="8" s="1"/>
  <c r="H29" i="4"/>
  <c r="I29" i="4" s="1"/>
  <c r="I35" i="8" s="1"/>
  <c r="H60" i="4"/>
  <c r="AE60" i="3" s="1"/>
  <c r="AG31" i="7"/>
  <c r="U64" i="4"/>
  <c r="V64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H57" i="4"/>
  <c r="I57" i="4" s="1"/>
  <c r="H63" i="4"/>
  <c r="H70" i="4"/>
  <c r="AE70" i="3" s="1"/>
  <c r="H77" i="4"/>
  <c r="AE77" i="3" s="1"/>
  <c r="V72" i="4"/>
  <c r="W72" i="4" s="1"/>
  <c r="AG72" i="7"/>
  <c r="AG71" i="7"/>
  <c r="V71" i="4"/>
  <c r="AF72" i="7"/>
  <c r="U69" i="4"/>
  <c r="AG15" i="7"/>
  <c r="AG34" i="7"/>
  <c r="V11" i="4"/>
  <c r="U70" i="4"/>
  <c r="AF34" i="7"/>
  <c r="AG62" i="7"/>
  <c r="AG29" i="6"/>
  <c r="M105" i="8"/>
  <c r="O16" i="8"/>
  <c r="M16" i="8"/>
  <c r="M37" i="8"/>
  <c r="O37" i="8"/>
  <c r="K87" i="8"/>
  <c r="AG61" i="6"/>
  <c r="V61" i="4"/>
  <c r="W61" i="4" s="1"/>
  <c r="AG10" i="7"/>
  <c r="U80" i="4"/>
  <c r="M40" i="8"/>
  <c r="O40" i="8"/>
  <c r="U12" i="4"/>
  <c r="AE27" i="3"/>
  <c r="M39" i="8"/>
  <c r="AF66" i="7"/>
  <c r="M91" i="8"/>
  <c r="AG24" i="7"/>
  <c r="AF10" i="7"/>
  <c r="AF30" i="7"/>
  <c r="U30" i="4"/>
  <c r="O30" i="8"/>
  <c r="M30" i="8"/>
  <c r="AG66" i="7"/>
  <c r="AF27" i="7"/>
  <c r="U27" i="4"/>
  <c r="N52" i="4" l="1"/>
  <c r="O52" i="4" s="1"/>
  <c r="K78" i="8" s="1"/>
  <c r="N13" i="4"/>
  <c r="O13" i="4" s="1"/>
  <c r="K19" i="8" s="1"/>
  <c r="O76" i="4"/>
  <c r="AG76" i="6" s="1"/>
  <c r="AE79" i="6"/>
  <c r="N58" i="4"/>
  <c r="O58" i="4" s="1"/>
  <c r="K84" i="8" s="1"/>
  <c r="N31" i="4"/>
  <c r="O31" i="4" s="1"/>
  <c r="AG31" i="6" s="1"/>
  <c r="AE20" i="6"/>
  <c r="N38" i="4"/>
  <c r="O38" i="4" s="1"/>
  <c r="AG38" i="6" s="1"/>
  <c r="U39" i="4"/>
  <c r="AG39" i="7" s="1"/>
  <c r="AE12" i="6"/>
  <c r="V37" i="4"/>
  <c r="W37" i="4" s="1"/>
  <c r="O43" i="8" s="1"/>
  <c r="N18" i="4"/>
  <c r="AF18" i="6" s="1"/>
  <c r="N10" i="4"/>
  <c r="O10" i="4" s="1"/>
  <c r="K16" i="8" s="1"/>
  <c r="AE21" i="6"/>
  <c r="AF69" i="6"/>
  <c r="AE77" i="6"/>
  <c r="AG69" i="6"/>
  <c r="AE24" i="6"/>
  <c r="M89" i="8"/>
  <c r="AE60" i="6"/>
  <c r="AE11" i="6"/>
  <c r="N27" i="4"/>
  <c r="AF27" i="6" s="1"/>
  <c r="AE25" i="6"/>
  <c r="N17" i="4"/>
  <c r="AF17" i="6" s="1"/>
  <c r="V20" i="4"/>
  <c r="W20" i="4" s="1"/>
  <c r="AF20" i="7"/>
  <c r="AG59" i="7"/>
  <c r="AF59" i="7"/>
  <c r="AG37" i="6"/>
  <c r="K81" i="8"/>
  <c r="U57" i="4"/>
  <c r="AG57" i="7" s="1"/>
  <c r="AF55" i="6"/>
  <c r="K32" i="8"/>
  <c r="AF37" i="6"/>
  <c r="I31" i="4"/>
  <c r="I37" i="8" s="1"/>
  <c r="AG63" i="7"/>
  <c r="AF63" i="7"/>
  <c r="U67" i="4"/>
  <c r="V67" i="4" s="1"/>
  <c r="W67" i="4" s="1"/>
  <c r="O93" i="8" s="1"/>
  <c r="AG28" i="7"/>
  <c r="M34" i="8"/>
  <c r="U51" i="4"/>
  <c r="AG51" i="7" s="1"/>
  <c r="O20" i="4"/>
  <c r="AG20" i="6" s="1"/>
  <c r="AF23" i="7"/>
  <c r="M29" i="8"/>
  <c r="AG23" i="7"/>
  <c r="AF52" i="3"/>
  <c r="AF13" i="7"/>
  <c r="M19" i="8"/>
  <c r="AG13" i="7"/>
  <c r="AG60" i="7"/>
  <c r="V29" i="4"/>
  <c r="W29" i="4" s="1"/>
  <c r="O35" i="8" s="1"/>
  <c r="AF29" i="7"/>
  <c r="AG79" i="7"/>
  <c r="U32" i="4"/>
  <c r="AG32" i="7" s="1"/>
  <c r="V26" i="4"/>
  <c r="W26" i="4" s="1"/>
  <c r="O32" i="8" s="1"/>
  <c r="U22" i="4"/>
  <c r="V22" i="4" s="1"/>
  <c r="W22" i="4" s="1"/>
  <c r="U52" i="4"/>
  <c r="AG52" i="7" s="1"/>
  <c r="U35" i="4"/>
  <c r="V35" i="4" s="1"/>
  <c r="W35" i="4" s="1"/>
  <c r="O41" i="8" s="1"/>
  <c r="AF60" i="7"/>
  <c r="O56" i="4"/>
  <c r="K82" i="8" s="1"/>
  <c r="K89" i="8"/>
  <c r="AF37" i="7"/>
  <c r="AF26" i="7"/>
  <c r="O39" i="4"/>
  <c r="AF79" i="7"/>
  <c r="U14" i="4"/>
  <c r="V14" i="4" s="1"/>
  <c r="W14" i="4" s="1"/>
  <c r="I90" i="8"/>
  <c r="K27" i="8"/>
  <c r="O24" i="4"/>
  <c r="K30" i="8" s="1"/>
  <c r="AG25" i="7"/>
  <c r="AF25" i="7"/>
  <c r="AF21" i="6"/>
  <c r="AF11" i="3"/>
  <c r="AE11" i="3"/>
  <c r="AG19" i="7"/>
  <c r="AF19" i="7"/>
  <c r="K37" i="8"/>
  <c r="I19" i="4"/>
  <c r="I25" i="8" s="1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E9" i="6"/>
  <c r="N9" i="4"/>
  <c r="K21" i="8"/>
  <c r="AG72" i="6"/>
  <c r="M99" i="8"/>
  <c r="AE76" i="3"/>
  <c r="AG12" i="6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14" i="6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25" i="6"/>
  <c r="K44" i="8"/>
  <c r="M41" i="8"/>
  <c r="M80" i="8"/>
  <c r="W54" i="4"/>
  <c r="O80" i="8" s="1"/>
  <c r="W64" i="4"/>
  <c r="O90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19" i="4"/>
  <c r="O25" i="8" s="1"/>
  <c r="O77" i="4"/>
  <c r="AF77" i="6"/>
  <c r="I99" i="8"/>
  <c r="AF38" i="6"/>
  <c r="AE54" i="6"/>
  <c r="N54" i="4"/>
  <c r="AE70" i="6"/>
  <c r="N70" i="4"/>
  <c r="K92" i="8"/>
  <c r="O18" i="4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14" i="7"/>
  <c r="M98" i="8"/>
  <c r="O98" i="8"/>
  <c r="I91" i="8"/>
  <c r="AF69" i="3"/>
  <c r="I87" i="8"/>
  <c r="AF61" i="3"/>
  <c r="O26" i="8"/>
  <c r="V70" i="4"/>
  <c r="W70" i="4" s="1"/>
  <c r="AG70" i="7"/>
  <c r="M17" i="8"/>
  <c r="V69" i="4"/>
  <c r="W69" i="4" s="1"/>
  <c r="AG69" i="7"/>
  <c r="M87" i="8"/>
  <c r="O87" i="8"/>
  <c r="I80" i="8"/>
  <c r="AF54" i="3"/>
  <c r="AF17" i="3"/>
  <c r="I23" i="8"/>
  <c r="AF13" i="3"/>
  <c r="I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15" i="3"/>
  <c r="I21" i="8"/>
  <c r="I38" i="8"/>
  <c r="AF32" i="3"/>
  <c r="AF52" i="6" l="1"/>
  <c r="V52" i="4"/>
  <c r="W52" i="4" s="1"/>
  <c r="O78" i="8" s="1"/>
  <c r="AG52" i="6"/>
  <c r="AF13" i="6"/>
  <c r="M43" i="8"/>
  <c r="K102" i="8"/>
  <c r="V39" i="4"/>
  <c r="W39" i="4" s="1"/>
  <c r="AF31" i="6"/>
  <c r="AG10" i="6"/>
  <c r="AF10" i="6"/>
  <c r="AG67" i="7"/>
  <c r="O27" i="4"/>
  <c r="K33" i="8" s="1"/>
  <c r="M26" i="8"/>
  <c r="V32" i="4"/>
  <c r="W32" i="4" s="1"/>
  <c r="O38" i="8" s="1"/>
  <c r="V57" i="4"/>
  <c r="W57" i="4" s="1"/>
  <c r="AF31" i="3"/>
  <c r="O50" i="4"/>
  <c r="AG50" i="6" s="1"/>
  <c r="K105" i="8"/>
  <c r="K20" i="8"/>
  <c r="AG16" i="7"/>
  <c r="M35" i="8"/>
  <c r="K42" i="8"/>
  <c r="M32" i="8"/>
  <c r="AF19" i="3"/>
  <c r="K26" i="8"/>
  <c r="K29" i="8"/>
  <c r="AG40" i="6"/>
  <c r="AF30" i="6"/>
  <c r="AG22" i="7"/>
  <c r="V51" i="4"/>
  <c r="W51" i="4" s="1"/>
  <c r="O77" i="8" s="1"/>
  <c r="V18" i="4"/>
  <c r="W18" i="4" s="1"/>
  <c r="O24" i="8" s="1"/>
  <c r="K23" i="8"/>
  <c r="I42" i="8"/>
  <c r="K94" i="8"/>
  <c r="K45" i="8"/>
  <c r="AG39" i="6"/>
  <c r="AF62" i="3"/>
  <c r="AG56" i="6"/>
  <c r="AG73" i="6"/>
  <c r="AF38" i="3"/>
  <c r="AG24" i="6"/>
  <c r="I77" i="8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M96" i="8"/>
  <c r="O96" i="8"/>
  <c r="M20" i="8"/>
  <c r="O20" i="8"/>
  <c r="O45" i="8"/>
  <c r="M45" i="8"/>
  <c r="M36" i="8"/>
  <c r="O36" i="8"/>
  <c r="M78" i="8"/>
  <c r="M33" i="8"/>
  <c r="O33" i="8"/>
  <c r="O106" i="8"/>
  <c r="M106" i="8"/>
  <c r="O18" i="8"/>
  <c r="M18" i="8"/>
  <c r="AG27" i="6" l="1"/>
  <c r="M38" i="8"/>
  <c r="K76" i="8"/>
  <c r="M24" i="8"/>
  <c r="M77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<sst xmlns="http://schemas.openxmlformats.org/spreadsheetml/2006/main" count="793" uniqueCount="256">
  <si>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</si>
  <si>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</si>
  <si>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</si>
  <si>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</si>
  <si>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</si>
  <si>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</si>
  <si>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</si>
  <si>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</si>
  <si>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</si>
  <si>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</si>
  <si>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</si>
  <si>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</si>
  <si>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</si>
  <si>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</si>
  <si>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</si>
  <si>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</si>
  <si>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</si>
  <si>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</si>
  <si>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</si>
  <si>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</si>
  <si>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</si>
  <si>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</si>
  <si>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</si>
  <si>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</si>
  <si>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</si>
  <si>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</si>
  <si>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</si>
  <si>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</si>
  <si>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</si>
  <si>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</si>
  <si>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</si>
  <si>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</si>
  <si>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</si>
  <si>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</si>
  <si>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</si>
  <si>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</si>
  <si>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</si>
  <si>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</si>
  <si>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</si>
  <si>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</si>
  <si>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</si>
  <si>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</si>
  <si>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</si>
  <si>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</si>
  <si>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</si>
  <si>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</si>
  <si>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</si>
  <si>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</si>
  <si>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</si>
  <si>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</si>
  <si>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</si>
  <si>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</si>
  <si>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</si>
  <si>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</si>
  <si>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</si>
  <si>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</si>
  <si>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</si>
  <si>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</si>
  <si>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</si>
  <si>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</si>
  <si>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</si>
  <si>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</si>
  <si>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</si>
  <si>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</si>
  <si>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</si>
  <si>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</si>
  <si>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</si>
  <si>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</si>
  <si>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</si>
  <si>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</si>
  <si>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</si>
  <si>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</si>
  <si>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</si>
  <si>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</si>
  <si>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</si>
  <si>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</si>
  <si>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</si>
  <si>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</si>
  <si>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</si>
  <si>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</si>
  <si>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</si>
  <si>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</si>
  <si>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</si>
  <si>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</si>
  <si>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</si>
  <si>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</si>
  <si>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</si>
  <si>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</si>
  <si>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</si>
  <si>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</si>
  <si>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</si>
  <si>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</si>
  <si>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</si>
  <si>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</si>
  <si>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</si>
  <si>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</si>
  <si>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</si>
  <si>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</si>
  <si>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</si>
  <si>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</si>
  <si>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</si>
  <si>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</si>
  <si>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</si>
  <si>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</si>
  <si>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</si>
  <si>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</si>
  <si>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</si>
  <si>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</si>
  <si>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</si>
  <si>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</si>
  <si>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</si>
  <si>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</si>
  <si>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</si>
  <si>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</si>
  <si>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</si>
  <si>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</si>
  <si>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</si>
  <si>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</si>
  <si>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</si>
  <si>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</si>
  <si>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</si>
  <si>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</si>
  <si>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</si>
  <si>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</si>
  <si>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</si>
  <si>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</si>
  <si>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</si>
  <si>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</si>
  <si>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</si>
  <si>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</si>
  <si>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</si>
  <si>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</si>
  <si>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</si>
  <si>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</si>
  <si>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</si>
  <si>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</si>
  <si>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</si>
  <si>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</si>
  <si>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</si>
  <si>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</si>
  <si>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</si>
  <si>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</si>
  <si>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</si>
  <si>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</si>
  <si>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</si>
  <si>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</si>
  <si>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</si>
  <si>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</si>
  <si>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</si>
  <si>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</si>
  <si>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</si>
  <si>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</si>
  <si>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</si>
  <si>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</si>
  <si>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</si>
  <si>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 xml:space="preserve">ABAKAR, ALI A. </t>
  </si>
  <si>
    <t>BSIT-NET SEC TRACK-2</t>
  </si>
  <si>
    <t>16-4967-669</t>
  </si>
  <si>
    <t xml:space="preserve">ABDULAZIZ, ABDELNOUR MOHAMED FITWI </t>
  </si>
  <si>
    <t>BSIT-NET SEC TRACK-1</t>
  </si>
  <si>
    <t>16-4969-185</t>
  </si>
  <si>
    <t xml:space="preserve">ABDULAZIZ, ABDULLAH N. </t>
  </si>
  <si>
    <t>16-5321-545</t>
  </si>
  <si>
    <t xml:space="preserve">ABOUZAHOU, ISLAM A. </t>
  </si>
  <si>
    <t>BSCS-DIGITAL ARTS TRACK-1</t>
  </si>
  <si>
    <t>15-4936-569</t>
  </si>
  <si>
    <t xml:space="preserve">BACAGAN, DANNAH ANGIELLE B. </t>
  </si>
  <si>
    <t>BSIT-WEB TRACK-1</t>
  </si>
  <si>
    <t>16-5450-909</t>
  </si>
  <si>
    <t xml:space="preserve">BENAURO, CARL MARX B. </t>
  </si>
  <si>
    <t>15-2168-987</t>
  </si>
  <si>
    <t xml:space="preserve">BERGANIO, CRAIG MATTHEW P. </t>
  </si>
  <si>
    <t>16-5294-301</t>
  </si>
  <si>
    <t xml:space="preserve">BESTED, JESHUA LEE A. </t>
  </si>
  <si>
    <t>16-5455-980</t>
  </si>
  <si>
    <t xml:space="preserve">CERVANTES, MARK ALFONSO A. </t>
  </si>
  <si>
    <t>16-5518-482</t>
  </si>
  <si>
    <t xml:space="preserve">CHO, SHELDON SAM P. </t>
  </si>
  <si>
    <t>BSIT-ERP TRACK-1</t>
  </si>
  <si>
    <t>16-5521-630</t>
  </si>
  <si>
    <t xml:space="preserve">DACYAS, MICHAEL L. </t>
  </si>
  <si>
    <t>16-5510-598</t>
  </si>
  <si>
    <t xml:space="preserve">DAMIAN, MOJZESZ REDD S. </t>
  </si>
  <si>
    <t>15-4340-985</t>
  </si>
  <si>
    <t xml:space="preserve">ESCALONA, PRECIOUS ANN M. </t>
  </si>
  <si>
    <t>16-5398-696</t>
  </si>
  <si>
    <t xml:space="preserve">ESPELICO, JIM STEVEN C. </t>
  </si>
  <si>
    <t>12011581</t>
  </si>
  <si>
    <t xml:space="preserve">FANGONILO, RICHARD O. </t>
  </si>
  <si>
    <t>16-3961-455</t>
  </si>
  <si>
    <t xml:space="preserve">GAPUZ, RAFAEL N. </t>
  </si>
  <si>
    <t>16-4829-157</t>
  </si>
  <si>
    <t xml:space="preserve">GARGANERA, JUSTIN D. </t>
  </si>
  <si>
    <t>12-4113-306</t>
  </si>
  <si>
    <t xml:space="preserve">GOMEZ, JOHN PAUL D. </t>
  </si>
  <si>
    <t>16-5145-532</t>
  </si>
  <si>
    <t xml:space="preserve">HABAN, CHRISTIAN MARK L. </t>
  </si>
  <si>
    <t>16-4954-211</t>
  </si>
  <si>
    <t xml:space="preserve">HAMID, ABAKAR MAHAMAT ABDALLAH </t>
  </si>
  <si>
    <t>16-5246-932</t>
  </si>
  <si>
    <t xml:space="preserve">HARNOIS, ENSBERT S. </t>
  </si>
  <si>
    <t>BSIT-BA TRACK-1</t>
  </si>
  <si>
    <t>14-4197-256</t>
  </si>
  <si>
    <t xml:space="preserve">MALIONES, KAILE ZANRYANA A. </t>
  </si>
  <si>
    <t>16-5412-889</t>
  </si>
  <si>
    <t xml:space="preserve">MANALO, RONMAR M. </t>
  </si>
  <si>
    <t>BSIT-WEB TRACK-2</t>
  </si>
  <si>
    <t>14-4327-734</t>
  </si>
  <si>
    <t xml:space="preserve">MANZANO, ALEJANDRO III G. </t>
  </si>
  <si>
    <t>12004012</t>
  </si>
  <si>
    <t xml:space="preserve">MOLINA, ARNEL JR. L. </t>
  </si>
  <si>
    <t>16-5243-734</t>
  </si>
  <si>
    <t xml:space="preserve">MORANG, KAREN ANGELICA M. </t>
  </si>
  <si>
    <t>16-5495-634</t>
  </si>
  <si>
    <t xml:space="preserve">NIYODUSENGA, ESTHER </t>
  </si>
  <si>
    <t>16-4038-649</t>
  </si>
  <si>
    <t xml:space="preserve">ORTILANO, CHRISTIAN PAUL G. </t>
  </si>
  <si>
    <t>16-5257-438</t>
  </si>
  <si>
    <t xml:space="preserve">OSMAN, MOHAMED N. </t>
  </si>
  <si>
    <t>16-5328-159</t>
  </si>
  <si>
    <t xml:space="preserve">PARAYNO, KATELYN D. </t>
  </si>
  <si>
    <t>16-5327-449</t>
  </si>
  <si>
    <t xml:space="preserve">PASI, CHRESTEL KEISHA RAE B. </t>
  </si>
  <si>
    <t>15-4385-765</t>
  </si>
  <si>
    <t xml:space="preserve">PEREZ, EULI MARTINI </t>
  </si>
  <si>
    <t>16-3738-860</t>
  </si>
  <si>
    <t xml:space="preserve">PIZARRO, SERGEI G. </t>
  </si>
  <si>
    <t>16-5375-604</t>
  </si>
  <si>
    <t xml:space="preserve">QUANDOOS, ABDULRAHMAN M. </t>
  </si>
  <si>
    <t>BSCS-MOBILE TECH TRACK-1</t>
  </si>
  <si>
    <t>15-4645-596</t>
  </si>
  <si>
    <t xml:space="preserve">SALVADOR, SAMANTHA ANGELA </t>
  </si>
  <si>
    <t>16-5156-297</t>
  </si>
  <si>
    <t xml:space="preserve">SAPU, STAINER JUNIOR L. </t>
  </si>
  <si>
    <t>14-3848-115</t>
  </si>
  <si>
    <t xml:space="preserve">YOUSIF, AHMAD M. </t>
  </si>
  <si>
    <t>16-5540-406</t>
  </si>
  <si>
    <t xml:space="preserve">YOUSOUF, HASSANE S. </t>
  </si>
  <si>
    <t>16-4968-103</t>
  </si>
  <si>
    <t>CITCS INTL 3</t>
  </si>
  <si>
    <t>ICS2</t>
  </si>
  <si>
    <t>INTRODUCTION TO COMPUTER PROGRAMMING</t>
  </si>
  <si>
    <t>WF 4:15PM-5:30PM</t>
  </si>
  <si>
    <t>TTHSAT 6:45PM-8:00PM</t>
  </si>
  <si>
    <t>M303</t>
  </si>
  <si>
    <t>2016-2017</t>
  </si>
  <si>
    <t>Lab Act 01</t>
  </si>
  <si>
    <t>Lab Act 02</t>
  </si>
  <si>
    <t>Lab Act 03</t>
  </si>
  <si>
    <t>Lab Act 04</t>
  </si>
  <si>
    <t>Lab Act 05</t>
  </si>
  <si>
    <t>Lab Act 06</t>
  </si>
  <si>
    <t>MLAB01</t>
  </si>
  <si>
    <t>MLAB02</t>
  </si>
  <si>
    <t>MLAB03</t>
  </si>
  <si>
    <t>MLAB04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</si>
</sst>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239</v>
      </c>
      <c r="E12" s="194"/>
      <c r="F12" s="1"/>
      <c r="G12" s="189" t="s">
        <v>240</v>
      </c>
      <c r="H12" s="192"/>
      <c r="I12" s="2"/>
      <c r="J12" s="189" t="s">
        <v>241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242</v>
      </c>
      <c r="E14" s="192"/>
      <c r="F14" s="4"/>
      <c r="G14" s="189" t="s">
        <v>243</v>
      </c>
      <c r="H14" s="192"/>
      <c r="I14" s="5"/>
      <c r="J14" s="167" t="s">
        <v>244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245</v>
      </c>
      <c r="E16" s="200"/>
      <c r="F16" s="4"/>
      <c r="G16" s="168">
        <v>2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>
        <v>40575</v>
      </c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>
        <v>40603</v>
      </c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>
        <v>40634</v>
      </c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16" workbookViewId="0">
      <selection activeCell="B2" sqref="B2:B39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155</v>
      </c>
      <c r="C2" s="47" t="s">
        <v>114</v>
      </c>
      <c r="D2" s="51" t="s">
        <v>156</v>
      </c>
      <c r="E2" s="47" t="s">
        <v>157</v>
      </c>
    </row>
    <row r="3" spans="1:5" ht="12.75" customHeight="1" x14ac:dyDescent="0.35">
      <c r="A3" s="50" t="s">
        <v>35</v>
      </c>
      <c r="B3" s="46" t="s">
        <v>158</v>
      </c>
      <c r="C3" s="47" t="s">
        <v>114</v>
      </c>
      <c r="D3" s="51" t="s">
        <v>159</v>
      </c>
      <c r="E3" s="47" t="s">
        <v>160</v>
      </c>
    </row>
    <row r="4" spans="1:5" ht="12.75" customHeight="1" x14ac:dyDescent="0.35">
      <c r="A4" s="50" t="s">
        <v>36</v>
      </c>
      <c r="B4" s="46" t="s">
        <v>161</v>
      </c>
      <c r="C4" s="47" t="s">
        <v>114</v>
      </c>
      <c r="D4" s="51" t="s">
        <v>159</v>
      </c>
      <c r="E4" s="47" t="s">
        <v>162</v>
      </c>
    </row>
    <row r="5" spans="1:5" ht="12.75" customHeight="1" x14ac:dyDescent="0.35">
      <c r="A5" s="50" t="s">
        <v>37</v>
      </c>
      <c r="B5" s="46" t="s">
        <v>163</v>
      </c>
      <c r="C5" s="47" t="s">
        <v>114</v>
      </c>
      <c r="D5" s="51" t="s">
        <v>164</v>
      </c>
      <c r="E5" s="47" t="s">
        <v>165</v>
      </c>
    </row>
    <row r="6" spans="1:5" ht="12.75" customHeight="1" x14ac:dyDescent="0.35">
      <c r="A6" s="50" t="s">
        <v>38</v>
      </c>
      <c r="B6" s="46" t="s">
        <v>166</v>
      </c>
      <c r="C6" s="47" t="s">
        <v>106</v>
      </c>
      <c r="D6" s="51" t="s">
        <v>167</v>
      </c>
      <c r="E6" s="47" t="s">
        <v>168</v>
      </c>
    </row>
    <row r="7" spans="1:5" ht="12.75" customHeight="1" x14ac:dyDescent="0.35">
      <c r="A7" s="50" t="s">
        <v>39</v>
      </c>
      <c r="B7" s="46" t="s">
        <v>169</v>
      </c>
      <c r="C7" s="47" t="s">
        <v>114</v>
      </c>
      <c r="D7" s="51" t="s">
        <v>159</v>
      </c>
      <c r="E7" s="47" t="s">
        <v>170</v>
      </c>
    </row>
    <row r="8" spans="1:5" ht="12.75" customHeight="1" x14ac:dyDescent="0.35">
      <c r="A8" s="50" t="s">
        <v>40</v>
      </c>
      <c r="B8" s="46" t="s">
        <v>171</v>
      </c>
      <c r="C8" s="47" t="s">
        <v>114</v>
      </c>
      <c r="D8" s="51" t="s">
        <v>167</v>
      </c>
      <c r="E8" s="47" t="s">
        <v>172</v>
      </c>
    </row>
    <row r="9" spans="1:5" ht="12.75" customHeight="1" x14ac:dyDescent="0.35">
      <c r="A9" s="50" t="s">
        <v>41</v>
      </c>
      <c r="B9" s="46" t="s">
        <v>173</v>
      </c>
      <c r="C9" s="47" t="s">
        <v>114</v>
      </c>
      <c r="D9" s="51" t="s">
        <v>159</v>
      </c>
      <c r="E9" s="47" t="s">
        <v>174</v>
      </c>
    </row>
    <row r="10" spans="1:5" ht="12.75" customHeight="1" x14ac:dyDescent="0.35">
      <c r="A10" s="50" t="s">
        <v>42</v>
      </c>
      <c r="B10" s="46" t="s">
        <v>175</v>
      </c>
      <c r="C10" s="47" t="s">
        <v>114</v>
      </c>
      <c r="D10" s="51" t="s">
        <v>159</v>
      </c>
      <c r="E10" s="47" t="s">
        <v>176</v>
      </c>
    </row>
    <row r="11" spans="1:5" ht="12.75" customHeight="1" x14ac:dyDescent="0.35">
      <c r="A11" s="50" t="s">
        <v>43</v>
      </c>
      <c r="B11" s="48" t="s">
        <v>177</v>
      </c>
      <c r="C11" s="47" t="s">
        <v>114</v>
      </c>
      <c r="D11" s="51" t="s">
        <v>178</v>
      </c>
      <c r="E11" s="47" t="s">
        <v>179</v>
      </c>
    </row>
    <row r="12" spans="1:5" ht="12.75" customHeight="1" x14ac:dyDescent="0.35">
      <c r="A12" s="50" t="s">
        <v>44</v>
      </c>
      <c r="B12" s="46" t="s">
        <v>180</v>
      </c>
      <c r="C12" s="47" t="s">
        <v>114</v>
      </c>
      <c r="D12" s="51" t="s">
        <v>159</v>
      </c>
      <c r="E12" s="47" t="s">
        <v>181</v>
      </c>
    </row>
    <row r="13" spans="1:5" ht="12.75" customHeight="1" x14ac:dyDescent="0.35">
      <c r="A13" s="50" t="s">
        <v>45</v>
      </c>
      <c r="B13" s="46" t="s">
        <v>182</v>
      </c>
      <c r="C13" s="47" t="s">
        <v>114</v>
      </c>
      <c r="D13" s="51" t="s">
        <v>167</v>
      </c>
      <c r="E13" s="47" t="s">
        <v>183</v>
      </c>
    </row>
    <row r="14" spans="1:5" ht="12.75" customHeight="1" x14ac:dyDescent="0.35">
      <c r="A14" s="50" t="s">
        <v>46</v>
      </c>
      <c r="B14" s="46" t="s">
        <v>184</v>
      </c>
      <c r="C14" s="47" t="s">
        <v>106</v>
      </c>
      <c r="D14" s="51" t="s">
        <v>167</v>
      </c>
      <c r="E14" s="47" t="s">
        <v>185</v>
      </c>
    </row>
    <row r="15" spans="1:5" ht="12.75" customHeight="1" x14ac:dyDescent="0.35">
      <c r="A15" s="50" t="s">
        <v>47</v>
      </c>
      <c r="B15" s="46" t="s">
        <v>186</v>
      </c>
      <c r="C15" s="47" t="s">
        <v>114</v>
      </c>
      <c r="D15" s="51" t="s">
        <v>167</v>
      </c>
      <c r="E15" s="47" t="s">
        <v>187</v>
      </c>
    </row>
    <row r="16" spans="1:5" ht="12.75" customHeight="1" x14ac:dyDescent="0.35">
      <c r="A16" s="50" t="s">
        <v>48</v>
      </c>
      <c r="B16" s="46" t="s">
        <v>188</v>
      </c>
      <c r="C16" s="47" t="s">
        <v>114</v>
      </c>
      <c r="D16" s="51" t="s">
        <v>167</v>
      </c>
      <c r="E16" s="47" t="s">
        <v>189</v>
      </c>
    </row>
    <row r="17" spans="1:5" ht="12.75" customHeight="1" x14ac:dyDescent="0.35">
      <c r="A17" s="50" t="s">
        <v>49</v>
      </c>
      <c r="B17" s="46" t="s">
        <v>190</v>
      </c>
      <c r="C17" s="47" t="s">
        <v>114</v>
      </c>
      <c r="D17" s="51" t="s">
        <v>159</v>
      </c>
      <c r="E17" s="47" t="s">
        <v>191</v>
      </c>
    </row>
    <row r="18" spans="1:5" ht="12.75" customHeight="1" x14ac:dyDescent="0.35">
      <c r="A18" s="50" t="s">
        <v>50</v>
      </c>
      <c r="B18" s="46" t="s">
        <v>192</v>
      </c>
      <c r="C18" s="47" t="s">
        <v>114</v>
      </c>
      <c r="D18" s="51" t="s">
        <v>178</v>
      </c>
      <c r="E18" s="47" t="s">
        <v>193</v>
      </c>
    </row>
    <row r="19" spans="1:5" ht="12.75" customHeight="1" x14ac:dyDescent="0.35">
      <c r="A19" s="50" t="s">
        <v>51</v>
      </c>
      <c r="B19" s="46" t="s">
        <v>194</v>
      </c>
      <c r="C19" s="47" t="s">
        <v>114</v>
      </c>
      <c r="D19" s="51" t="s">
        <v>167</v>
      </c>
      <c r="E19" s="47" t="s">
        <v>195</v>
      </c>
    </row>
    <row r="20" spans="1:5" ht="12.75" customHeight="1" x14ac:dyDescent="0.35">
      <c r="A20" s="50" t="s">
        <v>52</v>
      </c>
      <c r="B20" s="46" t="s">
        <v>196</v>
      </c>
      <c r="C20" s="47" t="s">
        <v>114</v>
      </c>
      <c r="D20" s="51" t="s">
        <v>159</v>
      </c>
      <c r="E20" s="47" t="s">
        <v>197</v>
      </c>
    </row>
    <row r="21" spans="1:5" ht="12.75" customHeight="1" x14ac:dyDescent="0.35">
      <c r="A21" s="50" t="s">
        <v>53</v>
      </c>
      <c r="B21" s="46" t="s">
        <v>198</v>
      </c>
      <c r="C21" s="47" t="s">
        <v>114</v>
      </c>
      <c r="D21" s="51" t="s">
        <v>167</v>
      </c>
      <c r="E21" s="47" t="s">
        <v>199</v>
      </c>
    </row>
    <row r="22" spans="1:5" ht="12.75" customHeight="1" x14ac:dyDescent="0.35">
      <c r="A22" s="50" t="s">
        <v>54</v>
      </c>
      <c r="B22" s="46" t="s">
        <v>200</v>
      </c>
      <c r="C22" s="47" t="s">
        <v>114</v>
      </c>
      <c r="D22" s="51" t="s">
        <v>201</v>
      </c>
      <c r="E22" s="47" t="s">
        <v>202</v>
      </c>
    </row>
    <row r="23" spans="1:5" ht="12.75" customHeight="1" x14ac:dyDescent="0.35">
      <c r="A23" s="50" t="s">
        <v>55</v>
      </c>
      <c r="B23" s="46" t="s">
        <v>203</v>
      </c>
      <c r="C23" s="47" t="s">
        <v>106</v>
      </c>
      <c r="D23" s="51" t="s">
        <v>167</v>
      </c>
      <c r="E23" s="47" t="s">
        <v>204</v>
      </c>
    </row>
    <row r="24" spans="1:5" ht="12.75" customHeight="1" x14ac:dyDescent="0.35">
      <c r="A24" s="50" t="s">
        <v>56</v>
      </c>
      <c r="B24" s="46" t="s">
        <v>205</v>
      </c>
      <c r="C24" s="47" t="s">
        <v>114</v>
      </c>
      <c r="D24" s="51" t="s">
        <v>206</v>
      </c>
      <c r="E24" s="47" t="s">
        <v>207</v>
      </c>
    </row>
    <row r="25" spans="1:5" ht="12.75" customHeight="1" x14ac:dyDescent="0.35">
      <c r="A25" s="50" t="s">
        <v>57</v>
      </c>
      <c r="B25" s="46" t="s">
        <v>208</v>
      </c>
      <c r="C25" s="47" t="s">
        <v>114</v>
      </c>
      <c r="D25" s="51" t="s">
        <v>156</v>
      </c>
      <c r="E25" s="47" t="s">
        <v>209</v>
      </c>
    </row>
    <row r="26" spans="1:5" ht="12.75" customHeight="1" x14ac:dyDescent="0.35">
      <c r="A26" s="50" t="s">
        <v>58</v>
      </c>
      <c r="B26" s="46" t="s">
        <v>210</v>
      </c>
      <c r="C26" s="47" t="s">
        <v>114</v>
      </c>
      <c r="D26" s="51" t="s">
        <v>167</v>
      </c>
      <c r="E26" s="47" t="s">
        <v>211</v>
      </c>
    </row>
    <row r="27" spans="1:5" ht="12.75" customHeight="1" x14ac:dyDescent="0.35">
      <c r="A27" s="50" t="s">
        <v>59</v>
      </c>
      <c r="B27" s="46" t="s">
        <v>212</v>
      </c>
      <c r="C27" s="47" t="s">
        <v>106</v>
      </c>
      <c r="D27" s="51" t="s">
        <v>167</v>
      </c>
      <c r="E27" s="47" t="s">
        <v>213</v>
      </c>
    </row>
    <row r="28" spans="1:5" ht="12.75" customHeight="1" x14ac:dyDescent="0.35">
      <c r="A28" s="50" t="s">
        <v>60</v>
      </c>
      <c r="B28" s="46" t="s">
        <v>214</v>
      </c>
      <c r="C28" s="47" t="s">
        <v>106</v>
      </c>
      <c r="D28" s="51" t="s">
        <v>159</v>
      </c>
      <c r="E28" s="47" t="s">
        <v>215</v>
      </c>
    </row>
    <row r="29" spans="1:5" ht="12.75" customHeight="1" x14ac:dyDescent="0.35">
      <c r="A29" s="50" t="s">
        <v>61</v>
      </c>
      <c r="B29" s="46" t="s">
        <v>216</v>
      </c>
      <c r="C29" s="47" t="s">
        <v>114</v>
      </c>
      <c r="D29" s="51" t="s">
        <v>167</v>
      </c>
      <c r="E29" s="47" t="s">
        <v>217</v>
      </c>
    </row>
    <row r="30" spans="1:5" ht="12.75" customHeight="1" x14ac:dyDescent="0.35">
      <c r="A30" s="50" t="s">
        <v>62</v>
      </c>
      <c r="B30" s="46" t="s">
        <v>218</v>
      </c>
      <c r="C30" s="47" t="s">
        <v>114</v>
      </c>
      <c r="D30" s="51" t="s">
        <v>159</v>
      </c>
      <c r="E30" s="47" t="s">
        <v>219</v>
      </c>
    </row>
    <row r="31" spans="1:5" ht="12.75" customHeight="1" x14ac:dyDescent="0.35">
      <c r="A31" s="50" t="s">
        <v>63</v>
      </c>
      <c r="B31" s="46" t="s">
        <v>220</v>
      </c>
      <c r="C31" s="47" t="s">
        <v>106</v>
      </c>
      <c r="D31" s="51" t="s">
        <v>159</v>
      </c>
      <c r="E31" s="47" t="s">
        <v>221</v>
      </c>
    </row>
    <row r="32" spans="1:5" ht="12.75" customHeight="1" x14ac:dyDescent="0.35">
      <c r="A32" s="50" t="s">
        <v>64</v>
      </c>
      <c r="B32" s="46" t="s">
        <v>222</v>
      </c>
      <c r="C32" s="47" t="s">
        <v>106</v>
      </c>
      <c r="D32" s="51" t="s">
        <v>167</v>
      </c>
      <c r="E32" s="47" t="s">
        <v>223</v>
      </c>
    </row>
    <row r="33" spans="1:5" ht="12.75" customHeight="1" x14ac:dyDescent="0.35">
      <c r="A33" s="50" t="s">
        <v>65</v>
      </c>
      <c r="B33" s="46" t="s">
        <v>224</v>
      </c>
      <c r="C33" s="47" t="s">
        <v>114</v>
      </c>
      <c r="D33" s="51" t="s">
        <v>159</v>
      </c>
      <c r="E33" s="47" t="s">
        <v>225</v>
      </c>
    </row>
    <row r="34" spans="1:5" ht="12.75" customHeight="1" x14ac:dyDescent="0.35">
      <c r="A34" s="50" t="s">
        <v>66</v>
      </c>
      <c r="B34" s="46" t="s">
        <v>226</v>
      </c>
      <c r="C34" s="47" t="s">
        <v>114</v>
      </c>
      <c r="D34" s="51" t="s">
        <v>167</v>
      </c>
      <c r="E34" s="47" t="s">
        <v>227</v>
      </c>
    </row>
    <row r="35" spans="1:5" ht="12.75" customHeight="1" x14ac:dyDescent="0.35">
      <c r="A35" s="50" t="s">
        <v>67</v>
      </c>
      <c r="B35" s="46" t="s">
        <v>228</v>
      </c>
      <c r="C35" s="47" t="s">
        <v>114</v>
      </c>
      <c r="D35" s="51" t="s">
        <v>229</v>
      </c>
      <c r="E35" s="47" t="s">
        <v>230</v>
      </c>
    </row>
    <row r="36" spans="1:5" ht="12.75" customHeight="1" x14ac:dyDescent="0.35">
      <c r="A36" s="50" t="s">
        <v>68</v>
      </c>
      <c r="B36" s="46" t="s">
        <v>231</v>
      </c>
      <c r="C36" s="47" t="s">
        <v>106</v>
      </c>
      <c r="D36" s="51" t="s">
        <v>167</v>
      </c>
      <c r="E36" s="47" t="s">
        <v>232</v>
      </c>
    </row>
    <row r="37" spans="1:5" ht="12.75" customHeight="1" x14ac:dyDescent="0.35">
      <c r="A37" s="50" t="s">
        <v>69</v>
      </c>
      <c r="B37" s="46" t="s">
        <v>233</v>
      </c>
      <c r="C37" s="47" t="s">
        <v>114</v>
      </c>
      <c r="D37" s="51" t="s">
        <v>159</v>
      </c>
      <c r="E37" s="47" t="s">
        <v>234</v>
      </c>
    </row>
    <row r="38" spans="1:5" ht="12.75" customHeight="1" x14ac:dyDescent="0.35">
      <c r="A38" s="50" t="s">
        <v>70</v>
      </c>
      <c r="B38" s="46" t="s">
        <v>235</v>
      </c>
      <c r="C38" s="47" t="s">
        <v>114</v>
      </c>
      <c r="D38" s="51" t="s">
        <v>159</v>
      </c>
      <c r="E38" s="47" t="s">
        <v>236</v>
      </c>
    </row>
    <row r="39" spans="1:5" ht="12.75" customHeight="1" x14ac:dyDescent="0.35">
      <c r="A39" s="50" t="s">
        <v>71</v>
      </c>
      <c r="B39" s="46" t="s">
        <v>237</v>
      </c>
      <c r="C39" s="47" t="s">
        <v>114</v>
      </c>
      <c r="D39" s="51" t="s">
        <v>159</v>
      </c>
      <c r="E39" s="47" t="s">
        <v>238</v>
      </c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zoomScale="110" zoomScaleNormal="100" zoomScalePageLayoutView="110" workbookViewId="0">
      <selection activeCell="V18" sqref="V18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INTL 3  ICS2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INTRODUCTION TO COMPUTER PROGRAMMING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WF 4:15PM-5:30PM  TTHSAT 6:45PM-8:00PM</v>
      </c>
      <c r="B4" s="283"/>
      <c r="C4" s="284"/>
      <c r="D4" s="103" t="str">
        <f>'INITIAL INPUT'!J14</f>
        <v>M303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2 Trimester SY 2016-2017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ABAKAR, ALI A. </v>
      </c>
      <c r="C9" s="104" t="str">
        <f>IF(NAMES!C2="","",NAMES!C2)</f>
        <v>M</v>
      </c>
      <c r="D9" s="81" t="str">
        <f>IF(NAMES!D2="","",NAMES!D2)</f>
        <v>BSIT-NET SEC TRACK-2</v>
      </c>
      <c r="E9" s="82">
        <f>IF(PRELIM!P9="","",$E$8*PRELIM!P9)</f>
        <v>23.466666666666669</v>
      </c>
      <c r="F9" s="83">
        <f>IF(PRELIM!AB9="","",$F$8*PRELIM!AB9)</f>
        <v>26.124999999999996</v>
      </c>
      <c r="G9" s="83">
        <f>IF(PRELIM!AD9="","",$G$8*PRELIM!AD9)</f>
        <v>17.34</v>
      </c>
      <c r="H9" s="84">
        <f t="shared" ref="H9:H40" si="0">IF(SUM(E9:G9)=0,"",SUM(E9:G9))</f>
        <v>66.931666666666672</v>
      </c>
      <c r="I9" s="85">
        <f>IF(H9="","",VLOOKUP(H9,'INITIAL INPUT'!$P$4:$R$34,3))</f>
        <v>83</v>
      </c>
      <c r="J9" s="83" t="str">
        <f>IF(MIDTERM!P9="","",$J$8*MIDTERM!P9)</f>
        <v/>
      </c>
      <c r="K9" s="83" t="str">
        <f>IF(MIDTERM!AB9="","",$K$8*MIDTERM!AB9)</f>
        <v/>
      </c>
      <c r="L9" s="83">
        <f>IF(MIDTERM!AD9="","",$L$8*MIDTERM!AD9)</f>
        <v>6.8000000000000007</v>
      </c>
      <c r="M9" s="86">
        <f>IF(SUM(J9:L9)=0,"",SUM(J9:L9))</f>
        <v>6.8000000000000007</v>
      </c>
      <c r="N9" s="87">
        <f>IF(M9="","",('INITIAL INPUT'!$J$25*CRS!H9+'INITIAL INPUT'!$K$25*CRS!M9))</f>
        <v>36.865833333333335</v>
      </c>
      <c r="O9" s="85">
        <f>IF(N9="","",VLOOKUP(N9,'INITIAL INPUT'!$P$4:$R$34,3))</f>
        <v>73</v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ABDULAZIZ, ABDELNOUR MOHAMED FITWI </v>
      </c>
      <c r="C10" s="104" t="str">
        <f>IF(NAMES!C3="","",NAMES!C3)</f>
        <v>M</v>
      </c>
      <c r="D10" s="81" t="str">
        <f>IF(NAMES!D3="","",NAMES!D3)</f>
        <v>BSIT-NET SEC TRACK-1</v>
      </c>
      <c r="E10" s="82">
        <f>IF(PRELIM!P10="","",$E$8*PRELIM!P10)</f>
        <v>16.133333333333333</v>
      </c>
      <c r="F10" s="83">
        <f>IF(PRELIM!AB10="","",$F$8*PRELIM!AB10)</f>
        <v>21.999999999999996</v>
      </c>
      <c r="G10" s="83">
        <f>IF(PRELIM!AD10="","",$G$8*PRELIM!AD10)</f>
        <v>9.5200000000000014</v>
      </c>
      <c r="H10" s="84">
        <f t="shared" si="0"/>
        <v>47.653333333333329</v>
      </c>
      <c r="I10" s="85">
        <f>IF(H10="","",VLOOKUP(H10,'INITIAL INPUT'!$P$4:$R$34,3))</f>
        <v>74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ABDULAZIZ, ABDULLAH N. </v>
      </c>
      <c r="C11" s="104" t="str">
        <f>IF(NAMES!C4="","",NAMES!C4)</f>
        <v>M</v>
      </c>
      <c r="D11" s="81" t="str">
        <f>IF(NAMES!D4="","",NAMES!D4)</f>
        <v>BSIT-NET SEC TRACK-1</v>
      </c>
      <c r="E11" s="82">
        <f>IF(PRELIM!P11="","",$E$8*PRELIM!P11)</f>
        <v>5.8666666666666671</v>
      </c>
      <c r="F11" s="83" t="str">
        <f>IF(PRELIM!AB11="","",$F$8*PRELIM!AB11)</f>
        <v/>
      </c>
      <c r="G11" s="83" t="str">
        <f>IF(PRELIM!AD11="","",$G$8*PRELIM!AD11)</f>
        <v/>
      </c>
      <c r="H11" s="84">
        <f t="shared" si="0"/>
        <v>5.8666666666666671</v>
      </c>
      <c r="I11" s="85">
        <f>IF(H11="","",VLOOKUP(H11,'INITIAL INPUT'!$P$4:$R$34,3))</f>
        <v>70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ABOUZAHOU, ISLAM A. </v>
      </c>
      <c r="C12" s="104" t="str">
        <f>IF(NAMES!C5="","",NAMES!C5)</f>
        <v>M</v>
      </c>
      <c r="D12" s="81" t="str">
        <f>IF(NAMES!D5="","",NAMES!D5)</f>
        <v>BSCS-DIGITAL ARTS TRACK-1</v>
      </c>
      <c r="E12" s="82">
        <f>IF(PRELIM!P12="","",$E$8*PRELIM!P12)</f>
        <v>9.5333333333333332</v>
      </c>
      <c r="F12" s="83">
        <f>IF(PRELIM!AB12="","",$F$8*PRELIM!AB12)</f>
        <v>12.375</v>
      </c>
      <c r="G12" s="83">
        <f>IF(PRELIM!AD12="","",$G$8*PRELIM!AD12)</f>
        <v>19.040000000000003</v>
      </c>
      <c r="H12" s="84">
        <f t="shared" si="0"/>
        <v>40.948333333333338</v>
      </c>
      <c r="I12" s="85">
        <f>IF(H12="","",VLOOKUP(H12,'INITIAL INPUT'!$P$4:$R$34,3))</f>
        <v>73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BACAGAN, DANNAH ANGIELLE B. </v>
      </c>
      <c r="C13" s="104" t="str">
        <f>IF(NAMES!C6="","",NAMES!C6)</f>
        <v>F</v>
      </c>
      <c r="D13" s="81" t="str">
        <f>IF(NAMES!D6="","",NAMES!D6)</f>
        <v>BSIT-WEB TRACK-1</v>
      </c>
      <c r="E13" s="82">
        <f>IF(PRELIM!P13="","",$E$8*PRELIM!P13)</f>
        <v>33</v>
      </c>
      <c r="F13" s="83">
        <f>IF(PRELIM!AB13="","",$F$8*PRELIM!AB13)</f>
        <v>33</v>
      </c>
      <c r="G13" s="83">
        <f>IF(PRELIM!AD13="","",$G$8*PRELIM!AD13)</f>
        <v>28.560000000000002</v>
      </c>
      <c r="H13" s="84">
        <f t="shared" si="0"/>
        <v>94.56</v>
      </c>
      <c r="I13" s="85">
        <f>IF(H13="","",VLOOKUP(H13,'INITIAL INPUT'!$P$4:$R$34,3))</f>
        <v>97</v>
      </c>
      <c r="J13" s="83">
        <f>IF(MIDTERM!P13="","",$J$8*MIDTERM!P13)</f>
        <v>33</v>
      </c>
      <c r="K13" s="83">
        <f>IF(MIDTERM!AB13="","",$K$8*MIDTERM!AB13)</f>
        <v>33</v>
      </c>
      <c r="L13" s="83">
        <f>IF(MIDTERM!AD13="","",$L$8*MIDTERM!AD13)</f>
        <v>20.400000000000002</v>
      </c>
      <c r="M13" s="86">
        <f t="shared" si="2"/>
        <v>86.4</v>
      </c>
      <c r="N13" s="87">
        <f>IF(M13="","",('INITIAL INPUT'!$J$25*CRS!H13+'INITIAL INPUT'!$K$25*CRS!M13))</f>
        <v>90.48</v>
      </c>
      <c r="O13" s="85">
        <f>IF(N13="","",VLOOKUP(N13,'INITIAL INPUT'!$P$4:$R$34,3))</f>
        <v>95</v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BENAURO, CARL MARX B. </v>
      </c>
      <c r="C14" s="104" t="str">
        <f>IF(NAMES!C7="","",NAMES!C7)</f>
        <v>M</v>
      </c>
      <c r="D14" s="81" t="str">
        <f>IF(NAMES!D7="","",NAMES!D7)</f>
        <v>BSIT-NET SEC TRACK-1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BERGANIO, CRAIG MATTHEW P. </v>
      </c>
      <c r="C15" s="104" t="str">
        <f>IF(NAMES!C8="","",NAMES!C8)</f>
        <v>M</v>
      </c>
      <c r="D15" s="81" t="str">
        <f>IF(NAMES!D8="","",NAMES!D8)</f>
        <v>BSIT-WEB TRACK-1</v>
      </c>
      <c r="E15" s="82">
        <f>IF(PRELIM!P15="","",$E$8*PRELIM!P15)</f>
        <v>9.1666666666666679</v>
      </c>
      <c r="F15" s="83">
        <f>IF(PRELIM!AB15="","",$F$8*PRELIM!AB15)</f>
        <v>19.25</v>
      </c>
      <c r="G15" s="83">
        <f>IF(PRELIM!AD15="","",$G$8*PRELIM!AD15)</f>
        <v>18.700000000000003</v>
      </c>
      <c r="H15" s="84">
        <f t="shared" si="0"/>
        <v>47.116666666666674</v>
      </c>
      <c r="I15" s="85">
        <f>IF(H15="","",VLOOKUP(H15,'INITIAL INPUT'!$P$4:$R$34,3))</f>
        <v>74</v>
      </c>
      <c r="J15" s="83" t="str">
        <f>IF(MIDTERM!P15="","",$J$8*MIDTERM!P15)</f>
        <v/>
      </c>
      <c r="K15" s="83" t="str">
        <f>IF(MIDTERM!AB15="","",$K$8*MIDTERM!AB15)</f>
        <v/>
      </c>
      <c r="L15" s="83">
        <f>IF(MIDTERM!AD15="","",$L$8*MIDTERM!AD15)</f>
        <v>5.8285714285714292</v>
      </c>
      <c r="M15" s="86">
        <f t="shared" si="2"/>
        <v>5.8285714285714292</v>
      </c>
      <c r="N15" s="87">
        <f>IF(M15="","",('INITIAL INPUT'!$J$25*CRS!H15+'INITIAL INPUT'!$K$25*CRS!M15))</f>
        <v>26.472619047619052</v>
      </c>
      <c r="O15" s="85">
        <f>IF(N15="","",VLOOKUP(N15,'INITIAL INPUT'!$P$4:$R$34,3))</f>
        <v>72</v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BESTED, JESHUA LEE A. </v>
      </c>
      <c r="C16" s="104" t="str">
        <f>IF(NAMES!C9="","",NAMES!C9)</f>
        <v>M</v>
      </c>
      <c r="D16" s="81" t="str">
        <f>IF(NAMES!D9="","",NAMES!D9)</f>
        <v>BSIT-NET SEC TRACK-1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CERVANTES, MARK ALFONSO A. </v>
      </c>
      <c r="C17" s="104" t="str">
        <f>IF(NAMES!C10="","",NAMES!C10)</f>
        <v>M</v>
      </c>
      <c r="D17" s="81" t="str">
        <f>IF(NAMES!D10="","",NAMES!D10)</f>
        <v>BSIT-NET SEC TRACK-1</v>
      </c>
      <c r="E17" s="82">
        <f>IF(PRELIM!P17="","",$E$8*PRELIM!P17)</f>
        <v>14.666666666666666</v>
      </c>
      <c r="F17" s="83">
        <f>IF(PRELIM!AB17="","",$F$8*PRELIM!AB17)</f>
        <v>21.312500000000004</v>
      </c>
      <c r="G17" s="83">
        <f>IF(PRELIM!AD17="","",$G$8*PRELIM!AD17)</f>
        <v>22.1</v>
      </c>
      <c r="H17" s="84">
        <f t="shared" si="0"/>
        <v>58.079166666666673</v>
      </c>
      <c r="I17" s="85">
        <f>IF(H17="","",VLOOKUP(H17,'INITIAL INPUT'!$P$4:$R$34,3))</f>
        <v>79</v>
      </c>
      <c r="J17" s="83" t="str">
        <f>IF(MIDTERM!P17="","",$J$8*MIDTERM!P17)</f>
        <v/>
      </c>
      <c r="K17" s="83" t="str">
        <f>IF(MIDTERM!AB17="","",$K$8*MIDTERM!AB17)</f>
        <v/>
      </c>
      <c r="L17" s="83">
        <f>IF(MIDTERM!AD17="","",$L$8*MIDTERM!AD17)</f>
        <v>9.7142857142857135</v>
      </c>
      <c r="M17" s="86">
        <f t="shared" si="2"/>
        <v>9.7142857142857135</v>
      </c>
      <c r="N17" s="87">
        <f>IF(M17="","",('INITIAL INPUT'!$J$25*CRS!H17+'INITIAL INPUT'!$K$25*CRS!M17))</f>
        <v>33.896726190476194</v>
      </c>
      <c r="O17" s="85">
        <f>IF(N17="","",VLOOKUP(N17,'INITIAL INPUT'!$P$4:$R$34,3))</f>
        <v>73</v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CHO, SHELDON SAM P. </v>
      </c>
      <c r="C18" s="104" t="str">
        <f>IF(NAMES!C11="","",NAMES!C11)</f>
        <v>M</v>
      </c>
      <c r="D18" s="81" t="str">
        <f>IF(NAMES!D11="","",NAMES!D11)</f>
        <v>BSIT-ERP TRACK-1</v>
      </c>
      <c r="E18" s="82">
        <f>IF(PRELIM!P18="","",$E$8*PRELIM!P18)</f>
        <v>15.4</v>
      </c>
      <c r="F18" s="83">
        <f>IF(PRELIM!AB18="","",$F$8*PRELIM!AB18)</f>
        <v>24.75</v>
      </c>
      <c r="G18" s="83">
        <f>IF(PRELIM!AD18="","",$G$8*PRELIM!AD18)</f>
        <v>25.500000000000004</v>
      </c>
      <c r="H18" s="84">
        <f t="shared" si="0"/>
        <v>65.650000000000006</v>
      </c>
      <c r="I18" s="85">
        <f>IF(H18="","",VLOOKUP(H18,'INITIAL INPUT'!$P$4:$R$34,3))</f>
        <v>83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DACYAS, MICHAEL L. </v>
      </c>
      <c r="C19" s="104" t="str">
        <f>IF(NAMES!C12="","",NAMES!C12)</f>
        <v>M</v>
      </c>
      <c r="D19" s="81" t="str">
        <f>IF(NAMES!D12="","",NAMES!D12)</f>
        <v>BSIT-NET SEC TRACK-1</v>
      </c>
      <c r="E19" s="82">
        <f>IF(PRELIM!P19="","",$E$8*PRELIM!P19)</f>
        <v>3.6666666666666665</v>
      </c>
      <c r="F19" s="83" t="str">
        <f>IF(PRELIM!AB19="","",$F$8*PRELIM!AB19)</f>
        <v/>
      </c>
      <c r="G19" s="83">
        <f>IF(PRELIM!AD19="","",$G$8*PRELIM!AD19)</f>
        <v>14.280000000000001</v>
      </c>
      <c r="H19" s="84">
        <f t="shared" si="0"/>
        <v>17.946666666666669</v>
      </c>
      <c r="I19" s="85">
        <f>IF(H19="","",VLOOKUP(H19,'INITIAL INPUT'!$P$4:$R$34,3))</f>
        <v>71</v>
      </c>
      <c r="J19" s="83" t="str">
        <f>IF(MIDTERM!P19="","",$J$8*MIDTERM!P19)</f>
        <v/>
      </c>
      <c r="K19" s="83" t="str">
        <f>IF(MIDTERM!AB19="","",$K$8*MIDTERM!AB19)</f>
        <v/>
      </c>
      <c r="L19" s="83">
        <f>IF(MIDTERM!AD19="","",$L$8*MIDTERM!AD19)</f>
        <v>12.62857142857143</v>
      </c>
      <c r="M19" s="86">
        <f t="shared" si="2"/>
        <v>12.62857142857143</v>
      </c>
      <c r="N19" s="87">
        <f>IF(M19="","",('INITIAL INPUT'!$J$25*CRS!H19+'INITIAL INPUT'!$K$25*CRS!M19))</f>
        <v>15.287619047619049</v>
      </c>
      <c r="O19" s="85">
        <f>IF(N19="","",VLOOKUP(N19,'INITIAL INPUT'!$P$4:$R$34,3))</f>
        <v>71</v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DAMIAN, MOJZESZ REDD S. </v>
      </c>
      <c r="C20" s="104" t="str">
        <f>IF(NAMES!C13="","",NAMES!C13)</f>
        <v>M</v>
      </c>
      <c r="D20" s="81" t="str">
        <f>IF(NAMES!D13="","",NAMES!D13)</f>
        <v>BSIT-WEB TRACK-1</v>
      </c>
      <c r="E20" s="82">
        <f>IF(PRELIM!P20="","",$E$8*PRELIM!P20)</f>
        <v>28.233333333333334</v>
      </c>
      <c r="F20" s="83">
        <f>IF(PRELIM!AB20="","",$F$8*PRELIM!AB20)</f>
        <v>33</v>
      </c>
      <c r="G20" s="83">
        <f>IF(PRELIM!AD20="","",$G$8*PRELIM!AD20)</f>
        <v>24.82</v>
      </c>
      <c r="H20" s="84">
        <f t="shared" si="0"/>
        <v>86.053333333333342</v>
      </c>
      <c r="I20" s="85">
        <f>IF(H20="","",VLOOKUP(H20,'INITIAL INPUT'!$P$4:$R$34,3))</f>
        <v>93</v>
      </c>
      <c r="J20" s="83" t="str">
        <f>IF(MIDTERM!P20="","",$J$8*MIDTERM!P20)</f>
        <v/>
      </c>
      <c r="K20" s="83" t="str">
        <f>IF(MIDTERM!AB20="","",$K$8*MIDTERM!AB20)</f>
        <v/>
      </c>
      <c r="L20" s="83">
        <f>IF(MIDTERM!AD20="","",$L$8*MIDTERM!AD20)</f>
        <v>8.742857142857142</v>
      </c>
      <c r="M20" s="86">
        <f t="shared" si="2"/>
        <v>8.742857142857142</v>
      </c>
      <c r="N20" s="87">
        <f>IF(M20="","",('INITIAL INPUT'!$J$25*CRS!H20+'INITIAL INPUT'!$K$25*CRS!M20))</f>
        <v>47.398095238095244</v>
      </c>
      <c r="O20" s="85">
        <f>IF(N20="","",VLOOKUP(N20,'INITIAL INPUT'!$P$4:$R$34,3))</f>
        <v>74</v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ESCALONA, PRECIOUS ANN M. </v>
      </c>
      <c r="C21" s="104" t="str">
        <f>IF(NAMES!C14="","",NAMES!C14)</f>
        <v>F</v>
      </c>
      <c r="D21" s="81" t="str">
        <f>IF(NAMES!D14="","",NAMES!D14)</f>
        <v>BSIT-WEB TRACK-1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ESPELICO, JIM STEVEN C. </v>
      </c>
      <c r="C22" s="104" t="str">
        <f>IF(NAMES!C15="","",NAMES!C15)</f>
        <v>M</v>
      </c>
      <c r="D22" s="81" t="str">
        <f>IF(NAMES!D15="","",NAMES!D15)</f>
        <v>BSIT-WEB TRACK-1</v>
      </c>
      <c r="E22" s="82">
        <f>IF(PRELIM!P22="","",$E$8*PRELIM!P22)</f>
        <v>29.333333333333332</v>
      </c>
      <c r="F22" s="83">
        <f>IF(PRELIM!AB22="","",$F$8*PRELIM!AB22)</f>
        <v>33</v>
      </c>
      <c r="G22" s="83">
        <f>IF(PRELIM!AD22="","",$G$8*PRELIM!AD22)</f>
        <v>21.42</v>
      </c>
      <c r="H22" s="84">
        <f t="shared" si="0"/>
        <v>83.75333333333333</v>
      </c>
      <c r="I22" s="85">
        <f>IF(H22="","",VLOOKUP(H22,'INITIAL INPUT'!$P$4:$R$34,3))</f>
        <v>92</v>
      </c>
      <c r="J22" s="83" t="str">
        <f>IF(MIDTERM!P22="","",$J$8*MIDTERM!P22)</f>
        <v/>
      </c>
      <c r="K22" s="83" t="str">
        <f>IF(MIDTERM!AB22="","",$K$8*MIDTERM!AB22)</f>
        <v/>
      </c>
      <c r="L22" s="83">
        <f>IF(MIDTERM!AD22="","",$L$8*MIDTERM!AD22)</f>
        <v>12.62857142857143</v>
      </c>
      <c r="M22" s="86">
        <f t="shared" si="2"/>
        <v>12.62857142857143</v>
      </c>
      <c r="N22" s="87">
        <f>IF(M22="","",('INITIAL INPUT'!$J$25*CRS!H22+'INITIAL INPUT'!$K$25*CRS!M22))</f>
        <v>48.190952380952382</v>
      </c>
      <c r="O22" s="85">
        <f>IF(N22="","",VLOOKUP(N22,'INITIAL INPUT'!$P$4:$R$34,3))</f>
        <v>74</v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FANGONILO, RICHARD O. </v>
      </c>
      <c r="C23" s="104" t="str">
        <f>IF(NAMES!C16="","",NAMES!C16)</f>
        <v>M</v>
      </c>
      <c r="D23" s="81" t="str">
        <f>IF(NAMES!D16="","",NAMES!D16)</f>
        <v>BSIT-WEB TRACK-1</v>
      </c>
      <c r="E23" s="82">
        <f>IF(PRELIM!P23="","",$E$8*PRELIM!P23)</f>
        <v>3.3000000000000003</v>
      </c>
      <c r="F23" s="83">
        <f>IF(PRELIM!AB23="","",$F$8*PRELIM!AB23)</f>
        <v>30.9375</v>
      </c>
      <c r="G23" s="83">
        <f>IF(PRELIM!AD23="","",$G$8*PRELIM!AD23)</f>
        <v>13.600000000000001</v>
      </c>
      <c r="H23" s="84">
        <f t="shared" si="0"/>
        <v>47.837499999999999</v>
      </c>
      <c r="I23" s="85">
        <f>IF(H23="","",VLOOKUP(H23,'INITIAL INPUT'!$P$4:$R$34,3))</f>
        <v>74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GAPUZ, RAFAEL N. </v>
      </c>
      <c r="C24" s="104" t="str">
        <f>IF(NAMES!C17="","",NAMES!C17)</f>
        <v>M</v>
      </c>
      <c r="D24" s="81" t="str">
        <f>IF(NAMES!D17="","",NAMES!D17)</f>
        <v>BSIT-NET SEC TRACK-1</v>
      </c>
      <c r="E24" s="82">
        <f>IF(PRELIM!P24="","",$E$8*PRELIM!P24)</f>
        <v>28.233333333333334</v>
      </c>
      <c r="F24" s="83">
        <f>IF(PRELIM!AB24="","",$F$8*PRELIM!AB24)</f>
        <v>32.3125</v>
      </c>
      <c r="G24" s="83">
        <f>IF(PRELIM!AD24="","",$G$8*PRELIM!AD24)</f>
        <v>16.32</v>
      </c>
      <c r="H24" s="84">
        <f t="shared" si="0"/>
        <v>76.865833333333342</v>
      </c>
      <c r="I24" s="85">
        <f>IF(H24="","",VLOOKUP(H24,'INITIAL INPUT'!$P$4:$R$34,3))</f>
        <v>88</v>
      </c>
      <c r="J24" s="83" t="str">
        <f>IF(MIDTERM!P24="","",$J$8*MIDTERM!P24)</f>
        <v/>
      </c>
      <c r="K24" s="83" t="str">
        <f>IF(MIDTERM!AB24="","",$K$8*MIDTERM!AB24)</f>
        <v/>
      </c>
      <c r="L24" s="83">
        <f>IF(MIDTERM!AD24="","",$L$8*MIDTERM!AD24)</f>
        <v>6.8000000000000007</v>
      </c>
      <c r="M24" s="86">
        <f t="shared" si="2"/>
        <v>6.8000000000000007</v>
      </c>
      <c r="N24" s="87">
        <f>IF(M24="","",('INITIAL INPUT'!$J$25*CRS!H24+'INITIAL INPUT'!$K$25*CRS!M24))</f>
        <v>41.832916666666669</v>
      </c>
      <c r="O24" s="85">
        <f>IF(N24="","",VLOOKUP(N24,'INITIAL INPUT'!$P$4:$R$34,3))</f>
        <v>73</v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GARGANERA, JUSTIN D. </v>
      </c>
      <c r="C25" s="104" t="str">
        <f>IF(NAMES!C18="","",NAMES!C18)</f>
        <v>M</v>
      </c>
      <c r="D25" s="81" t="str">
        <f>IF(NAMES!D18="","",NAMES!D18)</f>
        <v>BSIT-ERP TRACK-1</v>
      </c>
      <c r="E25" s="82">
        <f>IF(PRELIM!P25="","",$E$8*PRELIM!P25)</f>
        <v>10.999999999999998</v>
      </c>
      <c r="F25" s="83">
        <f>IF(PRELIM!AB25="","",$F$8*PRELIM!AB25)</f>
        <v>32.3125</v>
      </c>
      <c r="G25" s="83">
        <f>IF(PRELIM!AD25="","",$G$8*PRELIM!AD25)</f>
        <v>24.82</v>
      </c>
      <c r="H25" s="84">
        <f t="shared" si="0"/>
        <v>68.132499999999993</v>
      </c>
      <c r="I25" s="85">
        <f>IF(H25="","",VLOOKUP(H25,'INITIAL INPUT'!$P$4:$R$34,3))</f>
        <v>84</v>
      </c>
      <c r="J25" s="83" t="str">
        <f>IF(MIDTERM!P25="","",$J$8*MIDTERM!P25)</f>
        <v/>
      </c>
      <c r="K25" s="83" t="str">
        <f>IF(MIDTERM!AB25="","",$K$8*MIDTERM!AB25)</f>
        <v/>
      </c>
      <c r="L25" s="83">
        <f>IF(MIDTERM!AD25="","",$L$8*MIDTERM!AD25)</f>
        <v>11.657142857142858</v>
      </c>
      <c r="M25" s="86">
        <f t="shared" si="2"/>
        <v>11.657142857142858</v>
      </c>
      <c r="N25" s="87">
        <f>IF(M25="","",('INITIAL INPUT'!$J$25*CRS!H25+'INITIAL INPUT'!$K$25*CRS!M25))</f>
        <v>39.894821428571426</v>
      </c>
      <c r="O25" s="85">
        <f>IF(N25="","",VLOOKUP(N25,'INITIAL INPUT'!$P$4:$R$34,3))</f>
        <v>73</v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GOMEZ, JOHN PAUL D. </v>
      </c>
      <c r="C26" s="104" t="str">
        <f>IF(NAMES!C19="","",NAMES!C19)</f>
        <v>M</v>
      </c>
      <c r="D26" s="81" t="str">
        <f>IF(NAMES!D19="","",NAMES!D19)</f>
        <v>BSIT-WEB TRACK-1</v>
      </c>
      <c r="E26" s="82">
        <f>IF(PRELIM!P26="","",$E$8*PRELIM!P26)</f>
        <v>26.766666666666669</v>
      </c>
      <c r="F26" s="83">
        <f>IF(PRELIM!AB26="","",$F$8*PRELIM!AB26)</f>
        <v>32.3125</v>
      </c>
      <c r="G26" s="83">
        <f>IF(PRELIM!AD26="","",$G$8*PRELIM!AD26)</f>
        <v>20.400000000000002</v>
      </c>
      <c r="H26" s="84">
        <f t="shared" si="0"/>
        <v>79.479166666666671</v>
      </c>
      <c r="I26" s="85">
        <f>IF(H26="","",VLOOKUP(H26,'INITIAL INPUT'!$P$4:$R$34,3))</f>
        <v>90</v>
      </c>
      <c r="J26" s="83" t="str">
        <f>IF(MIDTERM!P26="","",$J$8*MIDTERM!P26)</f>
        <v/>
      </c>
      <c r="K26" s="83" t="str">
        <f>IF(MIDTERM!AB26="","",$K$8*MIDTERM!AB26)</f>
        <v/>
      </c>
      <c r="L26" s="83">
        <f>IF(MIDTERM!AD26="","",$L$8*MIDTERM!AD26)</f>
        <v>6.8000000000000007</v>
      </c>
      <c r="M26" s="86">
        <f t="shared" si="2"/>
        <v>6.8000000000000007</v>
      </c>
      <c r="N26" s="87">
        <f>IF(M26="","",('INITIAL INPUT'!$J$25*CRS!H26+'INITIAL INPUT'!$K$25*CRS!M26))</f>
        <v>43.139583333333334</v>
      </c>
      <c r="O26" s="85">
        <f>IF(N26="","",VLOOKUP(N26,'INITIAL INPUT'!$P$4:$R$34,3))</f>
        <v>74</v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 xml:space="preserve">HABAN, CHRISTIAN MARK L. </v>
      </c>
      <c r="C27" s="104" t="str">
        <f>IF(NAMES!C20="","",NAMES!C20)</f>
        <v>M</v>
      </c>
      <c r="D27" s="81" t="str">
        <f>IF(NAMES!D20="","",NAMES!D20)</f>
        <v>BSIT-NET SEC TRACK-1</v>
      </c>
      <c r="E27" s="82">
        <f>IF(PRELIM!P27="","",$E$8*PRELIM!P27)</f>
        <v>10.999999999999998</v>
      </c>
      <c r="F27" s="83">
        <f>IF(PRELIM!AB27="","",$F$8*PRELIM!AB27)</f>
        <v>32.3125</v>
      </c>
      <c r="G27" s="83">
        <f>IF(PRELIM!AD27="","",$G$8*PRELIM!AD27)</f>
        <v>13.940000000000001</v>
      </c>
      <c r="H27" s="84">
        <f t="shared" si="0"/>
        <v>57.252499999999998</v>
      </c>
      <c r="I27" s="85">
        <f>IF(H27="","",VLOOKUP(H27,'INITIAL INPUT'!$P$4:$R$34,3))</f>
        <v>79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53</v>
      </c>
      <c r="B28" s="79" t="str">
        <f>IF(NAMES!B21="","",NAMES!B21)</f>
        <v xml:space="preserve">HAMID, ABAKAR MAHAMAT ABDALLAH </v>
      </c>
      <c r="C28" s="104" t="str">
        <f>IF(NAMES!C21="","",NAMES!C21)</f>
        <v>M</v>
      </c>
      <c r="D28" s="81" t="str">
        <f>IF(NAMES!D21="","",NAMES!D21)</f>
        <v>BSIT-WEB TRACK-1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>
        <f>IF(MIDTERM!AD28="","",$L$8*MIDTERM!AD28)</f>
        <v>10.685714285714287</v>
      </c>
      <c r="M28" s="86">
        <f t="shared" si="2"/>
        <v>10.685714285714287</v>
      </c>
      <c r="N28" s="87" t="e">
        <f>IF(M28="","",('INITIAL INPUT'!$J$25*CRS!H28+'INITIAL INPUT'!$K$25*CRS!M28))</f>
        <v>#VALUE!</v>
      </c>
      <c r="O28" s="85" t="e">
        <f>IF(N28="","",VLOOKUP(N28,'INITIAL INPUT'!$P$4:$R$34,3))</f>
        <v>#VALUE!</v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 xml:space="preserve">HARNOIS, ENSBERT S. </v>
      </c>
      <c r="C29" s="104" t="str">
        <f>IF(NAMES!C22="","",NAMES!C22)</f>
        <v>M</v>
      </c>
      <c r="D29" s="81" t="str">
        <f>IF(NAMES!D22="","",NAMES!D22)</f>
        <v>BSIT-BA TRACK-1</v>
      </c>
      <c r="E29" s="82">
        <f>IF(PRELIM!P29="","",$E$8*PRELIM!P29)</f>
        <v>10.266666666666667</v>
      </c>
      <c r="F29" s="83" t="str">
        <f>IF(PRELIM!AB29="","",$F$8*PRELIM!AB29)</f>
        <v/>
      </c>
      <c r="G29" s="83">
        <f>IF(PRELIM!AD29="","",$G$8*PRELIM!AD29)</f>
        <v>23.12</v>
      </c>
      <c r="H29" s="84">
        <f t="shared" si="0"/>
        <v>33.38666666666667</v>
      </c>
      <c r="I29" s="85">
        <f>IF(H29="","",VLOOKUP(H29,'INITIAL INPUT'!$P$4:$R$34,3))</f>
        <v>73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55</v>
      </c>
      <c r="B30" s="79" t="str">
        <f>IF(NAMES!B23="","",NAMES!B23)</f>
        <v xml:space="preserve">MALIONES, KAILE ZANRYANA A. </v>
      </c>
      <c r="C30" s="104" t="str">
        <f>IF(NAMES!C23="","",NAMES!C23)</f>
        <v>F</v>
      </c>
      <c r="D30" s="81" t="str">
        <f>IF(NAMES!D23="","",NAMES!D23)</f>
        <v>BSIT-WEB TRACK-1</v>
      </c>
      <c r="E30" s="82">
        <f>IF(PRELIM!P30="","",$E$8*PRELIM!P30)</f>
        <v>22.366666666666671</v>
      </c>
      <c r="F30" s="83">
        <f>IF(PRELIM!AB30="","",$F$8*PRELIM!AB30)</f>
        <v>33</v>
      </c>
      <c r="G30" s="83">
        <f>IF(PRELIM!AD30="","",$G$8*PRELIM!AD30)</f>
        <v>23.12</v>
      </c>
      <c r="H30" s="84">
        <f t="shared" si="0"/>
        <v>78.486666666666679</v>
      </c>
      <c r="I30" s="85">
        <f>IF(H30="","",VLOOKUP(H30,'INITIAL INPUT'!$P$4:$R$34,3))</f>
        <v>89</v>
      </c>
      <c r="J30" s="83" t="str">
        <f>IF(MIDTERM!P30="","",$J$8*MIDTERM!P30)</f>
        <v/>
      </c>
      <c r="K30" s="83" t="str">
        <f>IF(MIDTERM!AB30="","",$K$8*MIDTERM!AB30)</f>
        <v/>
      </c>
      <c r="L30" s="83">
        <f>IF(MIDTERM!AD30="","",$L$8*MIDTERM!AD30)</f>
        <v>7.7714285714285722</v>
      </c>
      <c r="M30" s="86">
        <f t="shared" si="2"/>
        <v>7.7714285714285722</v>
      </c>
      <c r="N30" s="87">
        <f>IF(M30="","",('INITIAL INPUT'!$J$25*CRS!H30+'INITIAL INPUT'!$K$25*CRS!M30))</f>
        <v>43.129047619047626</v>
      </c>
      <c r="O30" s="85">
        <f>IF(N30="","",VLOOKUP(N30,'INITIAL INPUT'!$P$4:$R$34,3))</f>
        <v>74</v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56</v>
      </c>
      <c r="B31" s="79" t="str">
        <f>IF(NAMES!B24="","",NAMES!B24)</f>
        <v xml:space="preserve">MANALO, RONMAR M. </v>
      </c>
      <c r="C31" s="104" t="str">
        <f>IF(NAMES!C24="","",NAMES!C24)</f>
        <v>M</v>
      </c>
      <c r="D31" s="81" t="str">
        <f>IF(NAMES!D24="","",NAMES!D24)</f>
        <v>BSIT-WEB TRACK-2</v>
      </c>
      <c r="E31" s="82">
        <f>IF(PRELIM!P31="","",$E$8*PRELIM!P31)</f>
        <v>27.500000000000004</v>
      </c>
      <c r="F31" s="83">
        <f>IF(PRELIM!AB31="","",$F$8*PRELIM!AB31)</f>
        <v>33</v>
      </c>
      <c r="G31" s="83">
        <f>IF(PRELIM!AD31="","",$G$8*PRELIM!AD31)</f>
        <v>21.42</v>
      </c>
      <c r="H31" s="84">
        <f t="shared" si="0"/>
        <v>81.92</v>
      </c>
      <c r="I31" s="85">
        <f>IF(H31="","",VLOOKUP(H31,'INITIAL INPUT'!$P$4:$R$34,3))</f>
        <v>91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57</v>
      </c>
      <c r="B32" s="79" t="str">
        <f>IF(NAMES!B25="","",NAMES!B25)</f>
        <v xml:space="preserve">MANZANO, ALEJANDRO III G. </v>
      </c>
      <c r="C32" s="104" t="str">
        <f>IF(NAMES!C25="","",NAMES!C25)</f>
        <v>M</v>
      </c>
      <c r="D32" s="81" t="str">
        <f>IF(NAMES!D25="","",NAMES!D25)</f>
        <v>BSIT-NET SEC TRACK-2</v>
      </c>
      <c r="E32" s="82">
        <f>IF(PRELIM!P32="","",$E$8*PRELIM!P32)</f>
        <v>7.333333333333333</v>
      </c>
      <c r="F32" s="83">
        <f>IF(PRELIM!AB32="","",$F$8*PRELIM!AB32)</f>
        <v>30.25</v>
      </c>
      <c r="G32" s="83">
        <f>IF(PRELIM!AD32="","",$G$8*PRELIM!AD32)</f>
        <v>12.58</v>
      </c>
      <c r="H32" s="84">
        <f t="shared" si="0"/>
        <v>50.163333333333334</v>
      </c>
      <c r="I32" s="85">
        <f>IF(H32="","",VLOOKUP(H32,'INITIAL INPUT'!$P$4:$R$34,3))</f>
        <v>75</v>
      </c>
      <c r="J32" s="83" t="str">
        <f>IF(MIDTERM!P32="","",$J$8*MIDTERM!P32)</f>
        <v/>
      </c>
      <c r="K32" s="83" t="str">
        <f>IF(MIDTERM!AB32="","",$K$8*MIDTERM!AB32)</f>
        <v/>
      </c>
      <c r="L32" s="83">
        <f>IF(MIDTERM!AD32="","",$L$8*MIDTERM!AD32)</f>
        <v>5.8285714285714292</v>
      </c>
      <c r="M32" s="86">
        <f t="shared" si="2"/>
        <v>5.8285714285714292</v>
      </c>
      <c r="N32" s="87">
        <f>IF(M32="","",('INITIAL INPUT'!$J$25*CRS!H32+'INITIAL INPUT'!$K$25*CRS!M32))</f>
        <v>27.995952380952382</v>
      </c>
      <c r="O32" s="85">
        <f>IF(N32="","",VLOOKUP(N32,'INITIAL INPUT'!$P$4:$R$34,3))</f>
        <v>72</v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58</v>
      </c>
      <c r="B33" s="79" t="str">
        <f>IF(NAMES!B26="","",NAMES!B26)</f>
        <v xml:space="preserve">MOLINA, ARNEL JR. L. </v>
      </c>
      <c r="C33" s="104" t="str">
        <f>IF(NAMES!C26="","",NAMES!C26)</f>
        <v>M</v>
      </c>
      <c r="D33" s="81" t="str">
        <f>IF(NAMES!D26="","",NAMES!D26)</f>
        <v>BSIT-WEB TRACK-1</v>
      </c>
      <c r="E33" s="82">
        <f>IF(PRELIM!P33="","",$E$8*PRELIM!P33)</f>
        <v>10.266666666666667</v>
      </c>
      <c r="F33" s="83">
        <f>IF(PRELIM!AB33="","",$F$8*PRELIM!AB33)</f>
        <v>16.5</v>
      </c>
      <c r="G33" s="83">
        <f>IF(PRELIM!AD33="","",$G$8*PRELIM!AD33)</f>
        <v>15.64</v>
      </c>
      <c r="H33" s="84">
        <f t="shared" si="0"/>
        <v>42.406666666666666</v>
      </c>
      <c r="I33" s="85">
        <f>IF(H33="","",VLOOKUP(H33,'INITIAL INPUT'!$P$4:$R$34,3))</f>
        <v>73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59</v>
      </c>
      <c r="B34" s="79" t="str">
        <f>IF(NAMES!B27="","",NAMES!B27)</f>
        <v xml:space="preserve">MORANG, KAREN ANGELICA M. </v>
      </c>
      <c r="C34" s="104" t="str">
        <f>IF(NAMES!C27="","",NAMES!C27)</f>
        <v>F</v>
      </c>
      <c r="D34" s="81" t="str">
        <f>IF(NAMES!D27="","",NAMES!D27)</f>
        <v>BSIT-WEB TRACK-1</v>
      </c>
      <c r="E34" s="82">
        <f>IF(PRELIM!P34="","",$E$8*PRELIM!P34)</f>
        <v>17.233333333333338</v>
      </c>
      <c r="F34" s="83">
        <f>IF(PRELIM!AB34="","",$F$8*PRELIM!AB34)</f>
        <v>33</v>
      </c>
      <c r="G34" s="83">
        <f>IF(PRELIM!AD34="","",$G$8*PRELIM!AD34)</f>
        <v>20.400000000000002</v>
      </c>
      <c r="H34" s="84">
        <f t="shared" si="0"/>
        <v>70.63333333333334</v>
      </c>
      <c r="I34" s="85">
        <f>IF(H34="","",VLOOKUP(H34,'INITIAL INPUT'!$P$4:$R$34,3))</f>
        <v>85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60</v>
      </c>
      <c r="B35" s="79" t="str">
        <f>IF(NAMES!B28="","",NAMES!B28)</f>
        <v xml:space="preserve">NIYODUSENGA, ESTHER </v>
      </c>
      <c r="C35" s="104" t="str">
        <f>IF(NAMES!C28="","",NAMES!C28)</f>
        <v>F</v>
      </c>
      <c r="D35" s="81" t="str">
        <f>IF(NAMES!D28="","",NAMES!D28)</f>
        <v>BSIT-NET SEC TRACK-1</v>
      </c>
      <c r="E35" s="82">
        <f>IF(PRELIM!P35="","",$E$8*PRELIM!P35)</f>
        <v>27.500000000000004</v>
      </c>
      <c r="F35" s="83">
        <f>IF(PRELIM!AB35="","",$F$8*PRELIM!AB35)</f>
        <v>30.9375</v>
      </c>
      <c r="G35" s="83">
        <f>IF(PRELIM!AD35="","",$G$8*PRELIM!AD35)</f>
        <v>18.700000000000003</v>
      </c>
      <c r="H35" s="84">
        <f t="shared" si="0"/>
        <v>77.137500000000003</v>
      </c>
      <c r="I35" s="85">
        <f>IF(H35="","",VLOOKUP(H35,'INITIAL INPUT'!$P$4:$R$34,3))</f>
        <v>89</v>
      </c>
      <c r="J35" s="83" t="str">
        <f>IF(MIDTERM!P35="","",$J$8*MIDTERM!P35)</f>
        <v/>
      </c>
      <c r="K35" s="83" t="str">
        <f>IF(MIDTERM!AB35="","",$K$8*MIDTERM!AB35)</f>
        <v/>
      </c>
      <c r="L35" s="83">
        <f>IF(MIDTERM!AD35="","",$L$8*MIDTERM!AD35)</f>
        <v>8.742857142857142</v>
      </c>
      <c r="M35" s="86">
        <f t="shared" si="2"/>
        <v>8.742857142857142</v>
      </c>
      <c r="N35" s="87">
        <f>IF(M35="","",('INITIAL INPUT'!$J$25*CRS!H35+'INITIAL INPUT'!$K$25*CRS!M35))</f>
        <v>42.940178571428575</v>
      </c>
      <c r="O35" s="85">
        <f>IF(N35="","",VLOOKUP(N35,'INITIAL INPUT'!$P$4:$R$34,3))</f>
        <v>73</v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61</v>
      </c>
      <c r="B36" s="79" t="str">
        <f>IF(NAMES!B29="","",NAMES!B29)</f>
        <v xml:space="preserve">ORTILANO, CHRISTIAN PAUL G. </v>
      </c>
      <c r="C36" s="104" t="str">
        <f>IF(NAMES!C29="","",NAMES!C29)</f>
        <v>M</v>
      </c>
      <c r="D36" s="81" t="str">
        <f>IF(NAMES!D29="","",NAMES!D29)</f>
        <v>BSIT-WEB TRACK-1</v>
      </c>
      <c r="E36" s="82">
        <f>IF(PRELIM!P36="","",$E$8*PRELIM!P36)</f>
        <v>24.2</v>
      </c>
      <c r="F36" s="83">
        <f>IF(PRELIM!AB36="","",$F$8*PRELIM!AB36)</f>
        <v>33</v>
      </c>
      <c r="G36" s="83">
        <f>IF(PRELIM!AD36="","",$G$8*PRELIM!AD36)</f>
        <v>20.400000000000002</v>
      </c>
      <c r="H36" s="84">
        <f t="shared" si="0"/>
        <v>77.600000000000009</v>
      </c>
      <c r="I36" s="85">
        <f>IF(H36="","",VLOOKUP(H36,'INITIAL INPUT'!$P$4:$R$34,3))</f>
        <v>89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62</v>
      </c>
      <c r="B37" s="79" t="str">
        <f>IF(NAMES!B30="","",NAMES!B30)</f>
        <v xml:space="preserve">OSMAN, MOHAMED N. </v>
      </c>
      <c r="C37" s="104" t="str">
        <f>IF(NAMES!C30="","",NAMES!C30)</f>
        <v>M</v>
      </c>
      <c r="D37" s="81" t="str">
        <f>IF(NAMES!D30="","",NAMES!D30)</f>
        <v>BSIT-NET SEC TRACK-1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63</v>
      </c>
      <c r="B38" s="79" t="str">
        <f>IF(NAMES!B31="","",NAMES!B31)</f>
        <v xml:space="preserve">PARAYNO, KATELYN D. </v>
      </c>
      <c r="C38" s="104" t="str">
        <f>IF(NAMES!C31="","",NAMES!C31)</f>
        <v>F</v>
      </c>
      <c r="D38" s="81" t="str">
        <f>IF(NAMES!D31="","",NAMES!D31)</f>
        <v>BSIT-NET SEC TRACK-1</v>
      </c>
      <c r="E38" s="82">
        <f>IF(PRELIM!P38="","",$E$8*PRELIM!P38)</f>
        <v>27.133333333333333</v>
      </c>
      <c r="F38" s="83">
        <f>IF(PRELIM!AB38="","",$F$8*PRELIM!AB38)</f>
        <v>33</v>
      </c>
      <c r="G38" s="83">
        <f>IF(PRELIM!AD38="","",$G$8*PRELIM!AD38)</f>
        <v>20.060000000000002</v>
      </c>
      <c r="H38" s="84">
        <f t="shared" si="0"/>
        <v>80.193333333333328</v>
      </c>
      <c r="I38" s="85">
        <f>IF(H38="","",VLOOKUP(H38,'INITIAL INPUT'!$P$4:$R$34,3))</f>
        <v>90</v>
      </c>
      <c r="J38" s="83" t="str">
        <f>IF(MIDTERM!P38="","",$J$8*MIDTERM!P38)</f>
        <v/>
      </c>
      <c r="K38" s="83" t="str">
        <f>IF(MIDTERM!AB38="","",$K$8*MIDTERM!AB38)</f>
        <v/>
      </c>
      <c r="L38" s="83">
        <f>IF(MIDTERM!AD38="","",$L$8*MIDTERM!AD38)</f>
        <v>10.685714285714287</v>
      </c>
      <c r="M38" s="86">
        <f t="shared" si="2"/>
        <v>10.685714285714287</v>
      </c>
      <c r="N38" s="87">
        <f>IF(M38="","",('INITIAL INPUT'!$J$25*CRS!H38+'INITIAL INPUT'!$K$25*CRS!M38))</f>
        <v>45.439523809523806</v>
      </c>
      <c r="O38" s="85">
        <f>IF(N38="","",VLOOKUP(N38,'INITIAL INPUT'!$P$4:$R$34,3))</f>
        <v>74</v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64</v>
      </c>
      <c r="B39" s="79" t="str">
        <f>IF(NAMES!B32="","",NAMES!B32)</f>
        <v xml:space="preserve">PASI, CHRESTEL KEISHA RAE B. </v>
      </c>
      <c r="C39" s="104" t="str">
        <f>IF(NAMES!C32="","",NAMES!C32)</f>
        <v>F</v>
      </c>
      <c r="D39" s="81" t="str">
        <f>IF(NAMES!D32="","",NAMES!D32)</f>
        <v>BSIT-WEB TRACK-1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65</v>
      </c>
      <c r="B40" s="79" t="str">
        <f>IF(NAMES!B33="","",NAMES!B33)</f>
        <v xml:space="preserve">PEREZ, EULI MARTINI </v>
      </c>
      <c r="C40" s="104" t="str">
        <f>IF(NAMES!C33="","",NAMES!C33)</f>
        <v>M</v>
      </c>
      <c r="D40" s="81" t="str">
        <f>IF(NAMES!D33="","",NAMES!D33)</f>
        <v>BSIT-NET SEC TRACK-1</v>
      </c>
      <c r="E40" s="82" t="str">
        <f>IF(PRELIM!P40="","",$E$8*PRELIM!P40)</f>
        <v/>
      </c>
      <c r="F40" s="83">
        <f>IF(PRELIM!AB40="","",$F$8*PRELIM!AB40)</f>
        <v>9.625</v>
      </c>
      <c r="G40" s="83">
        <f>IF(PRELIM!AD40="","",$G$8*PRELIM!AD40)</f>
        <v>13.260000000000002</v>
      </c>
      <c r="H40" s="84">
        <f t="shared" si="0"/>
        <v>22.885000000000002</v>
      </c>
      <c r="I40" s="85">
        <f>IF(H40="","",VLOOKUP(H40,'INITIAL INPUT'!$P$4:$R$34,3))</f>
        <v>72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INTL 3  ICS2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INTRODUCTION TO COMPUTER PROGRAMMING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WF 4:15PM-5:30PM  TTHSAT 6:45PM-8:00PM</v>
      </c>
      <c r="B45" s="283"/>
      <c r="C45" s="284"/>
      <c r="D45" s="75" t="str">
        <f>D4</f>
        <v>M303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2 Trimester SY 2016-2017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 xml:space="preserve">PIZARRO, SERGEI G. </v>
      </c>
      <c r="C50" s="80" t="str">
        <f>IF(NAMES!C34="","",NAMES!C34)</f>
        <v>M</v>
      </c>
      <c r="D50" s="81" t="str">
        <f>IF(NAMES!D34="","",NAMES!D34)</f>
        <v>BSIT-WEB TRACK-1</v>
      </c>
      <c r="E50" s="82">
        <f>IF(PRELIM!P50="","",$E$8*PRELIM!P50)</f>
        <v>10.999999999999998</v>
      </c>
      <c r="F50" s="83">
        <f>IF(PRELIM!AB50="","",$F$8*PRELIM!AB50)</f>
        <v>16.5</v>
      </c>
      <c r="G50" s="83">
        <f>IF(PRELIM!AD50="","",$G$8*PRELIM!AD50)</f>
        <v>5.1000000000000005</v>
      </c>
      <c r="H50" s="84">
        <f t="shared" ref="H50:H80" si="6">IF(SUM(E50:G50)=0,"",SUM(E50:G50))</f>
        <v>32.6</v>
      </c>
      <c r="I50" s="85">
        <f>IF(H50="","",VLOOKUP(H50,'INITIAL INPUT'!$P$4:$R$34,3))</f>
        <v>73</v>
      </c>
      <c r="J50" s="83" t="str">
        <f>IF(MIDTERM!P50="","",$J$8*MIDTERM!P50)</f>
        <v/>
      </c>
      <c r="K50" s="83" t="str">
        <f>IF(MIDTERM!AB50="","",$K$8*MIDTERM!AB50)</f>
        <v/>
      </c>
      <c r="L50" s="83">
        <f>IF(MIDTERM!AD50="","",$L$8*MIDTERM!AD50)</f>
        <v>10.685714285714287</v>
      </c>
      <c r="M50" s="86">
        <f t="shared" ref="M50:M80" si="7">IF(SUM(J50:L50)=0,"",SUM(J50:L50))</f>
        <v>10.685714285714287</v>
      </c>
      <c r="N50" s="87">
        <f>IF(M50="","",('INITIAL INPUT'!$J$25*CRS!H50+'INITIAL INPUT'!$K$25*CRS!M50))</f>
        <v>21.642857142857146</v>
      </c>
      <c r="O50" s="85">
        <f>IF(N50="","",VLOOKUP(N50,'INITIAL INPUT'!$P$4:$R$34,3))</f>
        <v>72</v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QUANDOOS, ABDULRAHMAN M. </v>
      </c>
      <c r="C51" s="104" t="str">
        <f>IF(NAMES!C35="","",NAMES!C35)</f>
        <v>M</v>
      </c>
      <c r="D51" s="81" t="str">
        <f>IF(NAMES!D35="","",NAMES!D35)</f>
        <v>BSCS-MOBILE TECH TRACK-1</v>
      </c>
      <c r="E51" s="82">
        <f>IF(PRELIM!P51="","",$E$8*PRELIM!P51)</f>
        <v>13.933333333333334</v>
      </c>
      <c r="F51" s="83">
        <f>IF(PRELIM!AB51="","",$F$8*PRELIM!AB51)</f>
        <v>27.500000000000004</v>
      </c>
      <c r="G51" s="83">
        <f>IF(PRELIM!AD51="","",$G$8*PRELIM!AD51)</f>
        <v>14.620000000000001</v>
      </c>
      <c r="H51" s="84">
        <f t="shared" si="6"/>
        <v>56.053333333333342</v>
      </c>
      <c r="I51" s="85">
        <f>IF(H51="","",VLOOKUP(H51,'INITIAL INPUT'!$P$4:$R$34,3))</f>
        <v>78</v>
      </c>
      <c r="J51" s="83" t="str">
        <f>IF(MIDTERM!P51="","",$J$8*MIDTERM!P51)</f>
        <v/>
      </c>
      <c r="K51" s="83" t="str">
        <f>IF(MIDTERM!AB51="","",$K$8*MIDTERM!AB51)</f>
        <v/>
      </c>
      <c r="L51" s="83">
        <f>IF(MIDTERM!AD51="","",$L$8*MIDTERM!AD51)</f>
        <v>10.685714285714287</v>
      </c>
      <c r="M51" s="86">
        <f t="shared" si="7"/>
        <v>10.685714285714287</v>
      </c>
      <c r="N51" s="87">
        <f>IF(M51="","",('INITIAL INPUT'!$J$25*CRS!H51+'INITIAL INPUT'!$K$25*CRS!M51))</f>
        <v>33.369523809523812</v>
      </c>
      <c r="O51" s="85">
        <f>IF(N51="","",VLOOKUP(N51,'INITIAL INPUT'!$P$4:$R$34,3))</f>
        <v>73</v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SALVADOR, SAMANTHA ANGELA </v>
      </c>
      <c r="C52" s="104" t="str">
        <f>IF(NAMES!C36="","",NAMES!C36)</f>
        <v>F</v>
      </c>
      <c r="D52" s="81" t="str">
        <f>IF(NAMES!D36="","",NAMES!D36)</f>
        <v>BSIT-WEB TRACK-1</v>
      </c>
      <c r="E52" s="82">
        <f>IF(PRELIM!P52="","",$E$8*PRELIM!P52)</f>
        <v>32.266666666666666</v>
      </c>
      <c r="F52" s="83">
        <f>IF(PRELIM!AB52="","",$F$8*PRELIM!AB52)</f>
        <v>33</v>
      </c>
      <c r="G52" s="83">
        <f>IF(PRELIM!AD52="","",$G$8*PRELIM!AD52)</f>
        <v>30.6</v>
      </c>
      <c r="H52" s="84">
        <f t="shared" si="6"/>
        <v>95.866666666666674</v>
      </c>
      <c r="I52" s="85">
        <f>IF(H52="","",VLOOKUP(H52,'INITIAL INPUT'!$P$4:$R$34,3))</f>
        <v>98</v>
      </c>
      <c r="J52" s="83">
        <f>IF(MIDTERM!P52="","",$J$8*MIDTERM!P52)</f>
        <v>33</v>
      </c>
      <c r="K52" s="83">
        <f>IF(MIDTERM!AB52="","",$K$8*MIDTERM!AB52)</f>
        <v>33</v>
      </c>
      <c r="L52" s="83">
        <f>IF(MIDTERM!AD52="","",$L$8*MIDTERM!AD52)</f>
        <v>17.485714285714284</v>
      </c>
      <c r="M52" s="86">
        <f t="shared" si="7"/>
        <v>83.48571428571428</v>
      </c>
      <c r="N52" s="87">
        <f>IF(M52="","",('INITIAL INPUT'!$J$25*CRS!H52+'INITIAL INPUT'!$K$25*CRS!M52))</f>
        <v>89.67619047619047</v>
      </c>
      <c r="O52" s="85">
        <f>IF(N52="","",VLOOKUP(N52,'INITIAL INPUT'!$P$4:$R$34,3))</f>
        <v>95</v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SAPU, STAINER JUNIOR L. </v>
      </c>
      <c r="C53" s="104" t="str">
        <f>IF(NAMES!C37="","",NAMES!C37)</f>
        <v>M</v>
      </c>
      <c r="D53" s="81" t="str">
        <f>IF(NAMES!D37="","",NAMES!D37)</f>
        <v>BSIT-NET SEC TRACK-1</v>
      </c>
      <c r="E53" s="82">
        <f>IF(PRELIM!P53="","",$E$8*PRELIM!P53)</f>
        <v>9.5333333333333332</v>
      </c>
      <c r="F53" s="83">
        <f>IF(PRELIM!AB53="","",$F$8*PRELIM!AB53)</f>
        <v>32.3125</v>
      </c>
      <c r="G53" s="83">
        <f>IF(PRELIM!AD53="","",$G$8*PRELIM!AD53)</f>
        <v>14.620000000000001</v>
      </c>
      <c r="H53" s="84">
        <f t="shared" si="6"/>
        <v>56.465833333333336</v>
      </c>
      <c r="I53" s="85">
        <f>IF(H53="","",VLOOKUP(H53,'INITIAL INPUT'!$P$4:$R$34,3))</f>
        <v>78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YOUSIF, AHMAD M. </v>
      </c>
      <c r="C54" s="104" t="str">
        <f>IF(NAMES!C38="","",NAMES!C38)</f>
        <v>M</v>
      </c>
      <c r="D54" s="81" t="str">
        <f>IF(NAMES!D38="","",NAMES!D38)</f>
        <v>BSIT-NET SEC TRACK-1</v>
      </c>
      <c r="E54" s="82">
        <f>IF(PRELIM!P54="","",$E$8*PRELIM!P54)</f>
        <v>10.999999999999998</v>
      </c>
      <c r="F54" s="83">
        <f>IF(PRELIM!AB54="","",$F$8*PRELIM!AB54)</f>
        <v>30.25</v>
      </c>
      <c r="G54" s="83">
        <f>IF(PRELIM!AD54="","",$G$8*PRELIM!AD54)</f>
        <v>11.22</v>
      </c>
      <c r="H54" s="84">
        <f t="shared" si="6"/>
        <v>52.47</v>
      </c>
      <c r="I54" s="85">
        <f>IF(H54="","",VLOOKUP(H54,'INITIAL INPUT'!$P$4:$R$34,3))</f>
        <v>76</v>
      </c>
      <c r="J54" s="83" t="str">
        <f>IF(MIDTERM!P54="","",$J$8*MIDTERM!P54)</f>
        <v/>
      </c>
      <c r="K54" s="83" t="str">
        <f>IF(MIDTERM!AB54="","",$K$8*MIDTERM!AB54)</f>
        <v/>
      </c>
      <c r="L54" s="83">
        <f>IF(MIDTERM!AD54="","",$L$8*MIDTERM!AD54)</f>
        <v>7.7714285714285722</v>
      </c>
      <c r="M54" s="86">
        <f t="shared" si="7"/>
        <v>7.7714285714285722</v>
      </c>
      <c r="N54" s="87">
        <f>IF(M54="","",('INITIAL INPUT'!$J$25*CRS!H54+'INITIAL INPUT'!$K$25*CRS!M54))</f>
        <v>30.120714285714286</v>
      </c>
      <c r="O54" s="85">
        <f>IF(N54="","",VLOOKUP(N54,'INITIAL INPUT'!$P$4:$R$34,3))</f>
        <v>72</v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YOUSOUF, HASSANE S. </v>
      </c>
      <c r="C55" s="104" t="str">
        <f>IF(NAMES!C39="","",NAMES!C39)</f>
        <v>M</v>
      </c>
      <c r="D55" s="81" t="str">
        <f>IF(NAMES!D39="","",NAMES!D39)</f>
        <v>BSIT-NET SEC TRACK-1</v>
      </c>
      <c r="E55" s="82">
        <f>IF(PRELIM!P55="","",$E$8*PRELIM!P55)</f>
        <v>23.466666666666669</v>
      </c>
      <c r="F55" s="83">
        <f>IF(PRELIM!AB55="","",$F$8*PRELIM!AB55)</f>
        <v>30.25</v>
      </c>
      <c r="G55" s="83">
        <f>IF(PRELIM!AD55="","",$G$8*PRELIM!AD55)</f>
        <v>12.24</v>
      </c>
      <c r="H55" s="84">
        <f t="shared" si="6"/>
        <v>65.956666666666663</v>
      </c>
      <c r="I55" s="85">
        <f>IF(H55="","",VLOOKUP(H55,'INITIAL INPUT'!$P$4:$R$34,3))</f>
        <v>83</v>
      </c>
      <c r="J55" s="83" t="str">
        <f>IF(MIDTERM!P55="","",$J$8*MIDTERM!P55)</f>
        <v/>
      </c>
      <c r="K55" s="83" t="str">
        <f>IF(MIDTERM!AB55="","",$K$8*MIDTERM!AB55)</f>
        <v/>
      </c>
      <c r="L55" s="83">
        <f>IF(MIDTERM!AD55="","",$L$8*MIDTERM!AD55)</f>
        <v>5.8285714285714292</v>
      </c>
      <c r="M55" s="86">
        <f t="shared" si="7"/>
        <v>5.8285714285714292</v>
      </c>
      <c r="N55" s="87">
        <f>IF(M55="","",('INITIAL INPUT'!$J$25*CRS!H55+'INITIAL INPUT'!$K$25*CRS!M55))</f>
        <v>35.89261904761905</v>
      </c>
      <c r="O55" s="85">
        <f>IF(N55="","",VLOOKUP(N55,'INITIAL INPUT'!$P$4:$R$34,3))</f>
        <v>73</v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B7" zoomScale="104" zoomScaleNormal="100" zoomScalePageLayoutView="104" workbookViewId="0">
      <selection activeCell="V13" sqref="V13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INTL 3  ICS2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2 Trimester SY 2016-2017</v>
      </c>
      <c r="B5" s="324"/>
      <c r="C5" s="325"/>
      <c r="D5" s="325"/>
      <c r="E5" s="108">
        <v>30</v>
      </c>
      <c r="F5" s="108">
        <v>20</v>
      </c>
      <c r="G5" s="108">
        <v>20</v>
      </c>
      <c r="H5" s="108">
        <v>10</v>
      </c>
      <c r="I5" s="108">
        <v>10</v>
      </c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>
        <v>40</v>
      </c>
      <c r="W5" s="108"/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90</v>
      </c>
      <c r="P6" s="312"/>
      <c r="Q6" s="305" t="s">
        <v>246</v>
      </c>
      <c r="R6" s="305" t="s">
        <v>247</v>
      </c>
      <c r="S6" s="305" t="s">
        <v>248</v>
      </c>
      <c r="T6" s="305" t="s">
        <v>249</v>
      </c>
      <c r="U6" s="305" t="s">
        <v>250</v>
      </c>
      <c r="V6" s="305" t="s">
        <v>251</v>
      </c>
      <c r="W6" s="305"/>
      <c r="X6" s="305"/>
      <c r="Y6" s="305"/>
      <c r="Z6" s="305"/>
      <c r="AA6" s="342">
        <f>IF(SUM(Q5:Z5)=0,"",SUM(Q5:Z5))</f>
        <v>240</v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>
        <v>20</v>
      </c>
      <c r="F9" s="109">
        <v>20</v>
      </c>
      <c r="G9" s="109">
        <v>14</v>
      </c>
      <c r="H9" s="109">
        <v>10</v>
      </c>
      <c r="I9" s="109">
        <v>0</v>
      </c>
      <c r="J9" s="109"/>
      <c r="K9" s="109"/>
      <c r="L9" s="109"/>
      <c r="M9" s="109"/>
      <c r="N9" s="109"/>
      <c r="O9" s="60">
        <f>IF(SUM(E9:N9)=0,"",SUM(E9:N9))</f>
        <v>64</v>
      </c>
      <c r="P9" s="67">
        <f>IF(O9="","",O9/$O$6*100)</f>
        <v>71.111111111111114</v>
      </c>
      <c r="Q9" s="109">
        <v>40</v>
      </c>
      <c r="R9" s="109">
        <v>30</v>
      </c>
      <c r="S9" s="109">
        <v>30</v>
      </c>
      <c r="T9" s="109">
        <v>30</v>
      </c>
      <c r="U9" s="109">
        <v>30</v>
      </c>
      <c r="V9" s="109">
        <v>30</v>
      </c>
      <c r="W9" s="109"/>
      <c r="X9" s="109"/>
      <c r="Y9" s="109"/>
      <c r="Z9" s="109"/>
      <c r="AA9" s="60">
        <f>IF(SUM(Q9:Z9)=0,"",SUM(Q9:Z9))</f>
        <v>190</v>
      </c>
      <c r="AB9" s="67">
        <f>IF(AA9="","",AA9/$AA$6*100)</f>
        <v>79.166666666666657</v>
      </c>
      <c r="AC9" s="111">
        <v>51</v>
      </c>
      <c r="AD9" s="67">
        <f>IF(AC9="","",AC9/$AC$5*100)</f>
        <v>51</v>
      </c>
      <c r="AE9" s="66">
        <f>CRS!H9</f>
        <v>66.931666666666672</v>
      </c>
      <c r="AF9" s="64">
        <f>CRS!I9</f>
        <v>83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>
        <v>20</v>
      </c>
      <c r="G10" s="109">
        <v>4</v>
      </c>
      <c r="H10" s="109">
        <v>10</v>
      </c>
      <c r="I10" s="109">
        <v>10</v>
      </c>
      <c r="J10" s="109"/>
      <c r="K10" s="109"/>
      <c r="L10" s="109"/>
      <c r="M10" s="109"/>
      <c r="N10" s="109"/>
      <c r="O10" s="60">
        <f t="shared" ref="O10:O40" si="0">IF(SUM(E10:N10)=0,"",SUM(E10:N10))</f>
        <v>44</v>
      </c>
      <c r="P10" s="67">
        <f t="shared" ref="P10:P40" si="1">IF(O10="","",O10/$O$6*100)</f>
        <v>48.888888888888886</v>
      </c>
      <c r="Q10" s="109">
        <v>20</v>
      </c>
      <c r="R10" s="109">
        <v>20</v>
      </c>
      <c r="S10" s="109">
        <v>30</v>
      </c>
      <c r="T10" s="109">
        <v>30</v>
      </c>
      <c r="U10" s="109">
        <v>30</v>
      </c>
      <c r="V10" s="109">
        <v>30</v>
      </c>
      <c r="W10" s="109"/>
      <c r="X10" s="109"/>
      <c r="Y10" s="109"/>
      <c r="Z10" s="109"/>
      <c r="AA10" s="60">
        <f t="shared" ref="AA10:AA40" si="2">IF(SUM(Q10:Z10)=0,"",SUM(Q10:Z10))</f>
        <v>160</v>
      </c>
      <c r="AB10" s="67">
        <f t="shared" ref="AB10:AB40" si="3">IF(AA10="","",AA10/$AA$6*100)</f>
        <v>66.666666666666657</v>
      </c>
      <c r="AC10" s="111">
        <v>28</v>
      </c>
      <c r="AD10" s="67">
        <f t="shared" ref="AD10:AD40" si="4">IF(AC10="","",AC10/$AC$5*100)</f>
        <v>28.000000000000004</v>
      </c>
      <c r="AE10" s="66">
        <f>CRS!H10</f>
        <v>47.653333333333329</v>
      </c>
      <c r="AF10" s="64">
        <f>CRS!I10</f>
        <v>74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>
        <v>10</v>
      </c>
      <c r="F11" s="109"/>
      <c r="G11" s="109">
        <v>6</v>
      </c>
      <c r="H11" s="109"/>
      <c r="I11" s="109"/>
      <c r="J11" s="109"/>
      <c r="K11" s="109"/>
      <c r="L11" s="109"/>
      <c r="M11" s="109"/>
      <c r="N11" s="109"/>
      <c r="O11" s="60">
        <f t="shared" si="0"/>
        <v>16</v>
      </c>
      <c r="P11" s="67">
        <f t="shared" si="1"/>
        <v>17.777777777777779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>
        <f>CRS!H11</f>
        <v>5.8666666666666671</v>
      </c>
      <c r="AF11" s="64">
        <f>CRS!I11</f>
        <v>70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>
        <v>16</v>
      </c>
      <c r="H12" s="109">
        <v>0</v>
      </c>
      <c r="I12" s="109">
        <v>10</v>
      </c>
      <c r="J12" s="109"/>
      <c r="K12" s="109"/>
      <c r="L12" s="109"/>
      <c r="M12" s="109"/>
      <c r="N12" s="109"/>
      <c r="O12" s="60">
        <f t="shared" si="0"/>
        <v>26</v>
      </c>
      <c r="P12" s="67">
        <f t="shared" si="1"/>
        <v>28.888888888888886</v>
      </c>
      <c r="Q12" s="109">
        <v>40</v>
      </c>
      <c r="R12" s="109">
        <v>10</v>
      </c>
      <c r="S12" s="109">
        <v>10</v>
      </c>
      <c r="T12" s="109">
        <v>10</v>
      </c>
      <c r="U12" s="109">
        <v>10</v>
      </c>
      <c r="V12" s="109">
        <v>10</v>
      </c>
      <c r="W12" s="109"/>
      <c r="X12" s="109"/>
      <c r="Y12" s="109"/>
      <c r="Z12" s="109"/>
      <c r="AA12" s="60">
        <f t="shared" si="2"/>
        <v>90</v>
      </c>
      <c r="AB12" s="67">
        <f t="shared" si="3"/>
        <v>37.5</v>
      </c>
      <c r="AC12" s="111">
        <v>56</v>
      </c>
      <c r="AD12" s="67">
        <f t="shared" si="4"/>
        <v>56.000000000000007</v>
      </c>
      <c r="AE12" s="66">
        <f>CRS!H12</f>
        <v>40.948333333333338</v>
      </c>
      <c r="AF12" s="64">
        <f>CRS!I12</f>
        <v>73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>
        <v>30</v>
      </c>
      <c r="F13" s="109">
        <v>20</v>
      </c>
      <c r="G13" s="109">
        <v>20</v>
      </c>
      <c r="H13" s="109">
        <v>10</v>
      </c>
      <c r="I13" s="109">
        <v>10</v>
      </c>
      <c r="J13" s="109"/>
      <c r="K13" s="109"/>
      <c r="L13" s="109"/>
      <c r="M13" s="109"/>
      <c r="N13" s="109"/>
      <c r="O13" s="60">
        <f t="shared" si="0"/>
        <v>90</v>
      </c>
      <c r="P13" s="67">
        <f t="shared" si="1"/>
        <v>100</v>
      </c>
      <c r="Q13" s="109">
        <v>40</v>
      </c>
      <c r="R13" s="109">
        <v>40</v>
      </c>
      <c r="S13" s="109">
        <v>40</v>
      </c>
      <c r="T13" s="109">
        <v>40</v>
      </c>
      <c r="U13" s="109">
        <v>40</v>
      </c>
      <c r="V13" s="109">
        <v>40</v>
      </c>
      <c r="W13" s="109"/>
      <c r="X13" s="109"/>
      <c r="Y13" s="109"/>
      <c r="Z13" s="109"/>
      <c r="AA13" s="60">
        <f t="shared" si="2"/>
        <v>240</v>
      </c>
      <c r="AB13" s="67">
        <f t="shared" si="3"/>
        <v>100</v>
      </c>
      <c r="AC13" s="111">
        <v>84</v>
      </c>
      <c r="AD13" s="67">
        <f t="shared" si="4"/>
        <v>84</v>
      </c>
      <c r="AE13" s="66">
        <f>CRS!H13</f>
        <v>94.56</v>
      </c>
      <c r="AF13" s="64">
        <f>CRS!I13</f>
        <v>97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>
        <v>10</v>
      </c>
      <c r="F15" s="109"/>
      <c r="G15" s="109">
        <v>5</v>
      </c>
      <c r="H15" s="109">
        <v>0</v>
      </c>
      <c r="I15" s="109">
        <v>10</v>
      </c>
      <c r="J15" s="109"/>
      <c r="K15" s="109"/>
      <c r="L15" s="109"/>
      <c r="M15" s="109"/>
      <c r="N15" s="109"/>
      <c r="O15" s="60">
        <f t="shared" si="0"/>
        <v>25</v>
      </c>
      <c r="P15" s="67">
        <f t="shared" si="1"/>
        <v>27.777777777777779</v>
      </c>
      <c r="Q15" s="109">
        <v>40</v>
      </c>
      <c r="R15" s="109">
        <v>20</v>
      </c>
      <c r="S15" s="109">
        <v>20</v>
      </c>
      <c r="T15" s="109">
        <v>20</v>
      </c>
      <c r="U15" s="109">
        <v>20</v>
      </c>
      <c r="V15" s="109">
        <v>20</v>
      </c>
      <c r="W15" s="109"/>
      <c r="X15" s="109"/>
      <c r="Y15" s="109"/>
      <c r="Z15" s="109"/>
      <c r="AA15" s="60">
        <f t="shared" si="2"/>
        <v>140</v>
      </c>
      <c r="AB15" s="67">
        <f t="shared" si="3"/>
        <v>58.333333333333336</v>
      </c>
      <c r="AC15" s="111">
        <v>55</v>
      </c>
      <c r="AD15" s="67">
        <f t="shared" si="4"/>
        <v>55.000000000000007</v>
      </c>
      <c r="AE15" s="66">
        <f>CRS!H15</f>
        <v>47.116666666666674</v>
      </c>
      <c r="AF15" s="64">
        <f>CRS!I15</f>
        <v>74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>
        <v>10</v>
      </c>
      <c r="F17" s="109"/>
      <c r="G17" s="109">
        <v>20</v>
      </c>
      <c r="H17" s="109">
        <v>0</v>
      </c>
      <c r="I17" s="109">
        <v>10</v>
      </c>
      <c r="J17" s="109"/>
      <c r="K17" s="109"/>
      <c r="L17" s="109"/>
      <c r="M17" s="109"/>
      <c r="N17" s="109"/>
      <c r="O17" s="60">
        <f t="shared" si="0"/>
        <v>40</v>
      </c>
      <c r="P17" s="67">
        <f t="shared" si="1"/>
        <v>44.444444444444443</v>
      </c>
      <c r="Q17" s="109">
        <v>35</v>
      </c>
      <c r="R17" s="109">
        <v>40</v>
      </c>
      <c r="S17" s="109">
        <v>20</v>
      </c>
      <c r="T17" s="109">
        <v>20</v>
      </c>
      <c r="U17" s="109">
        <v>20</v>
      </c>
      <c r="V17" s="109">
        <v>20</v>
      </c>
      <c r="W17" s="109"/>
      <c r="X17" s="109"/>
      <c r="Y17" s="109"/>
      <c r="Z17" s="109"/>
      <c r="AA17" s="60">
        <f t="shared" si="2"/>
        <v>155</v>
      </c>
      <c r="AB17" s="67">
        <f t="shared" si="3"/>
        <v>64.583333333333343</v>
      </c>
      <c r="AC17" s="111">
        <v>65</v>
      </c>
      <c r="AD17" s="67">
        <f t="shared" si="4"/>
        <v>65</v>
      </c>
      <c r="AE17" s="66">
        <f>CRS!H17</f>
        <v>58.079166666666673</v>
      </c>
      <c r="AF17" s="64">
        <f>CRS!I17</f>
        <v>79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>
        <v>30</v>
      </c>
      <c r="F18" s="109"/>
      <c r="G18" s="109">
        <v>12</v>
      </c>
      <c r="H18" s="109">
        <v>0</v>
      </c>
      <c r="I18" s="109">
        <v>0</v>
      </c>
      <c r="J18" s="109"/>
      <c r="K18" s="109"/>
      <c r="L18" s="109"/>
      <c r="M18" s="109"/>
      <c r="N18" s="109"/>
      <c r="O18" s="60">
        <f t="shared" si="0"/>
        <v>42</v>
      </c>
      <c r="P18" s="67">
        <f t="shared" si="1"/>
        <v>46.666666666666664</v>
      </c>
      <c r="Q18" s="109">
        <v>35</v>
      </c>
      <c r="R18" s="109">
        <v>35</v>
      </c>
      <c r="S18" s="109">
        <v>30</v>
      </c>
      <c r="T18" s="109">
        <v>30</v>
      </c>
      <c r="U18" s="109">
        <v>30</v>
      </c>
      <c r="V18" s="109">
        <v>20</v>
      </c>
      <c r="W18" s="109"/>
      <c r="X18" s="109"/>
      <c r="Y18" s="109"/>
      <c r="Z18" s="109"/>
      <c r="AA18" s="60">
        <f t="shared" si="2"/>
        <v>180</v>
      </c>
      <c r="AB18" s="67">
        <f t="shared" si="3"/>
        <v>75</v>
      </c>
      <c r="AC18" s="111">
        <v>75</v>
      </c>
      <c r="AD18" s="67">
        <f t="shared" si="4"/>
        <v>75</v>
      </c>
      <c r="AE18" s="66">
        <f>CRS!H18</f>
        <v>65.650000000000006</v>
      </c>
      <c r="AF18" s="64">
        <f>CRS!I18</f>
        <v>83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>
        <v>0</v>
      </c>
      <c r="H19" s="109">
        <v>10</v>
      </c>
      <c r="I19" s="109">
        <v>0</v>
      </c>
      <c r="J19" s="109"/>
      <c r="K19" s="109"/>
      <c r="L19" s="109"/>
      <c r="M19" s="109"/>
      <c r="N19" s="109"/>
      <c r="O19" s="60">
        <f t="shared" si="0"/>
        <v>10</v>
      </c>
      <c r="P19" s="67">
        <f t="shared" si="1"/>
        <v>11.111111111111111</v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42</v>
      </c>
      <c r="AD19" s="67">
        <f t="shared" si="4"/>
        <v>42</v>
      </c>
      <c r="AE19" s="66">
        <f>CRS!H19</f>
        <v>17.946666666666669</v>
      </c>
      <c r="AF19" s="64">
        <f>CRS!I19</f>
        <v>71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>
        <v>20</v>
      </c>
      <c r="F20" s="109">
        <v>20</v>
      </c>
      <c r="G20" s="109">
        <v>17</v>
      </c>
      <c r="H20" s="109">
        <v>10</v>
      </c>
      <c r="I20" s="109">
        <v>10</v>
      </c>
      <c r="J20" s="109"/>
      <c r="K20" s="109"/>
      <c r="L20" s="109"/>
      <c r="M20" s="109"/>
      <c r="N20" s="109"/>
      <c r="O20" s="60">
        <f t="shared" si="0"/>
        <v>77</v>
      </c>
      <c r="P20" s="67">
        <f t="shared" si="1"/>
        <v>85.555555555555557</v>
      </c>
      <c r="Q20" s="109">
        <v>40</v>
      </c>
      <c r="R20" s="109">
        <v>40</v>
      </c>
      <c r="S20" s="109">
        <v>40</v>
      </c>
      <c r="T20" s="109">
        <v>40</v>
      </c>
      <c r="U20" s="109">
        <v>40</v>
      </c>
      <c r="V20" s="109">
        <v>40</v>
      </c>
      <c r="W20" s="109"/>
      <c r="X20" s="109"/>
      <c r="Y20" s="109"/>
      <c r="Z20" s="109"/>
      <c r="AA20" s="60">
        <f t="shared" si="2"/>
        <v>240</v>
      </c>
      <c r="AB20" s="67">
        <f t="shared" si="3"/>
        <v>100</v>
      </c>
      <c r="AC20" s="111">
        <v>73</v>
      </c>
      <c r="AD20" s="67">
        <f t="shared" si="4"/>
        <v>73</v>
      </c>
      <c r="AE20" s="66">
        <f>CRS!H20</f>
        <v>86.053333333333342</v>
      </c>
      <c r="AF20" s="64">
        <f>CRS!I20</f>
        <v>93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>
        <v>20</v>
      </c>
      <c r="F22" s="109">
        <v>20</v>
      </c>
      <c r="G22" s="109">
        <v>20</v>
      </c>
      <c r="H22" s="109">
        <v>10</v>
      </c>
      <c r="I22" s="109">
        <v>10</v>
      </c>
      <c r="J22" s="109"/>
      <c r="K22" s="109"/>
      <c r="L22" s="109"/>
      <c r="M22" s="109"/>
      <c r="N22" s="109"/>
      <c r="O22" s="60">
        <f t="shared" si="0"/>
        <v>80</v>
      </c>
      <c r="P22" s="67">
        <f t="shared" si="1"/>
        <v>88.888888888888886</v>
      </c>
      <c r="Q22" s="109">
        <v>40</v>
      </c>
      <c r="R22" s="109">
        <v>40</v>
      </c>
      <c r="S22" s="109">
        <v>40</v>
      </c>
      <c r="T22" s="109">
        <v>40</v>
      </c>
      <c r="U22" s="109">
        <v>40</v>
      </c>
      <c r="V22" s="109">
        <v>40</v>
      </c>
      <c r="W22" s="109"/>
      <c r="X22" s="109"/>
      <c r="Y22" s="109"/>
      <c r="Z22" s="109"/>
      <c r="AA22" s="60">
        <f t="shared" si="2"/>
        <v>240</v>
      </c>
      <c r="AB22" s="67">
        <f t="shared" si="3"/>
        <v>100</v>
      </c>
      <c r="AC22" s="111">
        <v>63</v>
      </c>
      <c r="AD22" s="67">
        <f t="shared" si="4"/>
        <v>63</v>
      </c>
      <c r="AE22" s="66">
        <f>CRS!H22</f>
        <v>83.75333333333333</v>
      </c>
      <c r="AF22" s="64">
        <f>CRS!I22</f>
        <v>92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>
        <v>9</v>
      </c>
      <c r="H23" s="109">
        <v>0</v>
      </c>
      <c r="I23" s="109">
        <v>0</v>
      </c>
      <c r="J23" s="109"/>
      <c r="K23" s="109"/>
      <c r="L23" s="109"/>
      <c r="M23" s="109"/>
      <c r="N23" s="109"/>
      <c r="O23" s="60">
        <f t="shared" si="0"/>
        <v>9</v>
      </c>
      <c r="P23" s="67">
        <f t="shared" si="1"/>
        <v>10</v>
      </c>
      <c r="Q23" s="109">
        <v>30</v>
      </c>
      <c r="R23" s="109">
        <v>35</v>
      </c>
      <c r="S23" s="109">
        <v>40</v>
      </c>
      <c r="T23" s="109">
        <v>40</v>
      </c>
      <c r="U23" s="109">
        <v>40</v>
      </c>
      <c r="V23" s="109">
        <v>40</v>
      </c>
      <c r="W23" s="109"/>
      <c r="X23" s="109"/>
      <c r="Y23" s="109"/>
      <c r="Z23" s="109"/>
      <c r="AA23" s="60">
        <f t="shared" si="2"/>
        <v>225</v>
      </c>
      <c r="AB23" s="67">
        <f t="shared" si="3"/>
        <v>93.75</v>
      </c>
      <c r="AC23" s="111">
        <v>40</v>
      </c>
      <c r="AD23" s="67">
        <f t="shared" si="4"/>
        <v>40</v>
      </c>
      <c r="AE23" s="66">
        <f>CRS!H23</f>
        <v>47.837499999999999</v>
      </c>
      <c r="AF23" s="64">
        <f>CRS!I23</f>
        <v>74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>
        <v>20</v>
      </c>
      <c r="F24" s="109">
        <v>20</v>
      </c>
      <c r="G24" s="109">
        <v>17</v>
      </c>
      <c r="H24" s="109">
        <v>10</v>
      </c>
      <c r="I24" s="109">
        <v>10</v>
      </c>
      <c r="J24" s="109"/>
      <c r="K24" s="109"/>
      <c r="L24" s="109"/>
      <c r="M24" s="109"/>
      <c r="N24" s="109"/>
      <c r="O24" s="60">
        <f t="shared" si="0"/>
        <v>77</v>
      </c>
      <c r="P24" s="67">
        <f t="shared" si="1"/>
        <v>85.555555555555557</v>
      </c>
      <c r="Q24" s="109">
        <v>35</v>
      </c>
      <c r="R24" s="109">
        <v>40</v>
      </c>
      <c r="S24" s="109">
        <v>40</v>
      </c>
      <c r="T24" s="109">
        <v>40</v>
      </c>
      <c r="U24" s="109">
        <v>40</v>
      </c>
      <c r="V24" s="109">
        <v>40</v>
      </c>
      <c r="W24" s="109"/>
      <c r="X24" s="109"/>
      <c r="Y24" s="109"/>
      <c r="Z24" s="109"/>
      <c r="AA24" s="60">
        <f t="shared" si="2"/>
        <v>235</v>
      </c>
      <c r="AB24" s="67">
        <f t="shared" si="3"/>
        <v>97.916666666666657</v>
      </c>
      <c r="AC24" s="111">
        <v>48</v>
      </c>
      <c r="AD24" s="67">
        <f t="shared" si="4"/>
        <v>48</v>
      </c>
      <c r="AE24" s="66">
        <f>CRS!H24</f>
        <v>76.865833333333342</v>
      </c>
      <c r="AF24" s="64">
        <f>CRS!I24</f>
        <v>88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>
        <v>20</v>
      </c>
      <c r="F25" s="109"/>
      <c r="G25" s="109"/>
      <c r="H25" s="109"/>
      <c r="I25" s="109">
        <v>10</v>
      </c>
      <c r="J25" s="109"/>
      <c r="K25" s="109"/>
      <c r="L25" s="109"/>
      <c r="M25" s="109"/>
      <c r="N25" s="109"/>
      <c r="O25" s="60">
        <f t="shared" si="0"/>
        <v>30</v>
      </c>
      <c r="P25" s="67">
        <f t="shared" si="1"/>
        <v>33.333333333333329</v>
      </c>
      <c r="Q25" s="109">
        <v>35</v>
      </c>
      <c r="R25" s="109">
        <v>40</v>
      </c>
      <c r="S25" s="109">
        <v>40</v>
      </c>
      <c r="T25" s="109">
        <v>40</v>
      </c>
      <c r="U25" s="109">
        <v>40</v>
      </c>
      <c r="V25" s="109">
        <v>40</v>
      </c>
      <c r="W25" s="109"/>
      <c r="X25" s="109"/>
      <c r="Y25" s="109"/>
      <c r="Z25" s="109"/>
      <c r="AA25" s="60">
        <f t="shared" si="2"/>
        <v>235</v>
      </c>
      <c r="AB25" s="67">
        <f t="shared" si="3"/>
        <v>97.916666666666657</v>
      </c>
      <c r="AC25" s="111">
        <v>73</v>
      </c>
      <c r="AD25" s="67">
        <f t="shared" si="4"/>
        <v>73</v>
      </c>
      <c r="AE25" s="66">
        <f>CRS!H25</f>
        <v>68.132499999999993</v>
      </c>
      <c r="AF25" s="64">
        <f>CRS!I25</f>
        <v>84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>
        <v>30</v>
      </c>
      <c r="F26" s="109">
        <v>20</v>
      </c>
      <c r="G26" s="109">
        <v>13</v>
      </c>
      <c r="H26" s="109"/>
      <c r="I26" s="109">
        <v>10</v>
      </c>
      <c r="J26" s="109"/>
      <c r="K26" s="109"/>
      <c r="L26" s="109"/>
      <c r="M26" s="109"/>
      <c r="N26" s="109"/>
      <c r="O26" s="60">
        <f t="shared" si="0"/>
        <v>73</v>
      </c>
      <c r="P26" s="67">
        <f t="shared" si="1"/>
        <v>81.111111111111114</v>
      </c>
      <c r="Q26" s="109">
        <v>40</v>
      </c>
      <c r="R26" s="109">
        <v>35</v>
      </c>
      <c r="S26" s="109">
        <v>40</v>
      </c>
      <c r="T26" s="109">
        <v>40</v>
      </c>
      <c r="U26" s="109">
        <v>40</v>
      </c>
      <c r="V26" s="109">
        <v>40</v>
      </c>
      <c r="W26" s="109"/>
      <c r="X26" s="109"/>
      <c r="Y26" s="109"/>
      <c r="Z26" s="109"/>
      <c r="AA26" s="60">
        <f t="shared" si="2"/>
        <v>235</v>
      </c>
      <c r="AB26" s="67">
        <f t="shared" si="3"/>
        <v>97.916666666666657</v>
      </c>
      <c r="AC26" s="111">
        <v>60</v>
      </c>
      <c r="AD26" s="67">
        <f t="shared" si="4"/>
        <v>60</v>
      </c>
      <c r="AE26" s="66">
        <f>CRS!H26</f>
        <v>79.479166666666671</v>
      </c>
      <c r="AF26" s="64">
        <f>CRS!I26</f>
        <v>90</v>
      </c>
      <c r="AG26" s="373"/>
      <c r="AH26" s="371" t="s">
        <v>127</v>
      </c>
    </row>
    <row r="27" spans="1:34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>
        <v>20</v>
      </c>
      <c r="F27" s="109"/>
      <c r="G27" s="109"/>
      <c r="H27" s="109"/>
      <c r="I27" s="109">
        <v>10</v>
      </c>
      <c r="J27" s="109"/>
      <c r="K27" s="109"/>
      <c r="L27" s="109"/>
      <c r="M27" s="109"/>
      <c r="N27" s="109"/>
      <c r="O27" s="60">
        <f t="shared" si="0"/>
        <v>30</v>
      </c>
      <c r="P27" s="67">
        <f t="shared" si="1"/>
        <v>33.333333333333329</v>
      </c>
      <c r="Q27" s="109">
        <v>35</v>
      </c>
      <c r="R27" s="109">
        <v>40</v>
      </c>
      <c r="S27" s="109">
        <v>40</v>
      </c>
      <c r="T27" s="109">
        <v>40</v>
      </c>
      <c r="U27" s="109">
        <v>40</v>
      </c>
      <c r="V27" s="109">
        <v>40</v>
      </c>
      <c r="W27" s="109"/>
      <c r="X27" s="109"/>
      <c r="Y27" s="109"/>
      <c r="Z27" s="109"/>
      <c r="AA27" s="60">
        <f t="shared" si="2"/>
        <v>235</v>
      </c>
      <c r="AB27" s="67">
        <f t="shared" si="3"/>
        <v>97.916666666666657</v>
      </c>
      <c r="AC27" s="111">
        <v>41</v>
      </c>
      <c r="AD27" s="67">
        <f t="shared" si="4"/>
        <v>41</v>
      </c>
      <c r="AE27" s="66">
        <f>CRS!H27</f>
        <v>57.252499999999998</v>
      </c>
      <c r="AF27" s="64">
        <f>CRS!I27</f>
        <v>79</v>
      </c>
      <c r="AG27" s="374"/>
      <c r="AH27" s="372"/>
    </row>
    <row r="28" spans="1:34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74"/>
      <c r="AH28" s="372"/>
    </row>
    <row r="29" spans="1:34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>
        <v>18</v>
      </c>
      <c r="H29" s="109"/>
      <c r="I29" s="109">
        <v>10</v>
      </c>
      <c r="J29" s="109"/>
      <c r="K29" s="109"/>
      <c r="L29" s="109"/>
      <c r="M29" s="109"/>
      <c r="N29" s="109"/>
      <c r="O29" s="60">
        <f t="shared" si="0"/>
        <v>28</v>
      </c>
      <c r="P29" s="67">
        <f t="shared" si="1"/>
        <v>31.111111111111111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>
        <v>68</v>
      </c>
      <c r="AD29" s="67">
        <f t="shared" si="4"/>
        <v>68</v>
      </c>
      <c r="AE29" s="66">
        <f>CRS!H29</f>
        <v>33.38666666666667</v>
      </c>
      <c r="AF29" s="64">
        <f>CRS!I29</f>
        <v>73</v>
      </c>
      <c r="AG29" s="374"/>
      <c r="AH29" s="372"/>
    </row>
    <row r="30" spans="1:34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>
        <v>20</v>
      </c>
      <c r="F30" s="109">
        <v>20</v>
      </c>
      <c r="G30" s="109">
        <v>11</v>
      </c>
      <c r="H30" s="109"/>
      <c r="I30" s="109">
        <v>10</v>
      </c>
      <c r="J30" s="109"/>
      <c r="K30" s="109"/>
      <c r="L30" s="109"/>
      <c r="M30" s="109"/>
      <c r="N30" s="109"/>
      <c r="O30" s="60">
        <f t="shared" si="0"/>
        <v>61</v>
      </c>
      <c r="P30" s="67">
        <f t="shared" si="1"/>
        <v>67.777777777777786</v>
      </c>
      <c r="Q30" s="109">
        <v>40</v>
      </c>
      <c r="R30" s="109">
        <v>40</v>
      </c>
      <c r="S30" s="109">
        <v>40</v>
      </c>
      <c r="T30" s="109">
        <v>40</v>
      </c>
      <c r="U30" s="109">
        <v>40</v>
      </c>
      <c r="V30" s="109">
        <v>40</v>
      </c>
      <c r="W30" s="109"/>
      <c r="X30" s="109"/>
      <c r="Y30" s="109"/>
      <c r="Z30" s="109"/>
      <c r="AA30" s="60">
        <f t="shared" si="2"/>
        <v>240</v>
      </c>
      <c r="AB30" s="67">
        <f t="shared" si="3"/>
        <v>100</v>
      </c>
      <c r="AC30" s="111">
        <v>68</v>
      </c>
      <c r="AD30" s="67">
        <f t="shared" si="4"/>
        <v>68</v>
      </c>
      <c r="AE30" s="66">
        <f>CRS!H30</f>
        <v>78.486666666666679</v>
      </c>
      <c r="AF30" s="64">
        <f>CRS!I30</f>
        <v>89</v>
      </c>
      <c r="AG30" s="374"/>
      <c r="AH30" s="372"/>
    </row>
    <row r="31" spans="1:34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>
        <v>30</v>
      </c>
      <c r="F31" s="109">
        <v>20</v>
      </c>
      <c r="G31" s="109">
        <v>15</v>
      </c>
      <c r="H31" s="109">
        <v>10</v>
      </c>
      <c r="I31" s="109">
        <v>0</v>
      </c>
      <c r="J31" s="109"/>
      <c r="K31" s="109"/>
      <c r="L31" s="109"/>
      <c r="M31" s="109"/>
      <c r="N31" s="109"/>
      <c r="O31" s="60">
        <f t="shared" si="0"/>
        <v>75</v>
      </c>
      <c r="P31" s="67">
        <f t="shared" si="1"/>
        <v>83.333333333333343</v>
      </c>
      <c r="Q31" s="109">
        <v>40</v>
      </c>
      <c r="R31" s="109">
        <v>40</v>
      </c>
      <c r="S31" s="109">
        <v>40</v>
      </c>
      <c r="T31" s="109">
        <v>40</v>
      </c>
      <c r="U31" s="109">
        <v>40</v>
      </c>
      <c r="V31" s="109">
        <v>40</v>
      </c>
      <c r="W31" s="109"/>
      <c r="X31" s="109"/>
      <c r="Y31" s="109"/>
      <c r="Z31" s="109"/>
      <c r="AA31" s="60">
        <f t="shared" si="2"/>
        <v>240</v>
      </c>
      <c r="AB31" s="67">
        <f t="shared" si="3"/>
        <v>100</v>
      </c>
      <c r="AC31" s="111">
        <v>63</v>
      </c>
      <c r="AD31" s="67">
        <f t="shared" si="4"/>
        <v>63</v>
      </c>
      <c r="AE31" s="66">
        <f>CRS!H31</f>
        <v>81.92</v>
      </c>
      <c r="AF31" s="64">
        <f>CRS!I31</f>
        <v>91</v>
      </c>
      <c r="AG31" s="374"/>
      <c r="AH31" s="372"/>
    </row>
    <row r="32" spans="1:34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>
        <v>20</v>
      </c>
      <c r="F32" s="109"/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20</v>
      </c>
      <c r="P32" s="67">
        <f t="shared" si="1"/>
        <v>22.222222222222221</v>
      </c>
      <c r="Q32" s="109">
        <v>40</v>
      </c>
      <c r="R32" s="109">
        <v>20</v>
      </c>
      <c r="S32" s="109">
        <v>40</v>
      </c>
      <c r="T32" s="109">
        <v>40</v>
      </c>
      <c r="U32" s="109">
        <v>40</v>
      </c>
      <c r="V32" s="109">
        <v>40</v>
      </c>
      <c r="W32" s="109"/>
      <c r="X32" s="109"/>
      <c r="Y32" s="109"/>
      <c r="Z32" s="109"/>
      <c r="AA32" s="60">
        <f t="shared" si="2"/>
        <v>220</v>
      </c>
      <c r="AB32" s="67">
        <f t="shared" si="3"/>
        <v>91.666666666666657</v>
      </c>
      <c r="AC32" s="111">
        <v>37</v>
      </c>
      <c r="AD32" s="67">
        <f t="shared" si="4"/>
        <v>37</v>
      </c>
      <c r="AE32" s="66">
        <f>CRS!H32</f>
        <v>50.163333333333334</v>
      </c>
      <c r="AF32" s="64">
        <f>CRS!I32</f>
        <v>75</v>
      </c>
      <c r="AG32" s="374"/>
      <c r="AH32" s="372"/>
    </row>
    <row r="33" spans="1:37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>
        <v>20</v>
      </c>
      <c r="G33" s="109">
        <v>8</v>
      </c>
      <c r="H33" s="109"/>
      <c r="I33" s="109"/>
      <c r="J33" s="109"/>
      <c r="K33" s="109"/>
      <c r="L33" s="109"/>
      <c r="M33" s="109"/>
      <c r="N33" s="109"/>
      <c r="O33" s="60">
        <f t="shared" si="0"/>
        <v>28</v>
      </c>
      <c r="P33" s="67">
        <f t="shared" si="1"/>
        <v>31.111111111111111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>
        <v>20</v>
      </c>
      <c r="W33" s="109"/>
      <c r="X33" s="109"/>
      <c r="Y33" s="109"/>
      <c r="Z33" s="109"/>
      <c r="AA33" s="60">
        <f t="shared" si="2"/>
        <v>120</v>
      </c>
      <c r="AB33" s="67">
        <f t="shared" si="3"/>
        <v>50</v>
      </c>
      <c r="AC33" s="111">
        <v>46</v>
      </c>
      <c r="AD33" s="67">
        <f t="shared" si="4"/>
        <v>46</v>
      </c>
      <c r="AE33" s="66">
        <f>CRS!H33</f>
        <v>42.406666666666666</v>
      </c>
      <c r="AF33" s="64">
        <f>CRS!I33</f>
        <v>73</v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>
        <v>20</v>
      </c>
      <c r="F34" s="109"/>
      <c r="G34" s="109">
        <v>17</v>
      </c>
      <c r="H34" s="109"/>
      <c r="I34" s="109">
        <v>10</v>
      </c>
      <c r="J34" s="109"/>
      <c r="K34" s="109"/>
      <c r="L34" s="109"/>
      <c r="M34" s="109"/>
      <c r="N34" s="109"/>
      <c r="O34" s="60">
        <f t="shared" si="0"/>
        <v>47</v>
      </c>
      <c r="P34" s="67">
        <f t="shared" si="1"/>
        <v>52.222222222222229</v>
      </c>
      <c r="Q34" s="109">
        <v>40</v>
      </c>
      <c r="R34" s="109">
        <v>40</v>
      </c>
      <c r="S34" s="109">
        <v>40</v>
      </c>
      <c r="T34" s="109">
        <v>40</v>
      </c>
      <c r="U34" s="109">
        <v>40</v>
      </c>
      <c r="V34" s="109">
        <v>40</v>
      </c>
      <c r="W34" s="109"/>
      <c r="X34" s="109"/>
      <c r="Y34" s="109"/>
      <c r="Z34" s="109"/>
      <c r="AA34" s="60">
        <f t="shared" si="2"/>
        <v>240</v>
      </c>
      <c r="AB34" s="67">
        <f t="shared" si="3"/>
        <v>100</v>
      </c>
      <c r="AC34" s="111">
        <v>60</v>
      </c>
      <c r="AD34" s="67">
        <f t="shared" si="4"/>
        <v>60</v>
      </c>
      <c r="AE34" s="66">
        <f>CRS!H34</f>
        <v>70.63333333333334</v>
      </c>
      <c r="AF34" s="64">
        <f>CRS!I34</f>
        <v>85</v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>
        <v>20</v>
      </c>
      <c r="F35" s="109">
        <v>20</v>
      </c>
      <c r="G35" s="109">
        <v>15</v>
      </c>
      <c r="H35" s="109">
        <v>10</v>
      </c>
      <c r="I35" s="109">
        <v>10</v>
      </c>
      <c r="J35" s="109"/>
      <c r="K35" s="109"/>
      <c r="L35" s="109"/>
      <c r="M35" s="109"/>
      <c r="N35" s="109"/>
      <c r="O35" s="60">
        <f t="shared" si="0"/>
        <v>75</v>
      </c>
      <c r="P35" s="67">
        <f t="shared" si="1"/>
        <v>83.333333333333343</v>
      </c>
      <c r="Q35" s="109">
        <v>30</v>
      </c>
      <c r="R35" s="109">
        <v>35</v>
      </c>
      <c r="S35" s="109">
        <v>40</v>
      </c>
      <c r="T35" s="109">
        <v>40</v>
      </c>
      <c r="U35" s="109">
        <v>40</v>
      </c>
      <c r="V35" s="109">
        <v>40</v>
      </c>
      <c r="W35" s="109"/>
      <c r="X35" s="109"/>
      <c r="Y35" s="109"/>
      <c r="Z35" s="109"/>
      <c r="AA35" s="60">
        <f t="shared" si="2"/>
        <v>225</v>
      </c>
      <c r="AB35" s="67">
        <f t="shared" si="3"/>
        <v>93.75</v>
      </c>
      <c r="AC35" s="111">
        <v>55</v>
      </c>
      <c r="AD35" s="67">
        <f t="shared" si="4"/>
        <v>55.000000000000007</v>
      </c>
      <c r="AE35" s="66">
        <f>CRS!H35</f>
        <v>77.137500000000003</v>
      </c>
      <c r="AF35" s="64">
        <f>CRS!I35</f>
        <v>89</v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>
        <v>20</v>
      </c>
      <c r="F36" s="109">
        <v>20</v>
      </c>
      <c r="G36" s="109">
        <v>16</v>
      </c>
      <c r="H36" s="109"/>
      <c r="I36" s="109">
        <v>10</v>
      </c>
      <c r="J36" s="109"/>
      <c r="K36" s="109"/>
      <c r="L36" s="109"/>
      <c r="M36" s="109"/>
      <c r="N36" s="109"/>
      <c r="O36" s="60">
        <f t="shared" si="0"/>
        <v>66</v>
      </c>
      <c r="P36" s="67">
        <f t="shared" si="1"/>
        <v>73.333333333333329</v>
      </c>
      <c r="Q36" s="109">
        <v>40</v>
      </c>
      <c r="R36" s="109">
        <v>40</v>
      </c>
      <c r="S36" s="109">
        <v>40</v>
      </c>
      <c r="T36" s="109">
        <v>40</v>
      </c>
      <c r="U36" s="109">
        <v>40</v>
      </c>
      <c r="V36" s="109">
        <v>40</v>
      </c>
      <c r="W36" s="109"/>
      <c r="X36" s="109"/>
      <c r="Y36" s="109"/>
      <c r="Z36" s="109"/>
      <c r="AA36" s="60">
        <f t="shared" si="2"/>
        <v>240</v>
      </c>
      <c r="AB36" s="67">
        <f t="shared" si="3"/>
        <v>100</v>
      </c>
      <c r="AC36" s="111">
        <v>60</v>
      </c>
      <c r="AD36" s="67">
        <f t="shared" si="4"/>
        <v>60</v>
      </c>
      <c r="AE36" s="66">
        <f>CRS!H36</f>
        <v>77.600000000000009</v>
      </c>
      <c r="AF36" s="64">
        <f>CRS!I36</f>
        <v>89</v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>
        <v>30</v>
      </c>
      <c r="F38" s="109">
        <v>20</v>
      </c>
      <c r="G38" s="109">
        <v>14</v>
      </c>
      <c r="H38" s="109"/>
      <c r="I38" s="109">
        <v>10</v>
      </c>
      <c r="J38" s="109"/>
      <c r="K38" s="109"/>
      <c r="L38" s="109"/>
      <c r="M38" s="109"/>
      <c r="N38" s="109"/>
      <c r="O38" s="60">
        <f t="shared" si="0"/>
        <v>74</v>
      </c>
      <c r="P38" s="67">
        <f t="shared" si="1"/>
        <v>82.222222222222214</v>
      </c>
      <c r="Q38" s="109">
        <v>40</v>
      </c>
      <c r="R38" s="109">
        <v>40</v>
      </c>
      <c r="S38" s="109">
        <v>40</v>
      </c>
      <c r="T38" s="109">
        <v>40</v>
      </c>
      <c r="U38" s="109">
        <v>40</v>
      </c>
      <c r="V38" s="109">
        <v>40</v>
      </c>
      <c r="W38" s="109"/>
      <c r="X38" s="109"/>
      <c r="Y38" s="109"/>
      <c r="Z38" s="109"/>
      <c r="AA38" s="60">
        <f t="shared" si="2"/>
        <v>240</v>
      </c>
      <c r="AB38" s="67">
        <f t="shared" si="3"/>
        <v>100</v>
      </c>
      <c r="AC38" s="111">
        <v>59</v>
      </c>
      <c r="AD38" s="67">
        <f t="shared" si="4"/>
        <v>59</v>
      </c>
      <c r="AE38" s="66">
        <f>CRS!H38</f>
        <v>80.193333333333328</v>
      </c>
      <c r="AF38" s="64">
        <f>CRS!I38</f>
        <v>90</v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>
        <v>0</v>
      </c>
      <c r="G40" s="109">
        <v>0</v>
      </c>
      <c r="H40" s="109">
        <v>0</v>
      </c>
      <c r="I40" s="109">
        <v>0</v>
      </c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>
        <v>40</v>
      </c>
      <c r="R40" s="109">
        <v>30</v>
      </c>
      <c r="S40" s="109"/>
      <c r="T40" s="109"/>
      <c r="U40" s="109"/>
      <c r="V40" s="109"/>
      <c r="W40" s="109"/>
      <c r="X40" s="109"/>
      <c r="Y40" s="109"/>
      <c r="Z40" s="109"/>
      <c r="AA40" s="60">
        <f t="shared" si="2"/>
        <v>70</v>
      </c>
      <c r="AB40" s="67">
        <f t="shared" si="3"/>
        <v>29.166666666666668</v>
      </c>
      <c r="AC40" s="111">
        <v>39</v>
      </c>
      <c r="AD40" s="67">
        <f t="shared" si="4"/>
        <v>39</v>
      </c>
      <c r="AE40" s="66">
        <f>CRS!H40</f>
        <v>22.885000000000002</v>
      </c>
      <c r="AF40" s="64">
        <f>CRS!I40</f>
        <v>72</v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INTL 3  ICS2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2 Trimester SY 2016-2017</v>
      </c>
      <c r="B46" s="324"/>
      <c r="C46" s="325"/>
      <c r="D46" s="325"/>
      <c r="E46" s="57">
        <f t="shared" ref="E46:N46" si="5">IF(E5="","",E5)</f>
        <v>30</v>
      </c>
      <c r="F46" s="57">
        <f t="shared" si="5"/>
        <v>20</v>
      </c>
      <c r="G46" s="57">
        <f t="shared" si="5"/>
        <v>20</v>
      </c>
      <c r="H46" s="57">
        <f t="shared" si="5"/>
        <v>10</v>
      </c>
      <c r="I46" s="57">
        <f t="shared" si="5"/>
        <v>10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>
        <f t="shared" si="6"/>
        <v>40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ref="F47:N47" si="7">IF(F6="","",F6)</f>
        <v/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90</v>
      </c>
      <c r="P47" s="311"/>
      <c r="Q47" s="317" t="str">
        <f t="shared" ref="Q47:Z47" si="8">IF(Q6="","",Q6)</f>
        <v>Lab Act 01</v>
      </c>
      <c r="R47" s="317" t="str">
        <f t="shared" si="8"/>
        <v>Lab Act 02</v>
      </c>
      <c r="S47" s="317" t="str">
        <f t="shared" si="8"/>
        <v>Lab Act 03</v>
      </c>
      <c r="T47" s="317" t="str">
        <f t="shared" si="8"/>
        <v>Lab Act 04</v>
      </c>
      <c r="U47" s="317" t="str">
        <f t="shared" si="8"/>
        <v>Lab Act 05</v>
      </c>
      <c r="V47" s="317" t="str">
        <f t="shared" si="8"/>
        <v>Lab Act 06</v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240</v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>
        <v>20</v>
      </c>
      <c r="F50" s="109"/>
      <c r="G50" s="109"/>
      <c r="H50" s="109">
        <v>10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30</v>
      </c>
      <c r="P50" s="67">
        <f t="shared" ref="P50:P80" si="10">IF(O50="","",O50/$O$6*100)</f>
        <v>33.333333333333329</v>
      </c>
      <c r="Q50" s="109">
        <v>20</v>
      </c>
      <c r="R50" s="109">
        <v>20</v>
      </c>
      <c r="S50" s="109">
        <v>20</v>
      </c>
      <c r="T50" s="109">
        <v>20</v>
      </c>
      <c r="U50" s="109">
        <v>20</v>
      </c>
      <c r="V50" s="109">
        <v>20</v>
      </c>
      <c r="W50" s="109"/>
      <c r="X50" s="109"/>
      <c r="Y50" s="109"/>
      <c r="Z50" s="109"/>
      <c r="AA50" s="60">
        <f t="shared" ref="AA50:AA80" si="11">IF(SUM(Q50:Z50)=0,"",SUM(Q50:Z50))</f>
        <v>120</v>
      </c>
      <c r="AB50" s="67">
        <f t="shared" ref="AB50:AB80" si="12">IF(AA50="","",AA50/$AA$6*100)</f>
        <v>50</v>
      </c>
      <c r="AC50" s="111">
        <v>15</v>
      </c>
      <c r="AD50" s="67">
        <f t="shared" ref="AD50:AD80" si="13">IF(AC50="","",AC50/$AC$5*100)</f>
        <v>15</v>
      </c>
      <c r="AE50" s="66">
        <f>CRS!H50</f>
        <v>32.6</v>
      </c>
      <c r="AF50" s="64">
        <f>CRS!I50</f>
        <v>73</v>
      </c>
    </row>
    <row r="51" spans="1:32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>
        <v>10</v>
      </c>
      <c r="F51" s="109"/>
      <c r="G51" s="109">
        <v>8</v>
      </c>
      <c r="H51" s="109">
        <v>10</v>
      </c>
      <c r="I51" s="109">
        <v>10</v>
      </c>
      <c r="J51" s="109"/>
      <c r="K51" s="109"/>
      <c r="L51" s="109"/>
      <c r="M51" s="109"/>
      <c r="N51" s="109"/>
      <c r="O51" s="60">
        <f t="shared" si="9"/>
        <v>38</v>
      </c>
      <c r="P51" s="67">
        <f t="shared" si="10"/>
        <v>42.222222222222221</v>
      </c>
      <c r="Q51" s="109">
        <v>20</v>
      </c>
      <c r="R51" s="109">
        <v>20</v>
      </c>
      <c r="S51" s="109">
        <v>40</v>
      </c>
      <c r="T51" s="109">
        <v>40</v>
      </c>
      <c r="U51" s="109">
        <v>40</v>
      </c>
      <c r="V51" s="109">
        <v>40</v>
      </c>
      <c r="W51" s="109"/>
      <c r="X51" s="109"/>
      <c r="Y51" s="109"/>
      <c r="Z51" s="109"/>
      <c r="AA51" s="60">
        <f t="shared" si="11"/>
        <v>200</v>
      </c>
      <c r="AB51" s="67">
        <f t="shared" si="12"/>
        <v>83.333333333333343</v>
      </c>
      <c r="AC51" s="111">
        <v>43</v>
      </c>
      <c r="AD51" s="67">
        <f t="shared" si="13"/>
        <v>43</v>
      </c>
      <c r="AE51" s="66">
        <f>CRS!H51</f>
        <v>56.053333333333342</v>
      </c>
      <c r="AF51" s="64">
        <f>CRS!I51</f>
        <v>78</v>
      </c>
    </row>
    <row r="52" spans="1:32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>
        <v>30</v>
      </c>
      <c r="F52" s="109">
        <v>20</v>
      </c>
      <c r="G52" s="109">
        <v>18</v>
      </c>
      <c r="H52" s="109">
        <v>10</v>
      </c>
      <c r="I52" s="109">
        <v>10</v>
      </c>
      <c r="J52" s="109"/>
      <c r="K52" s="109"/>
      <c r="L52" s="109"/>
      <c r="M52" s="109"/>
      <c r="N52" s="109"/>
      <c r="O52" s="60">
        <f t="shared" si="9"/>
        <v>88</v>
      </c>
      <c r="P52" s="67">
        <f t="shared" si="10"/>
        <v>97.777777777777771</v>
      </c>
      <c r="Q52" s="109">
        <v>40</v>
      </c>
      <c r="R52" s="109">
        <v>40</v>
      </c>
      <c r="S52" s="109">
        <v>40</v>
      </c>
      <c r="T52" s="109">
        <v>40</v>
      </c>
      <c r="U52" s="109">
        <v>40</v>
      </c>
      <c r="V52" s="109">
        <v>40</v>
      </c>
      <c r="W52" s="109"/>
      <c r="X52" s="109"/>
      <c r="Y52" s="109"/>
      <c r="Z52" s="109"/>
      <c r="AA52" s="60">
        <f t="shared" si="11"/>
        <v>240</v>
      </c>
      <c r="AB52" s="67">
        <f t="shared" si="12"/>
        <v>100</v>
      </c>
      <c r="AC52" s="111">
        <v>90</v>
      </c>
      <c r="AD52" s="67">
        <f t="shared" si="13"/>
        <v>90</v>
      </c>
      <c r="AE52" s="66">
        <f>CRS!H52</f>
        <v>95.866666666666674</v>
      </c>
      <c r="AF52" s="64">
        <f>CRS!I52</f>
        <v>98</v>
      </c>
    </row>
    <row r="53" spans="1:32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>
        <v>6</v>
      </c>
      <c r="H53" s="109">
        <v>10</v>
      </c>
      <c r="I53" s="109">
        <v>10</v>
      </c>
      <c r="J53" s="109"/>
      <c r="K53" s="109"/>
      <c r="L53" s="109"/>
      <c r="M53" s="109"/>
      <c r="N53" s="109"/>
      <c r="O53" s="60">
        <f t="shared" si="9"/>
        <v>26</v>
      </c>
      <c r="P53" s="67">
        <f t="shared" si="10"/>
        <v>28.888888888888886</v>
      </c>
      <c r="Q53" s="109">
        <v>35</v>
      </c>
      <c r="R53" s="109">
        <v>40</v>
      </c>
      <c r="S53" s="109">
        <v>40</v>
      </c>
      <c r="T53" s="109">
        <v>40</v>
      </c>
      <c r="U53" s="109">
        <v>40</v>
      </c>
      <c r="V53" s="109">
        <v>40</v>
      </c>
      <c r="W53" s="109"/>
      <c r="X53" s="109"/>
      <c r="Y53" s="109"/>
      <c r="Z53" s="109"/>
      <c r="AA53" s="60">
        <f t="shared" si="11"/>
        <v>235</v>
      </c>
      <c r="AB53" s="67">
        <f t="shared" si="12"/>
        <v>97.916666666666657</v>
      </c>
      <c r="AC53" s="111">
        <v>43</v>
      </c>
      <c r="AD53" s="67">
        <f t="shared" si="13"/>
        <v>43</v>
      </c>
      <c r="AE53" s="66">
        <f>CRS!H53</f>
        <v>56.465833333333336</v>
      </c>
      <c r="AF53" s="64">
        <f>CRS!I53</f>
        <v>78</v>
      </c>
    </row>
    <row r="54" spans="1:32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>
        <v>10</v>
      </c>
      <c r="F54" s="109"/>
      <c r="G54" s="109"/>
      <c r="H54" s="109">
        <v>10</v>
      </c>
      <c r="I54" s="109">
        <v>10</v>
      </c>
      <c r="J54" s="109"/>
      <c r="K54" s="109"/>
      <c r="L54" s="109"/>
      <c r="M54" s="109"/>
      <c r="N54" s="109"/>
      <c r="O54" s="60">
        <f t="shared" si="9"/>
        <v>30</v>
      </c>
      <c r="P54" s="67">
        <f t="shared" si="10"/>
        <v>33.333333333333329</v>
      </c>
      <c r="Q54" s="109">
        <v>30</v>
      </c>
      <c r="R54" s="109">
        <v>30</v>
      </c>
      <c r="S54" s="109">
        <v>40</v>
      </c>
      <c r="T54" s="109">
        <v>40</v>
      </c>
      <c r="U54" s="109">
        <v>40</v>
      </c>
      <c r="V54" s="109">
        <v>40</v>
      </c>
      <c r="W54" s="109"/>
      <c r="X54" s="109"/>
      <c r="Y54" s="109"/>
      <c r="Z54" s="109"/>
      <c r="AA54" s="60">
        <f t="shared" si="11"/>
        <v>220</v>
      </c>
      <c r="AB54" s="67">
        <f t="shared" si="12"/>
        <v>91.666666666666657</v>
      </c>
      <c r="AC54" s="111">
        <v>33</v>
      </c>
      <c r="AD54" s="67">
        <f t="shared" si="13"/>
        <v>33</v>
      </c>
      <c r="AE54" s="66">
        <f>CRS!H54</f>
        <v>52.47</v>
      </c>
      <c r="AF54" s="64">
        <f>CRS!I54</f>
        <v>76</v>
      </c>
    </row>
    <row r="55" spans="1:32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>
        <v>10</v>
      </c>
      <c r="F55" s="109">
        <v>20</v>
      </c>
      <c r="G55" s="109">
        <v>14</v>
      </c>
      <c r="H55" s="109">
        <v>10</v>
      </c>
      <c r="I55" s="109">
        <v>10</v>
      </c>
      <c r="J55" s="109"/>
      <c r="K55" s="109"/>
      <c r="L55" s="109"/>
      <c r="M55" s="109"/>
      <c r="N55" s="109"/>
      <c r="O55" s="60">
        <f t="shared" si="9"/>
        <v>64</v>
      </c>
      <c r="P55" s="67">
        <f t="shared" si="10"/>
        <v>71.111111111111114</v>
      </c>
      <c r="Q55" s="109">
        <v>30</v>
      </c>
      <c r="R55" s="109">
        <v>30</v>
      </c>
      <c r="S55" s="109">
        <v>40</v>
      </c>
      <c r="T55" s="109">
        <v>40</v>
      </c>
      <c r="U55" s="109">
        <v>40</v>
      </c>
      <c r="V55" s="109">
        <v>40</v>
      </c>
      <c r="W55" s="109"/>
      <c r="X55" s="109"/>
      <c r="Y55" s="109"/>
      <c r="Z55" s="109"/>
      <c r="AA55" s="60">
        <f t="shared" si="11"/>
        <v>220</v>
      </c>
      <c r="AB55" s="67">
        <f t="shared" si="12"/>
        <v>91.666666666666657</v>
      </c>
      <c r="AC55" s="111">
        <v>36</v>
      </c>
      <c r="AD55" s="67">
        <f t="shared" si="13"/>
        <v>36</v>
      </c>
      <c r="AE55" s="66">
        <f>CRS!H55</f>
        <v>65.956666666666663</v>
      </c>
      <c r="AF55" s="64">
        <f>CRS!I55</f>
        <v>83</v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abSelected="1" topLeftCell="A11" zoomScaleNormal="100" workbookViewId="0">
      <selection activeCell="G11" sqref="G11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INTL 3  ICS2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 Trimester SY 2016-2017</v>
      </c>
      <c r="B5" s="324"/>
      <c r="C5" s="325"/>
      <c r="D5" s="325"/>
      <c r="E5" s="108">
        <v>20</v>
      </c>
      <c r="F5" s="108">
        <v>20</v>
      </c>
      <c r="G5" s="108">
        <v>20</v>
      </c>
      <c r="H5" s="108"/>
      <c r="I5" s="108"/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40</v>
      </c>
      <c r="U5" s="108"/>
      <c r="V5" s="108"/>
      <c r="W5" s="108"/>
      <c r="X5" s="108"/>
      <c r="Y5" s="108"/>
      <c r="Z5" s="108"/>
      <c r="AA5" s="341"/>
      <c r="AB5" s="312"/>
      <c r="AC5" s="110">
        <v>105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60</v>
      </c>
      <c r="P6" s="312"/>
      <c r="Q6" s="305" t="s">
        <v>252</v>
      </c>
      <c r="R6" s="305" t="s">
        <v>253</v>
      </c>
      <c r="S6" s="305" t="s">
        <v>254</v>
      </c>
      <c r="T6" s="305" t="s">
        <v>255</v>
      </c>
      <c r="U6" s="305"/>
      <c r="V6" s="305"/>
      <c r="W6" s="305"/>
      <c r="X6" s="305"/>
      <c r="Y6" s="305"/>
      <c r="Z6" s="305"/>
      <c r="AA6" s="342">
        <f>IF(SUM(Q5:Z5)=0,"",SUM(Q5:Z5))</f>
        <v>160</v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>
        <v>21</v>
      </c>
      <c r="AD9" s="67">
        <f>IF(AC9="","",AC9/$AC$5*100)</f>
        <v>20</v>
      </c>
      <c r="AE9" s="112">
        <f>CRS!M9</f>
        <v>6.8000000000000007</v>
      </c>
      <c r="AF9" s="66">
        <f>CRS!N9</f>
        <v>36.865833333333335</v>
      </c>
      <c r="AG9" s="64">
        <f>CRS!O9</f>
        <v>73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>
        <v>20</v>
      </c>
      <c r="F13" s="109">
        <v>20</v>
      </c>
      <c r="G13" s="109">
        <v>20</v>
      </c>
      <c r="H13" s="109"/>
      <c r="I13" s="109"/>
      <c r="J13" s="109"/>
      <c r="K13" s="109"/>
      <c r="L13" s="109"/>
      <c r="M13" s="109"/>
      <c r="N13" s="109"/>
      <c r="O13" s="60">
        <f t="shared" si="0"/>
        <v>60</v>
      </c>
      <c r="P13" s="67">
        <f t="shared" si="1"/>
        <v>100</v>
      </c>
      <c r="Q13" s="109">
        <v>40</v>
      </c>
      <c r="R13" s="109">
        <v>40</v>
      </c>
      <c r="S13" s="109">
        <v>40</v>
      </c>
      <c r="T13" s="109">
        <v>40</v>
      </c>
      <c r="U13" s="109"/>
      <c r="V13" s="109"/>
      <c r="W13" s="109"/>
      <c r="X13" s="109"/>
      <c r="Y13" s="109"/>
      <c r="Z13" s="109"/>
      <c r="AA13" s="60">
        <f t="shared" si="2"/>
        <v>160</v>
      </c>
      <c r="AB13" s="67">
        <f t="shared" si="3"/>
        <v>100</v>
      </c>
      <c r="AC13" s="111">
        <v>63</v>
      </c>
      <c r="AD13" s="67">
        <f t="shared" si="4"/>
        <v>60</v>
      </c>
      <c r="AE13" s="112">
        <f>CRS!M13</f>
        <v>86.4</v>
      </c>
      <c r="AF13" s="66">
        <f>CRS!N13</f>
        <v>90.48</v>
      </c>
      <c r="AG13" s="64">
        <f>CRS!O13</f>
        <v>95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>
        <v>18</v>
      </c>
      <c r="AD15" s="67">
        <f t="shared" si="4"/>
        <v>17.142857142857142</v>
      </c>
      <c r="AE15" s="112">
        <f>CRS!M15</f>
        <v>5.8285714285714292</v>
      </c>
      <c r="AF15" s="66">
        <f>CRS!N15</f>
        <v>26.472619047619052</v>
      </c>
      <c r="AG15" s="64">
        <f>CRS!O15</f>
        <v>72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>
        <v>30</v>
      </c>
      <c r="AD17" s="67">
        <f t="shared" si="4"/>
        <v>28.571428571428569</v>
      </c>
      <c r="AE17" s="112">
        <f>CRS!M17</f>
        <v>9.7142857142857135</v>
      </c>
      <c r="AF17" s="66">
        <f>CRS!N17</f>
        <v>33.896726190476194</v>
      </c>
      <c r="AG17" s="64">
        <f>CRS!O17</f>
        <v>73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39</v>
      </c>
      <c r="AD19" s="67">
        <f t="shared" si="4"/>
        <v>37.142857142857146</v>
      </c>
      <c r="AE19" s="112">
        <f>CRS!M19</f>
        <v>12.62857142857143</v>
      </c>
      <c r="AF19" s="66">
        <f>CRS!N19</f>
        <v>15.287619047619049</v>
      </c>
      <c r="AG19" s="64">
        <f>CRS!O19</f>
        <v>71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>
        <v>27</v>
      </c>
      <c r="AD20" s="67">
        <f t="shared" si="4"/>
        <v>25.714285714285712</v>
      </c>
      <c r="AE20" s="112">
        <f>CRS!M20</f>
        <v>8.742857142857142</v>
      </c>
      <c r="AF20" s="66">
        <f>CRS!N20</f>
        <v>47.398095238095244</v>
      </c>
      <c r="AG20" s="64">
        <f>CRS!O20</f>
        <v>74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>
        <v>39</v>
      </c>
      <c r="AD22" s="67">
        <f t="shared" si="4"/>
        <v>37.142857142857146</v>
      </c>
      <c r="AE22" s="112">
        <f>CRS!M22</f>
        <v>12.62857142857143</v>
      </c>
      <c r="AF22" s="66">
        <f>CRS!N22</f>
        <v>48.190952380952382</v>
      </c>
      <c r="AG22" s="64">
        <f>CRS!O22</f>
        <v>74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>
        <v>21</v>
      </c>
      <c r="AD24" s="67">
        <f t="shared" si="4"/>
        <v>20</v>
      </c>
      <c r="AE24" s="112">
        <f>CRS!M24</f>
        <v>6.8000000000000007</v>
      </c>
      <c r="AF24" s="66">
        <f>CRS!N24</f>
        <v>41.832916666666669</v>
      </c>
      <c r="AG24" s="64">
        <f>CRS!O24</f>
        <v>73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36</v>
      </c>
      <c r="AD25" s="67">
        <f t="shared" si="4"/>
        <v>34.285714285714285</v>
      </c>
      <c r="AE25" s="112">
        <f>CRS!M25</f>
        <v>11.657142857142858</v>
      </c>
      <c r="AF25" s="66">
        <f>CRS!N25</f>
        <v>39.894821428571426</v>
      </c>
      <c r="AG25" s="64">
        <f>CRS!O25</f>
        <v>73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>
        <v>21</v>
      </c>
      <c r="AD26" s="67">
        <f t="shared" si="4"/>
        <v>20</v>
      </c>
      <c r="AE26" s="112">
        <f>CRS!M26</f>
        <v>6.8000000000000007</v>
      </c>
      <c r="AF26" s="66">
        <f>CRS!N26</f>
        <v>43.139583333333334</v>
      </c>
      <c r="AG26" s="64">
        <f>CRS!O26</f>
        <v>74</v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>
        <v>33</v>
      </c>
      <c r="AD28" s="67">
        <f t="shared" si="4"/>
        <v>31.428571428571427</v>
      </c>
      <c r="AE28" s="112">
        <f>CRS!M28</f>
        <v>10.685714285714287</v>
      </c>
      <c r="AF28" s="66" t="e">
        <f>CRS!N28</f>
        <v>#VALUE!</v>
      </c>
      <c r="AG28" s="64" t="e">
        <f>CRS!O28</f>
        <v>#VALUE!</v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>
        <v>24</v>
      </c>
      <c r="AD30" s="67">
        <f t="shared" si="4"/>
        <v>22.857142857142858</v>
      </c>
      <c r="AE30" s="112">
        <f>CRS!M30</f>
        <v>7.7714285714285722</v>
      </c>
      <c r="AF30" s="66">
        <f>CRS!N30</f>
        <v>43.129047619047626</v>
      </c>
      <c r="AG30" s="64">
        <f>CRS!O30</f>
        <v>74</v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>
        <v>18</v>
      </c>
      <c r="AD32" s="67">
        <f t="shared" si="4"/>
        <v>17.142857142857142</v>
      </c>
      <c r="AE32" s="112">
        <f>CRS!M32</f>
        <v>5.8285714285714292</v>
      </c>
      <c r="AF32" s="66">
        <f>CRS!N32</f>
        <v>27.995952380952382</v>
      </c>
      <c r="AG32" s="64">
        <f>CRS!O32</f>
        <v>72</v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>
        <v>27</v>
      </c>
      <c r="AD35" s="67">
        <f t="shared" si="4"/>
        <v>25.714285714285712</v>
      </c>
      <c r="AE35" s="112">
        <f>CRS!M35</f>
        <v>8.742857142857142</v>
      </c>
      <c r="AF35" s="66">
        <f>CRS!N35</f>
        <v>42.940178571428575</v>
      </c>
      <c r="AG35" s="64">
        <f>CRS!O35</f>
        <v>73</v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>
        <v>33</v>
      </c>
      <c r="AD38" s="67">
        <f t="shared" si="4"/>
        <v>31.428571428571427</v>
      </c>
      <c r="AE38" s="112">
        <f>CRS!M38</f>
        <v>10.685714285714287</v>
      </c>
      <c r="AF38" s="66">
        <f>CRS!N38</f>
        <v>45.439523809523806</v>
      </c>
      <c r="AG38" s="64">
        <f>CRS!O38</f>
        <v>74</v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INTL 3  ICS2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 Trimester SY 2016-2017</v>
      </c>
      <c r="B46" s="324"/>
      <c r="C46" s="325"/>
      <c r="D46" s="325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105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60</v>
      </c>
      <c r="P47" s="311"/>
      <c r="Q47" s="317" t="str">
        <f t="shared" ref="Q47:Z47" si="7">IF(Q6="","",Q6)</f>
        <v>MLAB01</v>
      </c>
      <c r="R47" s="317" t="str">
        <f t="shared" si="7"/>
        <v>MLAB02</v>
      </c>
      <c r="S47" s="317" t="str">
        <f t="shared" si="7"/>
        <v>MLAB03</v>
      </c>
      <c r="T47" s="317" t="str">
        <f t="shared" si="7"/>
        <v>MLAB04</v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160</v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>
        <v>33</v>
      </c>
      <c r="AD50" s="67">
        <f t="shared" ref="AD50:AD80" si="12">IF(AC50="","",AC50/$AC$5*100)</f>
        <v>31.428571428571427</v>
      </c>
      <c r="AE50" s="112">
        <f>CRS!M50</f>
        <v>10.685714285714287</v>
      </c>
      <c r="AF50" s="66">
        <f>CRS!N50</f>
        <v>21.642857142857146</v>
      </c>
      <c r="AG50" s="64">
        <f>CRS!O50</f>
        <v>72</v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>
        <v>33</v>
      </c>
      <c r="AD51" s="67">
        <f t="shared" si="12"/>
        <v>31.428571428571427</v>
      </c>
      <c r="AE51" s="112">
        <f>CRS!M51</f>
        <v>10.685714285714287</v>
      </c>
      <c r="AF51" s="66">
        <f>CRS!N51</f>
        <v>33.369523809523812</v>
      </c>
      <c r="AG51" s="64">
        <f>CRS!O51</f>
        <v>73</v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>
        <v>20</v>
      </c>
      <c r="F52" s="109">
        <v>20</v>
      </c>
      <c r="G52" s="109">
        <v>20</v>
      </c>
      <c r="H52" s="109"/>
      <c r="I52" s="109"/>
      <c r="J52" s="109"/>
      <c r="K52" s="109"/>
      <c r="L52" s="109"/>
      <c r="M52" s="109"/>
      <c r="N52" s="109"/>
      <c r="O52" s="60">
        <f t="shared" si="8"/>
        <v>60</v>
      </c>
      <c r="P52" s="67">
        <f t="shared" si="9"/>
        <v>100</v>
      </c>
      <c r="Q52" s="109">
        <v>40</v>
      </c>
      <c r="R52" s="109">
        <v>40</v>
      </c>
      <c r="S52" s="109">
        <v>40</v>
      </c>
      <c r="T52" s="109">
        <v>40</v>
      </c>
      <c r="U52" s="109"/>
      <c r="V52" s="109"/>
      <c r="W52" s="109"/>
      <c r="X52" s="109"/>
      <c r="Y52" s="109"/>
      <c r="Z52" s="109"/>
      <c r="AA52" s="60">
        <f t="shared" si="10"/>
        <v>160</v>
      </c>
      <c r="AB52" s="67">
        <f t="shared" si="11"/>
        <v>100</v>
      </c>
      <c r="AC52" s="111">
        <v>54</v>
      </c>
      <c r="AD52" s="67">
        <f t="shared" si="12"/>
        <v>51.428571428571423</v>
      </c>
      <c r="AE52" s="112">
        <f>CRS!M52</f>
        <v>83.48571428571428</v>
      </c>
      <c r="AF52" s="66">
        <f>CRS!N52</f>
        <v>89.67619047619047</v>
      </c>
      <c r="AG52" s="64">
        <f>CRS!O52</f>
        <v>95</v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>
        <v>24</v>
      </c>
      <c r="AD54" s="67">
        <f t="shared" si="12"/>
        <v>22.857142857142858</v>
      </c>
      <c r="AE54" s="112">
        <f>CRS!M54</f>
        <v>7.7714285714285722</v>
      </c>
      <c r="AF54" s="66">
        <f>CRS!N54</f>
        <v>30.120714285714286</v>
      </c>
      <c r="AG54" s="64">
        <f>CRS!O54</f>
        <v>72</v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>
        <v>18</v>
      </c>
      <c r="AD55" s="67">
        <f t="shared" si="12"/>
        <v>17.142857142857142</v>
      </c>
      <c r="AE55" s="112">
        <f>CRS!M55</f>
        <v>5.8285714285714292</v>
      </c>
      <c r="AF55" s="66">
        <f>CRS!N55</f>
        <v>35.89261904761905</v>
      </c>
      <c r="AG55" s="64">
        <f>CRS!O55</f>
        <v>73</v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INTL 3  ICS2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INTL 3  ICS2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INTL 3</v>
      </c>
      <c r="C11" s="385" t="str">
        <f>'INITIAL INPUT'!G12</f>
        <v>ICS2</v>
      </c>
      <c r="D11" s="386"/>
      <c r="E11" s="386"/>
      <c r="F11" s="163"/>
      <c r="G11" s="387" t="str">
        <f>CRS!A4</f>
        <v>WF 4:15PM-5:30PM  TTHSAT 6:45PM-8:00PM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 Trimester</v>
      </c>
      <c r="P11" s="386"/>
    </row>
    <row r="12" spans="1:34" s="127" customFormat="1" ht="15" customHeight="1" x14ac:dyDescent="0.3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2016-2017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16-4967-669</v>
      </c>
      <c r="C15" s="139" t="str">
        <f>IF(NAMES!B2="","",NAMES!B2)</f>
        <v xml:space="preserve">ABAKAR, ALI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83</v>
      </c>
      <c r="J15" s="145"/>
      <c r="K15" s="144">
        <f>IF(CRS!O9="","",CRS!O9)</f>
        <v>73</v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16-4969-185</v>
      </c>
      <c r="C16" s="139" t="str">
        <f>IF(NAMES!B3="","",NAMES!B3)</f>
        <v xml:space="preserve">ABDULAZIZ, ABDELNOUR MOHAMED FITWI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>
        <f>IF(CRS!I10="","",CRS!I10)</f>
        <v>74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16-5321-545</v>
      </c>
      <c r="C17" s="139" t="str">
        <f>IF(NAMES!B4="","",NAMES!B4)</f>
        <v xml:space="preserve">ABDULAZIZ, ABDULLAH N.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>
        <f>IF(CRS!I11="","",CRS!I11)</f>
        <v>70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15-4936-569</v>
      </c>
      <c r="C18" s="139" t="str">
        <f>IF(NAMES!B5="","",NAMES!B5)</f>
        <v xml:space="preserve">ABOUZAHOU, ISLAM A. </v>
      </c>
      <c r="D18" s="140"/>
      <c r="E18" s="141" t="str">
        <f>IF(NAMES!C5="","",NAMES!C5)</f>
        <v>M</v>
      </c>
      <c r="F18" s="142"/>
      <c r="G18" s="143" t="str">
        <f>IF(NAMES!D5="","",NAMES!D5)</f>
        <v>BSCS-DIGITAL ARTS TRACK-1</v>
      </c>
      <c r="H18" s="133"/>
      <c r="I18" s="144">
        <f>IF(CRS!I12="","",CRS!I12)</f>
        <v>73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16-5450-909</v>
      </c>
      <c r="C19" s="139" t="str">
        <f>IF(NAMES!B6="","",NAMES!B6)</f>
        <v xml:space="preserve">BACAGAN, DANNAH ANGIELLE B. </v>
      </c>
      <c r="D19" s="140"/>
      <c r="E19" s="141" t="str">
        <f>IF(NAMES!C6="","",NAMES!C6)</f>
        <v>F</v>
      </c>
      <c r="F19" s="142"/>
      <c r="G19" s="143" t="str">
        <f>IF(NAMES!D6="","",NAMES!D6)</f>
        <v>BSIT-WEB TRACK-1</v>
      </c>
      <c r="H19" s="133"/>
      <c r="I19" s="144">
        <f>IF(CRS!I13="","",CRS!I13)</f>
        <v>97</v>
      </c>
      <c r="J19" s="145"/>
      <c r="K19" s="144">
        <f>IF(CRS!O13="","",CRS!O13)</f>
        <v>95</v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15-2168-987</v>
      </c>
      <c r="C20" s="139" t="str">
        <f>IF(NAMES!B7="","",NAMES!B7)</f>
        <v xml:space="preserve">BENAURO, CARL MARX B.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TRACK-1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16-5294-301</v>
      </c>
      <c r="C21" s="139" t="str">
        <f>IF(NAMES!B8="","",NAMES!B8)</f>
        <v xml:space="preserve">BERGANIO, CRAIG MATTHEW P.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TRACK-1</v>
      </c>
      <c r="H21" s="133"/>
      <c r="I21" s="144">
        <f>IF(CRS!I15="","",CRS!I15)</f>
        <v>74</v>
      </c>
      <c r="J21" s="145"/>
      <c r="K21" s="144">
        <f>IF(CRS!O15="","",CRS!O15)</f>
        <v>72</v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16-5455-980</v>
      </c>
      <c r="C22" s="139" t="str">
        <f>IF(NAMES!B9="","",NAMES!B9)</f>
        <v xml:space="preserve">BESTED, JESHUA LEE A. </v>
      </c>
      <c r="D22" s="140"/>
      <c r="E22" s="141" t="str">
        <f>IF(NAMES!C9="","",NAMES!C9)</f>
        <v>M</v>
      </c>
      <c r="F22" s="142"/>
      <c r="G22" s="143" t="str">
        <f>IF(NAMES!D9="","",NAMES!D9)</f>
        <v>BSIT-NET SEC TRACK-1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16-5518-482</v>
      </c>
      <c r="C23" s="139" t="str">
        <f>IF(NAMES!B10="","",NAMES!B10)</f>
        <v xml:space="preserve">CERVANTES, MARK ALFONSO A.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79</v>
      </c>
      <c r="J23" s="145"/>
      <c r="K23" s="144">
        <f>IF(CRS!O17="","",CRS!O17)</f>
        <v>73</v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16-5521-630</v>
      </c>
      <c r="C24" s="139" t="str">
        <f>IF(NAMES!B11="","",NAMES!B11)</f>
        <v xml:space="preserve">CHO, SHELDON SAM P. </v>
      </c>
      <c r="D24" s="140"/>
      <c r="E24" s="141" t="str">
        <f>IF(NAMES!C11="","",NAMES!C11)</f>
        <v>M</v>
      </c>
      <c r="F24" s="142"/>
      <c r="G24" s="143" t="str">
        <f>IF(NAMES!D11="","",NAMES!D11)</f>
        <v>BSIT-ERP TRACK-1</v>
      </c>
      <c r="H24" s="133"/>
      <c r="I24" s="144">
        <f>IF(CRS!I18="","",CRS!I18)</f>
        <v>83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16-5510-598</v>
      </c>
      <c r="C25" s="139" t="str">
        <f>IF(NAMES!B12="","",NAMES!B12)</f>
        <v xml:space="preserve">DACYAS, MICHAEL L.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TRACK-1</v>
      </c>
      <c r="H25" s="133"/>
      <c r="I25" s="144">
        <f>IF(CRS!I19="","",CRS!I19)</f>
        <v>71</v>
      </c>
      <c r="J25" s="145"/>
      <c r="K25" s="144">
        <f>IF(CRS!O19="","",CRS!O19)</f>
        <v>71</v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15-4340-985</v>
      </c>
      <c r="C26" s="139" t="str">
        <f>IF(NAMES!B13="","",NAMES!B13)</f>
        <v xml:space="preserve">DAMIAN, MOJZESZ REDD S.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93</v>
      </c>
      <c r="J26" s="145"/>
      <c r="K26" s="144">
        <f>IF(CRS!O20="","",CRS!O20)</f>
        <v>74</v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16-5398-696</v>
      </c>
      <c r="C27" s="139" t="str">
        <f>IF(NAMES!B14="","",NAMES!B14)</f>
        <v xml:space="preserve">ESCALONA, PRECIOUS ANN M.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TRACK-1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12011581</v>
      </c>
      <c r="C28" s="139" t="str">
        <f>IF(NAMES!B15="","",NAMES!B15)</f>
        <v xml:space="preserve">ESPELICO, JIM STEVEN C.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92</v>
      </c>
      <c r="J28" s="145"/>
      <c r="K28" s="144">
        <f>IF(CRS!O22="","",CRS!O22)</f>
        <v>74</v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16-3961-455</v>
      </c>
      <c r="C29" s="139" t="str">
        <f>IF(NAMES!B16="","",NAMES!B16)</f>
        <v xml:space="preserve">FANGONILO, RICHARD O.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>
        <f>IF(CRS!I23="","",CRS!I23)</f>
        <v>74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16-4829-157</v>
      </c>
      <c r="C30" s="139" t="str">
        <f>IF(NAMES!B17="","",NAMES!B17)</f>
        <v xml:space="preserve">GAPUZ, RAFAEL N.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>
        <f>IF(CRS!I24="","",CRS!I24)</f>
        <v>88</v>
      </c>
      <c r="J30" s="145"/>
      <c r="K30" s="144">
        <f>IF(CRS!O24="","",CRS!O24)</f>
        <v>73</v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12-4113-306</v>
      </c>
      <c r="C31" s="139" t="str">
        <f>IF(NAMES!B18="","",NAMES!B18)</f>
        <v xml:space="preserve">GARGANERA, JUSTIN D. </v>
      </c>
      <c r="D31" s="140"/>
      <c r="E31" s="141" t="str">
        <f>IF(NAMES!C18="","",NAMES!C18)</f>
        <v>M</v>
      </c>
      <c r="F31" s="142"/>
      <c r="G31" s="143" t="str">
        <f>IF(NAMES!D18="","",NAMES!D18)</f>
        <v>BSIT-ERP TRACK-1</v>
      </c>
      <c r="H31" s="133"/>
      <c r="I31" s="144">
        <f>IF(CRS!I25="","",CRS!I25)</f>
        <v>84</v>
      </c>
      <c r="J31" s="145"/>
      <c r="K31" s="144">
        <f>IF(CRS!O25="","",CRS!O25)</f>
        <v>73</v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16-5145-532</v>
      </c>
      <c r="C32" s="139" t="str">
        <f>IF(NAMES!B19="","",NAMES!B19)</f>
        <v xml:space="preserve">GOMEZ, JOHN PAUL D.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>
        <f>IF(CRS!I26="","",CRS!I26)</f>
        <v>90</v>
      </c>
      <c r="J32" s="145"/>
      <c r="K32" s="144">
        <f>IF(CRS!O26="","",CRS!O26)</f>
        <v>74</v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16-4954-211</v>
      </c>
      <c r="C33" s="139" t="str">
        <f>IF(NAMES!B20="","",NAMES!B20)</f>
        <v xml:space="preserve">HABAN, CHRISTIAN MARK L.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TRACK-1</v>
      </c>
      <c r="H33" s="133"/>
      <c r="I33" s="144">
        <f>IF(CRS!I27="","",CRS!I27)</f>
        <v>79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16-5246-932</v>
      </c>
      <c r="C34" s="139" t="str">
        <f>IF(NAMES!B21="","",NAMES!B21)</f>
        <v xml:space="preserve">HAMID, ABAKAR MAHAMAT ABDALLAH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TRACK-1</v>
      </c>
      <c r="H34" s="133"/>
      <c r="I34" s="144" t="str">
        <f>IF(CRS!I28="","",CRS!I28)</f>
        <v/>
      </c>
      <c r="J34" s="145"/>
      <c r="K34" s="144" t="e">
        <f>IF(CRS!O28="","",CRS!O28)</f>
        <v>#VALUE!</v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14-4197-256</v>
      </c>
      <c r="C35" s="139" t="str">
        <f>IF(NAMES!B22="","",NAMES!B22)</f>
        <v xml:space="preserve">HARNOIS, ENSBERT S. </v>
      </c>
      <c r="D35" s="140"/>
      <c r="E35" s="141" t="str">
        <f>IF(NAMES!C22="","",NAMES!C22)</f>
        <v>M</v>
      </c>
      <c r="F35" s="142"/>
      <c r="G35" s="143" t="str">
        <f>IF(NAMES!D22="","",NAMES!D22)</f>
        <v>BSIT-BA TRACK-1</v>
      </c>
      <c r="H35" s="133"/>
      <c r="I35" s="144">
        <f>IF(CRS!I29="","",CRS!I29)</f>
        <v>73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16-5412-889</v>
      </c>
      <c r="C36" s="139" t="str">
        <f>IF(NAMES!B23="","",NAMES!B23)</f>
        <v xml:space="preserve">MALIONES, KAILE ZANRYANA A. </v>
      </c>
      <c r="D36" s="140"/>
      <c r="E36" s="141" t="str">
        <f>IF(NAMES!C23="","",NAMES!C23)</f>
        <v>F</v>
      </c>
      <c r="F36" s="142"/>
      <c r="G36" s="143" t="str">
        <f>IF(NAMES!D23="","",NAMES!D23)</f>
        <v>BSIT-WEB TRACK-1</v>
      </c>
      <c r="H36" s="133"/>
      <c r="I36" s="144">
        <f>IF(CRS!I30="","",CRS!I30)</f>
        <v>89</v>
      </c>
      <c r="J36" s="145"/>
      <c r="K36" s="144">
        <f>IF(CRS!O30="","",CRS!O30)</f>
        <v>74</v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14-4327-734</v>
      </c>
      <c r="C37" s="139" t="str">
        <f>IF(NAMES!B24="","",NAMES!B24)</f>
        <v xml:space="preserve">MANALO, RONMAR M.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TRACK-2</v>
      </c>
      <c r="H37" s="133"/>
      <c r="I37" s="144">
        <f>IF(CRS!I31="","",CRS!I31)</f>
        <v>91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12004012</v>
      </c>
      <c r="C38" s="139" t="str">
        <f>IF(NAMES!B25="","",NAMES!B25)</f>
        <v xml:space="preserve">MANZANO, ALEJANDRO III G.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75</v>
      </c>
      <c r="J38" s="145"/>
      <c r="K38" s="144">
        <f>IF(CRS!O32="","",CRS!O32)</f>
        <v>72</v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16-5243-734</v>
      </c>
      <c r="C39" s="139" t="str">
        <f>IF(NAMES!B26="","",NAMES!B26)</f>
        <v xml:space="preserve">MOLINA, ARNEL JR. L.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>
        <f>IF(CRS!I33="","",CRS!I33)</f>
        <v>73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16-5495-634</v>
      </c>
      <c r="C40" s="139" t="str">
        <f>IF(NAMES!B27="","",NAMES!B27)</f>
        <v xml:space="preserve">MORANG, KAREN ANGELICA M.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TRACK-1</v>
      </c>
      <c r="H40" s="133"/>
      <c r="I40" s="144">
        <f>IF(CRS!I34="","",CRS!I34)</f>
        <v>85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16-4038-649</v>
      </c>
      <c r="C41" s="139" t="str">
        <f>IF(NAMES!B28="","",NAMES!B28)</f>
        <v xml:space="preserve">NIYODUSENGA, ESTHER </v>
      </c>
      <c r="D41" s="140"/>
      <c r="E41" s="141" t="str">
        <f>IF(NAMES!C28="","",NAMES!C28)</f>
        <v>F</v>
      </c>
      <c r="F41" s="142"/>
      <c r="G41" s="143" t="str">
        <f>IF(NAMES!D28="","",NAMES!D28)</f>
        <v>BSIT-NET SEC TRACK-1</v>
      </c>
      <c r="H41" s="133"/>
      <c r="I41" s="144">
        <f>IF(CRS!I35="","",CRS!I35)</f>
        <v>89</v>
      </c>
      <c r="J41" s="145"/>
      <c r="K41" s="144">
        <f>IF(CRS!O35="","",CRS!O35)</f>
        <v>73</v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16-5257-438</v>
      </c>
      <c r="C42" s="139" t="str">
        <f>IF(NAMES!B29="","",NAMES!B29)</f>
        <v xml:space="preserve">ORTILANO, CHRISTIAN PAUL G.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TRACK-1</v>
      </c>
      <c r="H42" s="133"/>
      <c r="I42" s="144">
        <f>IF(CRS!I36="","",CRS!I36)</f>
        <v>89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16-5328-159</v>
      </c>
      <c r="C43" s="139" t="str">
        <f>IF(NAMES!B30="","",NAMES!B30)</f>
        <v xml:space="preserve">OSMAN, MOHAMED N.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TRACK-1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16-5327-449</v>
      </c>
      <c r="C44" s="139" t="str">
        <f>IF(NAMES!B31="","",NAMES!B31)</f>
        <v xml:space="preserve">PARAYNO, KATELYN D. </v>
      </c>
      <c r="D44" s="140"/>
      <c r="E44" s="141" t="str">
        <f>IF(NAMES!C31="","",NAMES!C31)</f>
        <v>F</v>
      </c>
      <c r="F44" s="142"/>
      <c r="G44" s="143" t="str">
        <f>IF(NAMES!D31="","",NAMES!D31)</f>
        <v>BSIT-NET SEC TRACK-1</v>
      </c>
      <c r="H44" s="133"/>
      <c r="I44" s="144">
        <f>IF(CRS!I38="","",CRS!I38)</f>
        <v>90</v>
      </c>
      <c r="J44" s="145"/>
      <c r="K44" s="144">
        <f>IF(CRS!O38="","",CRS!O38)</f>
        <v>74</v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15-4385-765</v>
      </c>
      <c r="C45" s="139" t="str">
        <f>IF(NAMES!B32="","",NAMES!B32)</f>
        <v xml:space="preserve">PASI, CHRESTEL KEISHA RAE B. </v>
      </c>
      <c r="D45" s="140"/>
      <c r="E45" s="141" t="str">
        <f>IF(NAMES!C32="","",NAMES!C32)</f>
        <v>F</v>
      </c>
      <c r="F45" s="142"/>
      <c r="G45" s="143" t="str">
        <f>IF(NAMES!D32="","",NAMES!D32)</f>
        <v>BSIT-WEB TRACK-1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16-3738-860</v>
      </c>
      <c r="C46" s="139" t="str">
        <f>IF(NAMES!B33="","",NAMES!B33)</f>
        <v xml:space="preserve">PEREZ, EULI MARTINI </v>
      </c>
      <c r="D46" s="140"/>
      <c r="E46" s="141" t="str">
        <f>IF(NAMES!C33="","",NAMES!C33)</f>
        <v>M</v>
      </c>
      <c r="F46" s="142"/>
      <c r="G46" s="143" t="str">
        <f>IF(NAMES!D33="","",NAMES!D33)</f>
        <v>BSIT-NET SEC TRACK-1</v>
      </c>
      <c r="H46" s="133"/>
      <c r="I46" s="144">
        <f>IF(CRS!I40="","",CRS!I40)</f>
        <v>72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INTRODUCTION TO COMPUTER PROGRAMMING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INTL 3</v>
      </c>
      <c r="C72" s="385" t="str">
        <f>C11</f>
        <v>ICS2</v>
      </c>
      <c r="D72" s="386"/>
      <c r="E72" s="386"/>
      <c r="F72" s="163"/>
      <c r="G72" s="387" t="str">
        <f>G11</f>
        <v>WF 4:15PM-5:30PM  TTHSAT 6:45PM-8:00PM</v>
      </c>
      <c r="H72" s="388"/>
      <c r="I72" s="388"/>
      <c r="J72" s="388"/>
      <c r="K72" s="388"/>
      <c r="L72" s="388"/>
      <c r="M72" s="388"/>
      <c r="N72" s="164"/>
      <c r="O72" s="389" t="str">
        <f>O11</f>
        <v>2 Trimester</v>
      </c>
      <c r="P72" s="386"/>
    </row>
    <row r="73" spans="1:34" s="127" customFormat="1" ht="15" customHeight="1" x14ac:dyDescent="0.3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2016-2017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16-5375-604</v>
      </c>
      <c r="C76" s="139" t="str">
        <f>IF(NAMES!B34="","",NAMES!B34)</f>
        <v xml:space="preserve">PIZARRO, SERGEI G.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TRACK-1</v>
      </c>
      <c r="H76" s="133"/>
      <c r="I76" s="144">
        <f>IF(CRS!I50="","",CRS!I50)</f>
        <v>73</v>
      </c>
      <c r="J76" s="145"/>
      <c r="K76" s="144">
        <f>IF(CRS!O50="","",CRS!O50)</f>
        <v>72</v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15-4645-596</v>
      </c>
      <c r="C77" s="139" t="str">
        <f>IF(NAMES!B35="","",NAMES!B35)</f>
        <v xml:space="preserve">QUANDOOS, ABDULRAHMAN M. </v>
      </c>
      <c r="D77" s="140"/>
      <c r="E77" s="141" t="str">
        <f>IF(NAMES!C35="","",NAMES!C35)</f>
        <v>M</v>
      </c>
      <c r="F77" s="142"/>
      <c r="G77" s="143" t="str">
        <f>IF(NAMES!D35="","",NAMES!D35)</f>
        <v>BSCS-MOBILE TECH TRACK-1</v>
      </c>
      <c r="H77" s="133"/>
      <c r="I77" s="144">
        <f>IF(CRS!I51="","",CRS!I51)</f>
        <v>78</v>
      </c>
      <c r="J77" s="145"/>
      <c r="K77" s="144">
        <f>IF(CRS!O51="","",CRS!O51)</f>
        <v>73</v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16-5156-297</v>
      </c>
      <c r="C78" s="139" t="str">
        <f>IF(NAMES!B36="","",NAMES!B36)</f>
        <v xml:space="preserve">SALVADOR, SAMANTHA ANGELA </v>
      </c>
      <c r="D78" s="140"/>
      <c r="E78" s="141" t="str">
        <f>IF(NAMES!C36="","",NAMES!C36)</f>
        <v>F</v>
      </c>
      <c r="F78" s="142"/>
      <c r="G78" s="143" t="str">
        <f>IF(NAMES!D36="","",NAMES!D36)</f>
        <v>BSIT-WEB TRACK-1</v>
      </c>
      <c r="H78" s="133"/>
      <c r="I78" s="144">
        <f>IF(CRS!I52="","",CRS!I52)</f>
        <v>98</v>
      </c>
      <c r="J78" s="145"/>
      <c r="K78" s="144">
        <f>IF(CRS!O52="","",CRS!O52)</f>
        <v>95</v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14-3848-115</v>
      </c>
      <c r="C79" s="139" t="str">
        <f>IF(NAMES!B37="","",NAMES!B37)</f>
        <v xml:space="preserve">SAPU, STAINER JUNIOR L. </v>
      </c>
      <c r="D79" s="140"/>
      <c r="E79" s="141" t="str">
        <f>IF(NAMES!C37="","",NAMES!C37)</f>
        <v>M</v>
      </c>
      <c r="F79" s="142"/>
      <c r="G79" s="143" t="str">
        <f>IF(NAMES!D37="","",NAMES!D37)</f>
        <v>BSIT-NET SEC TRACK-1</v>
      </c>
      <c r="H79" s="133"/>
      <c r="I79" s="144">
        <f>IF(CRS!I53="","",CRS!I53)</f>
        <v>78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16-5540-406</v>
      </c>
      <c r="C80" s="139" t="str">
        <f>IF(NAMES!B38="","",NAMES!B38)</f>
        <v xml:space="preserve">YOUSIF, AHMAD M.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TRACK-1</v>
      </c>
      <c r="H80" s="133"/>
      <c r="I80" s="144">
        <f>IF(CRS!I54="","",CRS!I54)</f>
        <v>76</v>
      </c>
      <c r="J80" s="145"/>
      <c r="K80" s="144">
        <f>IF(CRS!O54="","",CRS!O54)</f>
        <v>72</v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16-4968-103</v>
      </c>
      <c r="C81" s="139" t="str">
        <f>IF(NAMES!B39="","",NAMES!B39)</f>
        <v xml:space="preserve">YOUSOUF, HASSANE S. </v>
      </c>
      <c r="D81" s="140"/>
      <c r="E81" s="141" t="str">
        <f>IF(NAMES!C39="","",NAMES!C39)</f>
        <v>M</v>
      </c>
      <c r="F81" s="142"/>
      <c r="G81" s="143" t="str">
        <f>IF(NAMES!D39="","",NAMES!D39)</f>
        <v>BSIT-NET SEC TRACK-1</v>
      </c>
      <c r="H81" s="133"/>
      <c r="I81" s="144">
        <f>IF(CRS!I55="","",CRS!I55)</f>
        <v>83</v>
      </c>
      <c r="J81" s="145"/>
      <c r="K81" s="144">
        <f>IF(CRS!O55="","",CRS!O55)</f>
        <v>73</v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INTRODUCTION TO COMPUTER PROGRAMMING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2017-03-10T04:14:10Z</dcterms:modified>
</cp:coreProperties>
</file>