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P33" i="7" s="1"/>
  <c r="P33" i="4" s="1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S24" i="4" s="1"/>
  <c r="T24" i="4" s="1"/>
  <c r="U24" i="4" s="1"/>
  <c r="V24" i="4" s="1"/>
  <c r="W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P58" i="6" s="1"/>
  <c r="J58" i="4" s="1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P40" i="6" s="1"/>
  <c r="J40" i="4" s="1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P36" i="6" s="1"/>
  <c r="J36" i="4" s="1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P32" i="6" s="1"/>
  <c r="J32" i="4" s="1"/>
  <c r="AD31" i="6"/>
  <c r="L31" i="4" s="1"/>
  <c r="AA31" i="6"/>
  <c r="AB31" i="6" s="1"/>
  <c r="K31" i="4" s="1"/>
  <c r="O31" i="6"/>
  <c r="P31" i="6" s="1"/>
  <c r="J31" i="4" s="1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P28" i="6" s="1"/>
  <c r="J28" i="4" s="1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P24" i="6" s="1"/>
  <c r="J24" i="4" s="1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P20" i="6" s="1"/>
  <c r="J20" i="4" s="1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P12" i="6" s="1"/>
  <c r="J12" i="4" s="1"/>
  <c r="AD11" i="6"/>
  <c r="L11" i="4" s="1"/>
  <c r="AA11" i="6"/>
  <c r="AB11" i="6" s="1"/>
  <c r="K11" i="4" s="1"/>
  <c r="O11" i="6"/>
  <c r="P11" i="6" s="1"/>
  <c r="J11" i="4" s="1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7" i="7"/>
  <c r="Q17" i="4" s="1"/>
  <c r="Q21" i="4"/>
  <c r="AB22" i="7"/>
  <c r="Q22" i="4" s="1"/>
  <c r="AB37" i="7"/>
  <c r="Q3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61" i="6"/>
  <c r="K61" i="4" s="1"/>
  <c r="AB63" i="6"/>
  <c r="K63" i="4" s="1"/>
  <c r="AB69" i="6"/>
  <c r="K69" i="4" s="1"/>
  <c r="AB77" i="6"/>
  <c r="K77" i="4" s="1"/>
  <c r="AB79" i="6"/>
  <c r="K79" i="4" s="1"/>
  <c r="K14" i="4"/>
  <c r="AB22" i="6"/>
  <c r="K22" i="4" s="1"/>
  <c r="AB29" i="6"/>
  <c r="K29" i="4" s="1"/>
  <c r="K30" i="4"/>
  <c r="K32" i="4"/>
  <c r="AB38" i="6"/>
  <c r="K38" i="4" s="1"/>
  <c r="J52" i="4"/>
  <c r="P54" i="6"/>
  <c r="J54" i="4" s="1"/>
  <c r="P66" i="6"/>
  <c r="J66" i="4" s="1"/>
  <c r="P72" i="6"/>
  <c r="J72" i="4" s="1"/>
  <c r="J73" i="4"/>
  <c r="P79" i="6"/>
  <c r="J79" i="4" s="1"/>
  <c r="P9" i="6"/>
  <c r="J9" i="4" s="1"/>
  <c r="P13" i="6"/>
  <c r="J13" i="4" s="1"/>
  <c r="P14" i="6"/>
  <c r="J14" i="4" s="1"/>
  <c r="P16" i="6"/>
  <c r="J16" i="4" s="1"/>
  <c r="P17" i="6"/>
  <c r="J17" i="4" s="1"/>
  <c r="P18" i="6"/>
  <c r="J18" i="4" s="1"/>
  <c r="P21" i="6"/>
  <c r="J21" i="4" s="1"/>
  <c r="P22" i="6"/>
  <c r="J22" i="4" s="1"/>
  <c r="P23" i="6"/>
  <c r="J23" i="4" s="1"/>
  <c r="P25" i="6"/>
  <c r="J25" i="4" s="1"/>
  <c r="P29" i="6"/>
  <c r="J29" i="4" s="1"/>
  <c r="P33" i="6"/>
  <c r="J33" i="4" s="1"/>
  <c r="P34" i="6"/>
  <c r="J34" i="4" s="1"/>
  <c r="P37" i="6"/>
  <c r="J37" i="4" s="1"/>
  <c r="P38" i="6"/>
  <c r="J38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0" i="7"/>
  <c r="P50" i="4" s="1"/>
  <c r="P52" i="7"/>
  <c r="P52" i="4" s="1"/>
  <c r="AE54" i="7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77" i="4"/>
  <c r="AF77" i="7" s="1"/>
  <c r="T69" i="4"/>
  <c r="AF69" i="7" s="1"/>
  <c r="T65" i="4"/>
  <c r="U65" i="4" s="1"/>
  <c r="V65" i="4" s="1"/>
  <c r="W65" i="4" s="1"/>
  <c r="T40" i="4"/>
  <c r="AF40" i="7" s="1"/>
  <c r="T10" i="4"/>
  <c r="U10" i="4" s="1"/>
  <c r="V10" i="4" s="1"/>
  <c r="W10" i="4" s="1"/>
  <c r="T15" i="4"/>
  <c r="U15" i="4" s="1"/>
  <c r="V15" i="4" s="1"/>
  <c r="W15" i="4" s="1"/>
  <c r="T27" i="4"/>
  <c r="M72" i="4" l="1"/>
  <c r="M13" i="4"/>
  <c r="M36" i="4"/>
  <c r="N36" i="4" s="1"/>
  <c r="AF36" i="6" s="1"/>
  <c r="T31" i="4"/>
  <c r="U31" i="4" s="1"/>
  <c r="V31" i="4" s="1"/>
  <c r="W31" i="4" s="1"/>
  <c r="O37" i="8" s="1"/>
  <c r="AE31" i="7"/>
  <c r="T70" i="4"/>
  <c r="AF70" i="7" s="1"/>
  <c r="AE70" i="7"/>
  <c r="T75" i="4"/>
  <c r="AF75" i="7" s="1"/>
  <c r="AE75" i="7"/>
  <c r="T34" i="4"/>
  <c r="U34" i="4" s="1"/>
  <c r="V34" i="4" s="1"/>
  <c r="W34" i="4" s="1"/>
  <c r="AE34" i="7"/>
  <c r="T53" i="4"/>
  <c r="U53" i="4" s="1"/>
  <c r="AG53" i="7" s="1"/>
  <c r="AE53" i="7"/>
  <c r="AE62" i="7"/>
  <c r="T62" i="4"/>
  <c r="U62" i="4" s="1"/>
  <c r="V62" i="4" s="1"/>
  <c r="W62" i="4" s="1"/>
  <c r="O88" i="8" s="1"/>
  <c r="AE56" i="7"/>
  <c r="T56" i="4"/>
  <c r="AF56" i="7" s="1"/>
  <c r="AE61" i="7"/>
  <c r="T61" i="4"/>
  <c r="U61" i="4" s="1"/>
  <c r="AG61" i="7" s="1"/>
  <c r="T72" i="4"/>
  <c r="U72" i="4" s="1"/>
  <c r="V72" i="4" s="1"/>
  <c r="W72" i="4" s="1"/>
  <c r="AE72" i="7"/>
  <c r="AE71" i="7"/>
  <c r="T71" i="4"/>
  <c r="U71" i="4" s="1"/>
  <c r="V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AE59" i="6" s="1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O81" i="8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N15" i="4" s="1"/>
  <c r="O15" i="4" s="1"/>
  <c r="AG15" i="6" s="1"/>
  <c r="M31" i="4"/>
  <c r="N31" i="4" s="1"/>
  <c r="O31" i="4" s="1"/>
  <c r="AG31" i="6" s="1"/>
  <c r="M77" i="4"/>
  <c r="N77" i="4" s="1"/>
  <c r="M69" i="4"/>
  <c r="A4" i="7"/>
  <c r="A45" i="7" s="1"/>
  <c r="M26" i="4"/>
  <c r="AE26" i="6" s="1"/>
  <c r="B27" i="3"/>
  <c r="B71" i="3"/>
  <c r="C23" i="3"/>
  <c r="D51" i="3"/>
  <c r="D56" i="3"/>
  <c r="M37" i="4"/>
  <c r="N37" i="4" s="1"/>
  <c r="O37" i="4" s="1"/>
  <c r="K43" i="8" s="1"/>
  <c r="AE24" i="7"/>
  <c r="A1" i="6"/>
  <c r="A42" i="6" s="1"/>
  <c r="A1" i="3"/>
  <c r="A42" i="3" s="1"/>
  <c r="A1" i="7"/>
  <c r="A42" i="7" s="1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N27" i="4" s="1"/>
  <c r="AF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AE37" i="6"/>
  <c r="M51" i="4"/>
  <c r="M53" i="4"/>
  <c r="M55" i="4"/>
  <c r="N55" i="4" s="1"/>
  <c r="O55" i="4" s="1"/>
  <c r="K81" i="8" s="1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AE21" i="7"/>
  <c r="T21" i="4"/>
  <c r="U21" i="4" s="1"/>
  <c r="V21" i="4" s="1"/>
  <c r="W21" i="4" s="1"/>
  <c r="O27" i="8" s="1"/>
  <c r="N61" i="4"/>
  <c r="O61" i="4" s="1"/>
  <c r="AG61" i="6" s="1"/>
  <c r="AE61" i="6"/>
  <c r="N58" i="4"/>
  <c r="O58" i="4" s="1"/>
  <c r="K84" i="8" s="1"/>
  <c r="AE68" i="6"/>
  <c r="N26" i="4"/>
  <c r="O26" i="4" s="1"/>
  <c r="K32" i="8" s="1"/>
  <c r="AE36" i="6"/>
  <c r="AE55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T36" i="4"/>
  <c r="AF36" i="7" s="1"/>
  <c r="AE36" i="7"/>
  <c r="T26" i="4"/>
  <c r="U26" i="4" s="1"/>
  <c r="AG26" i="7" s="1"/>
  <c r="AE26" i="7"/>
  <c r="AE11" i="6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V50" i="4"/>
  <c r="U77" i="4"/>
  <c r="V77" i="4" s="1"/>
  <c r="U40" i="4"/>
  <c r="V40" i="4" s="1"/>
  <c r="U9" i="4"/>
  <c r="W9" i="4" s="1"/>
  <c r="AF54" i="7"/>
  <c r="AG65" i="7"/>
  <c r="U38" i="4"/>
  <c r="V38" i="4" s="1"/>
  <c r="U78" i="4"/>
  <c r="AF33" i="7"/>
  <c r="O21" i="8"/>
  <c r="M21" i="8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15" i="7"/>
  <c r="AF24" i="7"/>
  <c r="AF61" i="6"/>
  <c r="H25" i="4"/>
  <c r="AE25" i="3" s="1"/>
  <c r="H50" i="4"/>
  <c r="H57" i="4"/>
  <c r="I57" i="4" s="1"/>
  <c r="H63" i="4"/>
  <c r="H70" i="4"/>
  <c r="AE70" i="3" s="1"/>
  <c r="H77" i="4"/>
  <c r="AE77" i="3" s="1"/>
  <c r="AG20" i="7"/>
  <c r="AF69" i="6"/>
  <c r="U69" i="4"/>
  <c r="AG15" i="7"/>
  <c r="AG34" i="7"/>
  <c r="U70" i="4"/>
  <c r="AF34" i="7"/>
  <c r="O16" i="8"/>
  <c r="M16" i="8"/>
  <c r="K87" i="8"/>
  <c r="AG10" i="7"/>
  <c r="U80" i="4"/>
  <c r="M40" i="8"/>
  <c r="O40" i="8"/>
  <c r="AE27" i="3"/>
  <c r="M39" i="8"/>
  <c r="AF11" i="3"/>
  <c r="AF66" i="7"/>
  <c r="M91" i="8"/>
  <c r="AG24" i="7"/>
  <c r="AF10" i="7"/>
  <c r="AF30" i="7"/>
  <c r="U30" i="4"/>
  <c r="O30" i="8"/>
  <c r="M30" i="8"/>
  <c r="AG66" i="7"/>
  <c r="AF27" i="7"/>
  <c r="U27" i="4"/>
  <c r="AE27" i="6" l="1"/>
  <c r="N65" i="4"/>
  <c r="O65" i="4" s="1"/>
  <c r="K91" i="8" s="1"/>
  <c r="AE76" i="6"/>
  <c r="U32" i="4"/>
  <c r="AG32" i="7" s="1"/>
  <c r="N24" i="4"/>
  <c r="AF24" i="6" s="1"/>
  <c r="AE25" i="6"/>
  <c r="N59" i="4"/>
  <c r="O59" i="4" s="1"/>
  <c r="AF21" i="6"/>
  <c r="AE20" i="6"/>
  <c r="M86" i="8"/>
  <c r="AG71" i="7"/>
  <c r="AE21" i="6"/>
  <c r="V59" i="4"/>
  <c r="AF31" i="7"/>
  <c r="AE64" i="6"/>
  <c r="AE16" i="6"/>
  <c r="AE63" i="6"/>
  <c r="AG31" i="7"/>
  <c r="U75" i="4"/>
  <c r="V75" i="4" s="1"/>
  <c r="W75" i="4" s="1"/>
  <c r="AF29" i="6"/>
  <c r="AE77" i="6"/>
  <c r="AE60" i="6"/>
  <c r="AF11" i="7"/>
  <c r="AG29" i="6"/>
  <c r="V11" i="4"/>
  <c r="AG72" i="7"/>
  <c r="AG69" i="6"/>
  <c r="M37" i="8"/>
  <c r="AF72" i="7"/>
  <c r="N56" i="4"/>
  <c r="AF56" i="6" s="1"/>
  <c r="N80" i="4"/>
  <c r="O80" i="4" s="1"/>
  <c r="K106" i="8" s="1"/>
  <c r="AE29" i="6"/>
  <c r="V53" i="4"/>
  <c r="M81" i="8"/>
  <c r="U51" i="4"/>
  <c r="V51" i="4" s="1"/>
  <c r="W51" i="4" s="1"/>
  <c r="AF53" i="7"/>
  <c r="AE40" i="6"/>
  <c r="U12" i="4"/>
  <c r="V12" i="4" s="1"/>
  <c r="W12" i="4" s="1"/>
  <c r="AF60" i="7"/>
  <c r="V25" i="4"/>
  <c r="W25" i="4" s="1"/>
  <c r="O31" i="8" s="1"/>
  <c r="M88" i="8"/>
  <c r="AF61" i="7"/>
  <c r="N12" i="4"/>
  <c r="O12" i="4" s="1"/>
  <c r="K18" i="8" s="1"/>
  <c r="N23" i="4"/>
  <c r="AF23" i="6" s="1"/>
  <c r="AE71" i="6"/>
  <c r="AE79" i="6"/>
  <c r="AG60" i="7"/>
  <c r="K89" i="8"/>
  <c r="AF62" i="7"/>
  <c r="N66" i="4"/>
  <c r="O66" i="4" s="1"/>
  <c r="AG66" i="6" s="1"/>
  <c r="AE31" i="6"/>
  <c r="N38" i="4"/>
  <c r="O38" i="4" s="1"/>
  <c r="AG38" i="6" s="1"/>
  <c r="V61" i="4"/>
  <c r="W61" i="4" s="1"/>
  <c r="AG62" i="7"/>
  <c r="AF71" i="7"/>
  <c r="U67" i="4"/>
  <c r="V67" i="4" s="1"/>
  <c r="W67" i="4" s="1"/>
  <c r="O93" i="8" s="1"/>
  <c r="AF25" i="7"/>
  <c r="AG19" i="7"/>
  <c r="U56" i="4"/>
  <c r="V56" i="4" s="1"/>
  <c r="W56" i="4" s="1"/>
  <c r="N18" i="4"/>
  <c r="AF18" i="6" s="1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55" i="6"/>
  <c r="AG26" i="6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AG55" i="6"/>
  <c r="M29" i="8"/>
  <c r="AG23" i="7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O24" i="4"/>
  <c r="K30" i="8" s="1"/>
  <c r="K37" i="8"/>
  <c r="V29" i="4"/>
  <c r="M35" i="8" s="1"/>
  <c r="AF29" i="7"/>
  <c r="AF26" i="7"/>
  <c r="U52" i="4"/>
  <c r="AG52" i="7" s="1"/>
  <c r="O13" i="4"/>
  <c r="K19" i="8" s="1"/>
  <c r="M19" i="8"/>
  <c r="AF13" i="7"/>
  <c r="U35" i="4"/>
  <c r="V35" i="4" s="1"/>
  <c r="M41" i="8" s="1"/>
  <c r="O39" i="4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E76" i="3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AF59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K31" i="8"/>
  <c r="AG11" i="6"/>
  <c r="W58" i="4"/>
  <c r="O84" i="8" s="1"/>
  <c r="AF25" i="6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AF53" i="3"/>
  <c r="K105" i="8"/>
  <c r="M98" i="8"/>
  <c r="O98" i="8"/>
  <c r="AG51" i="7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V32" i="4" l="1"/>
  <c r="W32" i="4" s="1"/>
  <c r="M93" i="8"/>
  <c r="AF52" i="6"/>
  <c r="AG80" i="6"/>
  <c r="AG12" i="7"/>
  <c r="AG56" i="7"/>
  <c r="AG12" i="6"/>
  <c r="O56" i="4"/>
  <c r="K82" i="8" s="1"/>
  <c r="AF80" i="6"/>
  <c r="V39" i="4"/>
  <c r="W39" i="4" s="1"/>
  <c r="O45" i="8" s="1"/>
  <c r="O18" i="4"/>
  <c r="K24" i="8" s="1"/>
  <c r="AG67" i="7"/>
  <c r="K102" i="8"/>
  <c r="AG10" i="6"/>
  <c r="AF38" i="6"/>
  <c r="O23" i="4"/>
  <c r="K29" i="8" s="1"/>
  <c r="K44" i="8"/>
  <c r="AF12" i="6"/>
  <c r="O17" i="4"/>
  <c r="AG17" i="6" s="1"/>
  <c r="M31" i="8"/>
  <c r="K42" i="8"/>
  <c r="O14" i="4"/>
  <c r="K20" i="8" s="1"/>
  <c r="K92" i="8"/>
  <c r="K94" i="8"/>
  <c r="AF66" i="6"/>
  <c r="AG52" i="6"/>
  <c r="V52" i="4"/>
  <c r="W52" i="4" s="1"/>
  <c r="O78" i="8" s="1"/>
  <c r="AG57" i="7"/>
  <c r="W29" i="4"/>
  <c r="O35" i="8" s="1"/>
  <c r="M32" i="8"/>
  <c r="W35" i="4"/>
  <c r="O41" i="8" s="1"/>
  <c r="AF10" i="6"/>
  <c r="AG14" i="6"/>
  <c r="AG16" i="7"/>
  <c r="AG73" i="6"/>
  <c r="AG22" i="7"/>
  <c r="AG18" i="7"/>
  <c r="AG14" i="7"/>
  <c r="AF62" i="3"/>
  <c r="AG20" i="6"/>
  <c r="AG27" i="6"/>
  <c r="AF19" i="3"/>
  <c r="O50" i="4"/>
  <c r="AG40" i="6"/>
  <c r="I42" i="8"/>
  <c r="AG24" i="6"/>
  <c r="AG35" i="7"/>
  <c r="I77" i="8"/>
  <c r="AF38" i="3"/>
  <c r="AG13" i="6"/>
  <c r="K45" i="8"/>
  <c r="AG39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M45" i="8"/>
  <c r="M36" i="8"/>
  <c r="O36" i="8"/>
  <c r="M33" i="8"/>
  <c r="O33" i="8"/>
  <c r="O106" i="8"/>
  <c r="M106" i="8"/>
  <c r="O18" i="8"/>
  <c r="M18" i="8"/>
  <c r="AG56" i="6" l="1"/>
  <c r="M78" i="8"/>
  <c r="K23" i="8"/>
  <c r="AG23" i="6"/>
  <c r="AG50" i="6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<sst xmlns="http://schemas.openxmlformats.org/spreadsheetml/2006/main" count="805" uniqueCount="261">
  <si>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</si>
  <si>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</si>
  <si>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</si>
  <si>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</si>
  <si>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</si>
  <si>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</si>
  <si>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</si>
  <si>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</si>
  <si>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</si>
  <si>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</si>
  <si>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</si>
  <si>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</si>
  <si>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</si>
  <si>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</si>
  <si>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</si>
  <si>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</si>
  <si>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</si>
  <si>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</si>
  <si>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</si>
  <si>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</si>
  <si>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</si>
  <si>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</si>
  <si>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</si>
  <si>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</si>
  <si>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</si>
  <si>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</si>
  <si>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</si>
  <si>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</si>
  <si>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</si>
  <si>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</si>
  <si>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</si>
  <si>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</si>
  <si>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</si>
  <si>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</si>
  <si>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</si>
  <si>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</si>
  <si>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</si>
  <si>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</si>
  <si>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</si>
  <si>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</si>
  <si>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</si>
  <si>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</si>
  <si>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</si>
  <si>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</si>
  <si>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</si>
  <si>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</si>
  <si>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</si>
  <si>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</si>
  <si>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</si>
  <si>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</si>
  <si>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</si>
  <si>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</si>
  <si>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</si>
  <si>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</si>
  <si>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</si>
  <si>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</si>
  <si>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</si>
  <si>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</si>
  <si>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</si>
  <si>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</si>
  <si>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</si>
  <si>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</si>
  <si>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</si>
  <si>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</si>
  <si>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</si>
  <si>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</si>
  <si>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</si>
  <si>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</si>
  <si>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</si>
  <si>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</si>
  <si>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</si>
  <si>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</si>
  <si>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</si>
  <si>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</si>
  <si>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</si>
  <si>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</si>
  <si>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</si>
  <si>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</si>
  <si>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</si>
  <si>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</si>
  <si>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</si>
  <si>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</si>
  <si>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</si>
  <si>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</si>
  <si>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</si>
  <si>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</si>
  <si>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</si>
  <si>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</si>
  <si>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</si>
  <si>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</si>
  <si>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</si>
  <si>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</si>
  <si>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</si>
  <si>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</si>
  <si>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</si>
  <si>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</si>
  <si>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</si>
  <si>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</si>
  <si>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</si>
  <si>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</si>
  <si>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</si>
  <si>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</si>
  <si>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</si>
  <si>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</si>
  <si>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</si>
  <si>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</si>
  <si>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</si>
  <si>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</si>
  <si>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</si>
  <si>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</si>
  <si>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</si>
  <si>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</si>
  <si>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</si>
  <si>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</si>
  <si>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</si>
  <si>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</si>
  <si>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</si>
  <si>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</si>
  <si>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</si>
  <si>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</si>
  <si>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</si>
  <si>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</si>
  <si>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</si>
  <si>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</si>
  <si>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</si>
  <si>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</si>
  <si>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</si>
  <si>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</si>
  <si>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</si>
  <si>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</si>
  <si>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</si>
  <si>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</si>
  <si>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</si>
  <si>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</si>
  <si>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</si>
  <si>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</si>
  <si>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</si>
  <si>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</si>
  <si>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</si>
  <si>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</si>
  <si>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</si>
  <si>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</si>
  <si>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</si>
  <si>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</si>
  <si>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</si>
  <si>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</si>
  <si>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</si>
  <si>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</si>
  <si>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</si>
  <si>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</si>
  <si>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</si>
  <si>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</si>
  <si>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</si>
  <si>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</si>
  <si>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</si>
  <si>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</si>
  <si>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</si>
  <si>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</si>
  <si>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</si>
  <si>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</si>
  <si>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</si>
  <si>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</si>
  <si>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</si>
  <si>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</si>
  <si>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</si>
  <si>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</si>
  <si>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</si>
  <si>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</si>
  <si>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</si>
  <si>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</si>
  <si>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</si>
  <si>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</si>
  <si>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</si>
  <si>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</si>
  <si>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</si>
  <si>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</si>
  <si>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</si>
  <si>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</si>
  <si>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</si>
  <si>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</si>
  <si>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</si>
  <si>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</si>
  <si>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</si>
  <si>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</si>
  <si>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</si>
  <si>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</si>
  <si>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</si>
  <si>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</si>
  <si>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</si>
  <si>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</si>
  <si>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</si>
  <si>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</si>
  <si>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</si>
  <si>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</si>
  <si>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</si>
  <si>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</si>
  <si>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</si>
  <si>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</si>
  <si>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</si>
  <si>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</si>
  <si>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</si>
  <si>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</si>
  <si>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</si>
  <si>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</si>
  <si>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</si>
  <si>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</si>
  <si>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</si>
  <si>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</si>
  <si>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</si>
  <si>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</si>
  <si>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</si>
  <si>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</si>
  <si>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</si>
  <si>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</si>
  <si>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</si>
  <si>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</si>
  <si>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</si>
  <si>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</si>
  <si>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</si>
  <si>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</si>
  <si>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</si>
  <si>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</si>
  <si>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</si>
  <si>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</si>
  <si>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</si>
  <si>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</si>
  <si>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</si>
  <si>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</si>
  <si>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</si>
  <si>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</si>
  <si>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</si>
  <si>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</si>
  <si>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</si>
  <si>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</si>
  <si>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</si>
  <si>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</si>
  <si>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</si>
  <si>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</si>
  <si>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</si>
  <si>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</si>
  <si>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</si>
  <si>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</si>
  <si>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</si>
  <si>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</si>
  <si>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</si>
  <si>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</si>
  <si>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</si>
  <si>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</si>
  <si>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</si>
  <si>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</si>
  <si>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</si>
  <si>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</si>
  <si>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</si>
  <si>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</si>
  <si>
    <t>PS.TEXTART</t>
  </si>
  <si>
    <t>AUD.EX01</t>
  </si>
  <si>
    <t>AUD.EX2</t>
  </si>
  <si>
    <t>QUIZ CH.03</t>
  </si>
  <si>
    <t>QUIZ CH.04</t>
  </si>
  <si>
    <t>QUIZ CH.05</t>
  </si>
  <si>
    <t>TEXT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</si>
</sst>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161</v>
      </c>
      <c r="E16" s="200"/>
      <c r="F16" s="4"/>
      <c r="G16" s="168" t="s">
        <v>162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38" zoomScale="93" zoomScaleNormal="93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2D  ITE16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3:00PM-4:15PM  TTHSAT 1:45PM-3:00PM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 t="str">
        <f>IF(MIDTERM!P9="","",$J$8*MIDTERM!P9)</f>
        <v/>
      </c>
      <c r="K9" s="83" t="str">
        <f>IF(MIDTERM!AB9="","",$K$8*MIDTERM!AB9)</f>
        <v/>
      </c>
      <c r="L9" s="83">
        <f>IF(MIDTERM!AD9="","",$L$8*MIDTERM!AD9)</f>
        <v>13.146666666666667</v>
      </c>
      <c r="M9" s="86">
        <f>IF(SUM(J9:L9)=0,"",SUM(J9:L9))</f>
        <v>13.146666666666667</v>
      </c>
      <c r="N9" s="87">
        <f>IF(M9="","",('INITIAL INPUT'!$J$25*CRS!H9+'INITIAL INPUT'!$K$25*CRS!M9))</f>
        <v>39.158333333333331</v>
      </c>
      <c r="O9" s="85">
        <f>IF(N9="","",VLOOKUP(N9,'INITIAL INPUT'!$P$4:$R$34,3))</f>
        <v>73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 t="str">
        <f>IF(MIDTERM!P10="","",$J$8*MIDTERM!P10)</f>
        <v/>
      </c>
      <c r="K10" s="83" t="str">
        <f>IF(MIDTERM!AB10="","",$K$8*MIDTERM!AB10)</f>
        <v/>
      </c>
      <c r="L10" s="83">
        <f>IF(MIDTERM!AD10="","",$L$8*MIDTERM!AD10)</f>
        <v>24.48</v>
      </c>
      <c r="M10" s="86">
        <f t="shared" ref="M10:M40" si="2">IF(SUM(J10:L10)=0,"",SUM(J10:L10))</f>
        <v>24.48</v>
      </c>
      <c r="N10" s="87">
        <f>IF(M10="","",('INITIAL INPUT'!$J$25*CRS!H10+'INITIAL INPUT'!$K$25*CRS!M10))</f>
        <v>48.217500000000001</v>
      </c>
      <c r="O10" s="85">
        <f>IF(N10="","",VLOOKUP(N10,'INITIAL INPUT'!$P$4:$R$34,3))</f>
        <v>74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 t="str">
        <f>IF(MIDTERM!P11="","",$J$8*MIDTERM!P11)</f>
        <v/>
      </c>
      <c r="K11" s="83" t="str">
        <f>IF(MIDTERM!AB11="","",$K$8*MIDTERM!AB11)</f>
        <v/>
      </c>
      <c r="L11" s="83">
        <f>IF(MIDTERM!AD11="","",$L$8*MIDTERM!AD11)</f>
        <v>9.5200000000000014</v>
      </c>
      <c r="M11" s="86">
        <f t="shared" si="2"/>
        <v>9.5200000000000014</v>
      </c>
      <c r="N11" s="87">
        <f>IF(M11="","",('INITIAL INPUT'!$J$25*CRS!H11+'INITIAL INPUT'!$K$25*CRS!M11))</f>
        <v>38.017500000000005</v>
      </c>
      <c r="O11" s="85">
        <f>IF(N11="","",VLOOKUP(N11,'INITIAL INPUT'!$P$4:$R$34,3))</f>
        <v>73</v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 t="str">
        <f>IF(MIDTERM!P12="","",$J$8*MIDTERM!P12)</f>
        <v/>
      </c>
      <c r="K12" s="83" t="str">
        <f>IF(MIDTERM!AB12="","",$K$8*MIDTERM!AB12)</f>
        <v/>
      </c>
      <c r="L12" s="83">
        <f>IF(MIDTERM!AD12="","",$L$8*MIDTERM!AD12)</f>
        <v>18.133333333333336</v>
      </c>
      <c r="M12" s="86">
        <f t="shared" si="2"/>
        <v>18.133333333333336</v>
      </c>
      <c r="N12" s="87">
        <f>IF(M12="","",('INITIAL INPUT'!$J$25*CRS!H12+'INITIAL INPUT'!$K$25*CRS!M12))</f>
        <v>37.30916666666667</v>
      </c>
      <c r="O12" s="85">
        <f>IF(N12="","",VLOOKUP(N12,'INITIAL INPUT'!$P$4:$R$34,3))</f>
        <v>73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 t="str">
        <f>IF(MIDTERM!P13="","",$J$8*MIDTERM!P13)</f>
        <v/>
      </c>
      <c r="K13" s="83" t="str">
        <f>IF(MIDTERM!AB13="","",$K$8*MIDTERM!AB13)</f>
        <v/>
      </c>
      <c r="L13" s="83">
        <f>IF(MIDTERM!AD13="","",$L$8*MIDTERM!AD13)</f>
        <v>13.146666666666667</v>
      </c>
      <c r="M13" s="86">
        <f t="shared" si="2"/>
        <v>13.146666666666667</v>
      </c>
      <c r="N13" s="87">
        <f>IF(M13="","",('INITIAL INPUT'!$J$25*CRS!H13+'INITIAL INPUT'!$K$25*CRS!M13))</f>
        <v>40.090833333333329</v>
      </c>
      <c r="O13" s="85">
        <f>IF(N13="","",VLOOKUP(N13,'INITIAL INPUT'!$P$4:$R$34,3))</f>
        <v>73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 t="str">
        <f>IF(MIDTERM!P15="","",$J$8*MIDTERM!P15)</f>
        <v/>
      </c>
      <c r="K15" s="83" t="str">
        <f>IF(MIDTERM!AB15="","",$K$8*MIDTERM!AB15)</f>
        <v/>
      </c>
      <c r="L15" s="83">
        <f>IF(MIDTERM!AD15="","",$L$8*MIDTERM!AD15)</f>
        <v>20.853333333333332</v>
      </c>
      <c r="M15" s="86">
        <f t="shared" si="2"/>
        <v>20.853333333333332</v>
      </c>
      <c r="N15" s="87">
        <f>IF(M15="","",('INITIAL INPUT'!$J$25*CRS!H15+'INITIAL INPUT'!$K$25*CRS!M15))</f>
        <v>50.644166666666663</v>
      </c>
      <c r="O15" s="85">
        <f>IF(N15="","",VLOOKUP(N15,'INITIAL INPUT'!$P$4:$R$34,3))</f>
        <v>75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 t="str">
        <f>IF(MIDTERM!P16="","",$J$8*MIDTERM!P16)</f>
        <v/>
      </c>
      <c r="K16" s="83" t="str">
        <f>IF(MIDTERM!AB16="","",$K$8*MIDTERM!AB16)</f>
        <v/>
      </c>
      <c r="L16" s="83">
        <f>IF(MIDTERM!AD16="","",$L$8*MIDTERM!AD16)</f>
        <v>11.786666666666669</v>
      </c>
      <c r="M16" s="86">
        <f t="shared" si="2"/>
        <v>11.786666666666669</v>
      </c>
      <c r="N16" s="87">
        <f>IF(M16="","",('INITIAL INPUT'!$J$25*CRS!H16+'INITIAL INPUT'!$K$25*CRS!M16))</f>
        <v>27.478333333333335</v>
      </c>
      <c r="O16" s="85">
        <f>IF(N16="","",VLOOKUP(N16,'INITIAL INPUT'!$P$4:$R$34,3))</f>
        <v>72</v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>
        <f>IF(MIDTERM!AD17="","",$L$8*MIDTERM!AD17)</f>
        <v>22.666666666666664</v>
      </c>
      <c r="M17" s="86">
        <f t="shared" si="2"/>
        <v>22.666666666666664</v>
      </c>
      <c r="N17" s="87">
        <f>IF(M17="","",('INITIAL INPUT'!$J$25*CRS!H17+'INITIAL INPUT'!$K$25*CRS!M17))</f>
        <v>49.025833333333338</v>
      </c>
      <c r="O17" s="85">
        <f>IF(N17="","",VLOOKUP(N17,'INITIAL INPUT'!$P$4:$R$34,3))</f>
        <v>74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 t="str">
        <f>IF(MIDTERM!P18="","",$J$8*MIDTERM!P18)</f>
        <v/>
      </c>
      <c r="K18" s="83" t="str">
        <f>IF(MIDTERM!AB18="","",$K$8*MIDTERM!AB18)</f>
        <v/>
      </c>
      <c r="L18" s="83">
        <f>IF(MIDTERM!AD18="","",$L$8*MIDTERM!AD18)</f>
        <v>14.053333333333335</v>
      </c>
      <c r="M18" s="86">
        <f t="shared" si="2"/>
        <v>14.053333333333335</v>
      </c>
      <c r="N18" s="87">
        <f>IF(M18="","",('INITIAL INPUT'!$J$25*CRS!H18+'INITIAL INPUT'!$K$25*CRS!M18))</f>
        <v>35.826666666666668</v>
      </c>
      <c r="O18" s="85">
        <f>IF(N18="","",VLOOKUP(N18,'INITIAL INPUT'!$P$4:$R$34,3))</f>
        <v>73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 t="str">
        <f>IF(MIDTERM!P19="","",$J$8*MIDTERM!P19)</f>
        <v/>
      </c>
      <c r="K19" s="83" t="str">
        <f>IF(MIDTERM!AB19="","",$K$8*MIDTERM!AB19)</f>
        <v/>
      </c>
      <c r="L19" s="83">
        <f>IF(MIDTERM!AD19="","",$L$8*MIDTERM!AD19)</f>
        <v>28.106666666666669</v>
      </c>
      <c r="M19" s="86">
        <f t="shared" si="2"/>
        <v>28.106666666666669</v>
      </c>
      <c r="N19" s="87">
        <f>IF(M19="","",('INITIAL INPUT'!$J$25*CRS!H19+'INITIAL INPUT'!$K$25*CRS!M19))</f>
        <v>56.955833333333338</v>
      </c>
      <c r="O19" s="85">
        <f>IF(N19="","",VLOOKUP(N19,'INITIAL INPUT'!$P$4:$R$34,3))</f>
        <v>78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 t="str">
        <f>IF(MIDTERM!P20="","",$J$8*MIDTERM!P20)</f>
        <v/>
      </c>
      <c r="K20" s="83" t="str">
        <f>IF(MIDTERM!AB20="","",$K$8*MIDTERM!AB20)</f>
        <v/>
      </c>
      <c r="L20" s="83">
        <f>IF(MIDTERM!AD20="","",$L$8*MIDTERM!AD20)</f>
        <v>22.666666666666664</v>
      </c>
      <c r="M20" s="86">
        <f t="shared" si="2"/>
        <v>22.666666666666664</v>
      </c>
      <c r="N20" s="87">
        <f>IF(M20="","",('INITIAL INPUT'!$J$25*CRS!H20+'INITIAL INPUT'!$K$25*CRS!M20))</f>
        <v>56.56583333333333</v>
      </c>
      <c r="O20" s="85">
        <f>IF(N20="","",VLOOKUP(N20,'INITIAL INPUT'!$P$4:$R$34,3))</f>
        <v>78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 t="str">
        <f>IF(MIDTERM!P21="","",$J$8*MIDTERM!P21)</f>
        <v/>
      </c>
      <c r="K21" s="83" t="str">
        <f>IF(MIDTERM!AB21="","",$K$8*MIDTERM!AB21)</f>
        <v/>
      </c>
      <c r="L21" s="83">
        <f>IF(MIDTERM!AD21="","",$L$8*MIDTERM!AD21)</f>
        <v>13.600000000000001</v>
      </c>
      <c r="M21" s="86">
        <f t="shared" si="2"/>
        <v>13.600000000000001</v>
      </c>
      <c r="N21" s="87">
        <f>IF(M21="","",('INITIAL INPUT'!$J$25*CRS!H21+'INITIAL INPUT'!$K$25*CRS!M21))</f>
        <v>46.787499999999994</v>
      </c>
      <c r="O21" s="85">
        <f>IF(N21="","",VLOOKUP(N21,'INITIAL INPUT'!$P$4:$R$34,3))</f>
        <v>74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 t="str">
        <f>IF(MIDTERM!P22="","",$J$8*MIDTERM!P22)</f>
        <v/>
      </c>
      <c r="K22" s="83" t="str">
        <f>IF(MIDTERM!AB22="","",$K$8*MIDTERM!AB22)</f>
        <v/>
      </c>
      <c r="L22" s="83">
        <f>IF(MIDTERM!AD22="","",$L$8*MIDTERM!AD22)</f>
        <v>28.106666666666669</v>
      </c>
      <c r="M22" s="86">
        <f t="shared" si="2"/>
        <v>28.106666666666669</v>
      </c>
      <c r="N22" s="87">
        <f>IF(M22="","",('INITIAL INPUT'!$J$25*CRS!H22+'INITIAL INPUT'!$K$25*CRS!M22))</f>
        <v>58.605833333333337</v>
      </c>
      <c r="O22" s="85">
        <f>IF(N22="","",VLOOKUP(N22,'INITIAL INPUT'!$P$4:$R$34,3))</f>
        <v>79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 t="str">
        <f>IF(MIDTERM!P23="","",$J$8*MIDTERM!P23)</f>
        <v/>
      </c>
      <c r="K23" s="83" t="str">
        <f>IF(MIDTERM!AB23="","",$K$8*MIDTERM!AB23)</f>
        <v/>
      </c>
      <c r="L23" s="83">
        <f>IF(MIDTERM!AD23="","",$L$8*MIDTERM!AD23)</f>
        <v>25.840000000000003</v>
      </c>
      <c r="M23" s="86">
        <f t="shared" si="2"/>
        <v>25.840000000000003</v>
      </c>
      <c r="N23" s="87">
        <f>IF(M23="","",('INITIAL INPUT'!$J$25*CRS!H23+'INITIAL INPUT'!$K$25*CRS!M23))</f>
        <v>57.052500000000009</v>
      </c>
      <c r="O23" s="85">
        <f>IF(N23="","",VLOOKUP(N23,'INITIAL INPUT'!$P$4:$R$34,3))</f>
        <v>79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 t="str">
        <f>IF(MIDTERM!P24="","",$J$8*MIDTERM!P24)</f>
        <v/>
      </c>
      <c r="K24" s="83" t="str">
        <f>IF(MIDTERM!AB24="","",$K$8*MIDTERM!AB24)</f>
        <v/>
      </c>
      <c r="L24" s="83">
        <f>IF(MIDTERM!AD24="","",$L$8*MIDTERM!AD24)</f>
        <v>15.866666666666667</v>
      </c>
      <c r="M24" s="86">
        <f t="shared" si="2"/>
        <v>15.866666666666667</v>
      </c>
      <c r="N24" s="87">
        <f>IF(M24="","",('INITIAL INPUT'!$J$25*CRS!H24+'INITIAL INPUT'!$K$25*CRS!M24))</f>
        <v>43.38333333333334</v>
      </c>
      <c r="O24" s="85">
        <f>IF(N24="","",VLOOKUP(N24,'INITIAL INPUT'!$P$4:$R$34,3))</f>
        <v>74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 t="str">
        <f>IF(MIDTERM!P25="","",$J$8*MIDTERM!P25)</f>
        <v/>
      </c>
      <c r="K25" s="83" t="str">
        <f>IF(MIDTERM!AB25="","",$K$8*MIDTERM!AB25)</f>
        <v/>
      </c>
      <c r="L25" s="83">
        <f>IF(MIDTERM!AD25="","",$L$8*MIDTERM!AD25)</f>
        <v>14.053333333333335</v>
      </c>
      <c r="M25" s="86">
        <f t="shared" si="2"/>
        <v>14.053333333333335</v>
      </c>
      <c r="N25" s="87">
        <f>IF(M25="","",('INITIAL INPUT'!$J$25*CRS!H25+'INITIAL INPUT'!$K$25*CRS!M25))</f>
        <v>35.456666666666663</v>
      </c>
      <c r="O25" s="85">
        <f>IF(N25="","",VLOOKUP(N25,'INITIAL INPUT'!$P$4:$R$34,3))</f>
        <v>73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 t="str">
        <f>IF(MIDTERM!P26="","",$J$8*MIDTERM!P26)</f>
        <v/>
      </c>
      <c r="K26" s="83" t="str">
        <f>IF(MIDTERM!AB26="","",$K$8*MIDTERM!AB26)</f>
        <v/>
      </c>
      <c r="L26" s="83">
        <f>IF(MIDTERM!AD26="","",$L$8*MIDTERM!AD26)</f>
        <v>25.840000000000003</v>
      </c>
      <c r="M26" s="86">
        <f t="shared" si="2"/>
        <v>25.840000000000003</v>
      </c>
      <c r="N26" s="87">
        <f>IF(M26="","",('INITIAL INPUT'!$J$25*CRS!H26+'INITIAL INPUT'!$K$25*CRS!M26))</f>
        <v>53.760000000000005</v>
      </c>
      <c r="O26" s="85">
        <f>IF(N26="","",VLOOKUP(N26,'INITIAL INPUT'!$P$4:$R$34,3))</f>
        <v>77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 t="str">
        <f>IF(MIDTERM!P27="","",$J$8*MIDTERM!P27)</f>
        <v/>
      </c>
      <c r="K27" s="83" t="str">
        <f>IF(MIDTERM!AB27="","",$K$8*MIDTERM!AB27)</f>
        <v/>
      </c>
      <c r="L27" s="83">
        <f>IF(MIDTERM!AD27="","",$L$8*MIDTERM!AD27)</f>
        <v>14.053333333333335</v>
      </c>
      <c r="M27" s="86">
        <f t="shared" si="2"/>
        <v>14.053333333333335</v>
      </c>
      <c r="N27" s="87">
        <f>IF(M27="","",('INITIAL INPUT'!$J$25*CRS!H27+'INITIAL INPUT'!$K$25*CRS!M27))</f>
        <v>45.089166666666671</v>
      </c>
      <c r="O27" s="85">
        <f>IF(N27="","",VLOOKUP(N27,'INITIAL INPUT'!$P$4:$R$34,3))</f>
        <v>74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 t="str">
        <f>IF(MIDTERM!P28="","",$J$8*MIDTERM!P28)</f>
        <v/>
      </c>
      <c r="K28" s="83" t="str">
        <f>IF(MIDTERM!AB28="","",$K$8*MIDTERM!AB28)</f>
        <v/>
      </c>
      <c r="L28" s="83">
        <f>IF(MIDTERM!AD28="","",$L$8*MIDTERM!AD28)</f>
        <v>14.053333333333335</v>
      </c>
      <c r="M28" s="86">
        <f t="shared" si="2"/>
        <v>14.053333333333335</v>
      </c>
      <c r="N28" s="87">
        <f>IF(M28="","",('INITIAL INPUT'!$J$25*CRS!H28+'INITIAL INPUT'!$K$25*CRS!M28))</f>
        <v>40.284166666666664</v>
      </c>
      <c r="O28" s="85">
        <f>IF(N28="","",VLOOKUP(N28,'INITIAL INPUT'!$P$4:$R$34,3))</f>
        <v>73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 t="str">
        <f>IF(MIDTERM!P29="","",$J$8*MIDTERM!P29)</f>
        <v/>
      </c>
      <c r="K29" s="83" t="str">
        <f>IF(MIDTERM!AB29="","",$K$8*MIDTERM!AB29)</f>
        <v/>
      </c>
      <c r="L29" s="83">
        <f>IF(MIDTERM!AD29="","",$L$8*MIDTERM!AD29)</f>
        <v>15.866666666666667</v>
      </c>
      <c r="M29" s="86">
        <f t="shared" si="2"/>
        <v>15.866666666666667</v>
      </c>
      <c r="N29" s="87">
        <f>IF(M29="","",('INITIAL INPUT'!$J$25*CRS!H29+'INITIAL INPUT'!$K$25*CRS!M29))</f>
        <v>44.150833333333338</v>
      </c>
      <c r="O29" s="85">
        <f>IF(N29="","",VLOOKUP(N29,'INITIAL INPUT'!$P$4:$R$34,3))</f>
        <v>74</v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 t="str">
        <f>IF(MIDTERM!P30="","",$J$8*MIDTERM!P30)</f>
        <v/>
      </c>
      <c r="K30" s="83" t="str">
        <f>IF(MIDTERM!AB30="","",$K$8*MIDTERM!AB30)</f>
        <v/>
      </c>
      <c r="L30" s="83">
        <f>IF(MIDTERM!AD30="","",$L$8*MIDTERM!AD30)</f>
        <v>14.96</v>
      </c>
      <c r="M30" s="86">
        <f t="shared" si="2"/>
        <v>14.96</v>
      </c>
      <c r="N30" s="87">
        <f>IF(M30="","",('INITIAL INPUT'!$J$25*CRS!H30+'INITIAL INPUT'!$K$25*CRS!M30))</f>
        <v>44.182500000000005</v>
      </c>
      <c r="O30" s="85">
        <f>IF(N30="","",VLOOKUP(N30,'INITIAL INPUT'!$P$4:$R$34,3))</f>
        <v>74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 t="str">
        <f>IF(MIDTERM!P31="","",$J$8*MIDTERM!P31)</f>
        <v/>
      </c>
      <c r="K31" s="83" t="str">
        <f>IF(MIDTERM!AB31="","",$K$8*MIDTERM!AB31)</f>
        <v/>
      </c>
      <c r="L31" s="83">
        <f>IF(MIDTERM!AD31="","",$L$8*MIDTERM!AD31)</f>
        <v>19.946666666666669</v>
      </c>
      <c r="M31" s="86">
        <f t="shared" si="2"/>
        <v>19.946666666666669</v>
      </c>
      <c r="N31" s="87">
        <f>IF(M31="","",('INITIAL INPUT'!$J$25*CRS!H31+'INITIAL INPUT'!$K$25*CRS!M31))</f>
        <v>51.783333333333339</v>
      </c>
      <c r="O31" s="85">
        <f>IF(N31="","",VLOOKUP(N31,'INITIAL INPUT'!$P$4:$R$34,3))</f>
        <v>76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 t="str">
        <f>IF(MIDTERM!P32="","",$J$8*MIDTERM!P32)</f>
        <v/>
      </c>
      <c r="K32" s="83" t="str">
        <f>IF(MIDTERM!AB32="","",$K$8*MIDTERM!AB32)</f>
        <v/>
      </c>
      <c r="L32" s="83">
        <f>IF(MIDTERM!AD32="","",$L$8*MIDTERM!AD32)</f>
        <v>21.76</v>
      </c>
      <c r="M32" s="86">
        <f t="shared" si="2"/>
        <v>21.76</v>
      </c>
      <c r="N32" s="87">
        <f>IF(M32="","",('INITIAL INPUT'!$J$25*CRS!H32+'INITIAL INPUT'!$K$25*CRS!M32))</f>
        <v>54.752500000000005</v>
      </c>
      <c r="O32" s="85">
        <f>IF(N32="","",VLOOKUP(N32,'INITIAL INPUT'!$P$4:$R$34,3))</f>
        <v>77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 t="str">
        <f>IF(MIDTERM!P33="","",$J$8*MIDTERM!P33)</f>
        <v/>
      </c>
      <c r="K33" s="83" t="str">
        <f>IF(MIDTERM!AB33="","",$K$8*MIDTERM!AB33)</f>
        <v/>
      </c>
      <c r="L33" s="83">
        <f>IF(MIDTERM!AD33="","",$L$8*MIDTERM!AD33)</f>
        <v>24.026666666666671</v>
      </c>
      <c r="M33" s="86">
        <f t="shared" si="2"/>
        <v>24.026666666666671</v>
      </c>
      <c r="N33" s="87">
        <f>IF(M33="","",('INITIAL INPUT'!$J$25*CRS!H33+'INITIAL INPUT'!$K$25*CRS!M33))</f>
        <v>54.575833333333335</v>
      </c>
      <c r="O33" s="85">
        <f>IF(N33="","",VLOOKUP(N33,'INITIAL INPUT'!$P$4:$R$34,3))</f>
        <v>77</v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 t="str">
        <f>IF(MIDTERM!P34="","",$J$8*MIDTERM!P34)</f>
        <v/>
      </c>
      <c r="K34" s="83" t="str">
        <f>IF(MIDTERM!AB34="","",$K$8*MIDTERM!AB34)</f>
        <v/>
      </c>
      <c r="L34" s="83">
        <f>IF(MIDTERM!AD34="","",$L$8*MIDTERM!AD34)</f>
        <v>13.600000000000001</v>
      </c>
      <c r="M34" s="86">
        <f t="shared" si="2"/>
        <v>13.600000000000001</v>
      </c>
      <c r="N34" s="87">
        <f>IF(M34="","",('INITIAL INPUT'!$J$25*CRS!H34+'INITIAL INPUT'!$K$25*CRS!M34))</f>
        <v>35.230000000000004</v>
      </c>
      <c r="O34" s="85">
        <f>IF(N34="","",VLOOKUP(N34,'INITIAL INPUT'!$P$4:$R$34,3))</f>
        <v>73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 t="str">
        <f>IF(MIDTERM!P35="","",$J$8*MIDTERM!P35)</f>
        <v/>
      </c>
      <c r="K35" s="83" t="str">
        <f>IF(MIDTERM!AB35="","",$K$8*MIDTERM!AB35)</f>
        <v/>
      </c>
      <c r="L35" s="83">
        <f>IF(MIDTERM!AD35="","",$L$8*MIDTERM!AD35)</f>
        <v>10.88</v>
      </c>
      <c r="M35" s="86">
        <f t="shared" si="2"/>
        <v>10.88</v>
      </c>
      <c r="N35" s="87">
        <f>IF(M35="","",('INITIAL INPUT'!$J$25*CRS!H35+'INITIAL INPUT'!$K$25*CRS!M35))</f>
        <v>44.602499999999999</v>
      </c>
      <c r="O35" s="85">
        <f>IF(N35="","",VLOOKUP(N35,'INITIAL INPUT'!$P$4:$R$34,3))</f>
        <v>74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 t="str">
        <f>IF(MIDTERM!P36="","",$J$8*MIDTERM!P36)</f>
        <v/>
      </c>
      <c r="K36" s="83" t="str">
        <f>IF(MIDTERM!AB36="","",$K$8*MIDTERM!AB36)</f>
        <v/>
      </c>
      <c r="L36" s="83">
        <f>IF(MIDTERM!AD36="","",$L$8*MIDTERM!AD36)</f>
        <v>27.653333333333332</v>
      </c>
      <c r="M36" s="86">
        <f t="shared" si="2"/>
        <v>27.653333333333332</v>
      </c>
      <c r="N36" s="87">
        <f>IF(M36="","",('INITIAL INPUT'!$J$25*CRS!H36+'INITIAL INPUT'!$K$25*CRS!M36))</f>
        <v>58.719166666666666</v>
      </c>
      <c r="O36" s="85">
        <f>IF(N36="","",VLOOKUP(N36,'INITIAL INPUT'!$P$4:$R$34,3))</f>
        <v>79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 t="str">
        <f>IF(MIDTERM!P37="","",$J$8*MIDTERM!P37)</f>
        <v/>
      </c>
      <c r="K37" s="83" t="str">
        <f>IF(MIDTERM!AB37="","",$K$8*MIDTERM!AB37)</f>
        <v/>
      </c>
      <c r="L37" s="83">
        <f>IF(MIDTERM!AD37="","",$L$8*MIDTERM!AD37)</f>
        <v>14.506666666666669</v>
      </c>
      <c r="M37" s="86">
        <f t="shared" si="2"/>
        <v>14.506666666666669</v>
      </c>
      <c r="N37" s="87">
        <f>IF(M37="","",('INITIAL INPUT'!$J$25*CRS!H37+'INITIAL INPUT'!$K$25*CRS!M37))</f>
        <v>42.218333333333341</v>
      </c>
      <c r="O37" s="85">
        <f>IF(N37="","",VLOOKUP(N37,'INITIAL INPUT'!$P$4:$R$34,3))</f>
        <v>73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 t="str">
        <f>IF(MIDTERM!P38="","",$J$8*MIDTERM!P38)</f>
        <v/>
      </c>
      <c r="K38" s="83" t="str">
        <f>IF(MIDTERM!AB38="","",$K$8*MIDTERM!AB38)</f>
        <v/>
      </c>
      <c r="L38" s="83">
        <f>IF(MIDTERM!AD38="","",$L$8*MIDTERM!AD38)</f>
        <v>14.053333333333335</v>
      </c>
      <c r="M38" s="86">
        <f t="shared" si="2"/>
        <v>14.053333333333335</v>
      </c>
      <c r="N38" s="87">
        <f>IF(M38="","",('INITIAL INPUT'!$J$25*CRS!H38+'INITIAL INPUT'!$K$25*CRS!M38))</f>
        <v>43.359166666666667</v>
      </c>
      <c r="O38" s="85">
        <f>IF(N38="","",VLOOKUP(N38,'INITIAL INPUT'!$P$4:$R$34,3))</f>
        <v>74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 t="str">
        <f>IF(MIDTERM!P39="","",$J$8*MIDTERM!P39)</f>
        <v/>
      </c>
      <c r="K39" s="83" t="str">
        <f>IF(MIDTERM!AB39="","",$K$8*MIDTERM!AB39)</f>
        <v/>
      </c>
      <c r="L39" s="83">
        <f>IF(MIDTERM!AD39="","",$L$8*MIDTERM!AD39)</f>
        <v>22.213333333333335</v>
      </c>
      <c r="M39" s="86">
        <f t="shared" si="2"/>
        <v>22.213333333333335</v>
      </c>
      <c r="N39" s="87">
        <f>IF(M39="","",('INITIAL INPUT'!$J$25*CRS!H39+'INITIAL INPUT'!$K$25*CRS!M39))</f>
        <v>54.299166666666672</v>
      </c>
      <c r="O39" s="85">
        <f>IF(N39="","",VLOOKUP(N39,'INITIAL INPUT'!$P$4:$R$34,3))</f>
        <v>77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 t="str">
        <f>IF(MIDTERM!P40="","",$J$8*MIDTERM!P40)</f>
        <v/>
      </c>
      <c r="K40" s="83" t="str">
        <f>IF(MIDTERM!AB40="","",$K$8*MIDTERM!AB40)</f>
        <v/>
      </c>
      <c r="L40" s="83">
        <f>IF(MIDTERM!AD40="","",$L$8*MIDTERM!AD40)</f>
        <v>27.653333333333332</v>
      </c>
      <c r="M40" s="86">
        <f t="shared" si="2"/>
        <v>27.653333333333332</v>
      </c>
      <c r="N40" s="87">
        <f>IF(M40="","",('INITIAL INPUT'!$J$25*CRS!H40+'INITIAL INPUT'!$K$25*CRS!M40))</f>
        <v>48.75416666666667</v>
      </c>
      <c r="O40" s="85">
        <f>IF(N40="","",VLOOKUP(N40,'INITIAL INPUT'!$P$4:$R$34,3))</f>
        <v>74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2D  ITE16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3:00PM-4:15PM  TTHSAT 1:45PM-3:00PM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 t="str">
        <f>IF(MIDTERM!P51="","",$J$8*MIDTERM!P51)</f>
        <v/>
      </c>
      <c r="K51" s="83" t="str">
        <f>IF(MIDTERM!AB51="","",$K$8*MIDTERM!AB51)</f>
        <v/>
      </c>
      <c r="L51" s="83">
        <f>IF(MIDTERM!AD51="","",$L$8*MIDTERM!AD51)</f>
        <v>25.38666666666667</v>
      </c>
      <c r="M51" s="86">
        <f t="shared" si="7"/>
        <v>25.38666666666667</v>
      </c>
      <c r="N51" s="87">
        <f>IF(M51="","",('INITIAL INPUT'!$J$25*CRS!H51+'INITIAL INPUT'!$K$25*CRS!M51))</f>
        <v>53.670833333333334</v>
      </c>
      <c r="O51" s="85">
        <f>IF(N51="","",VLOOKUP(N51,'INITIAL INPUT'!$P$4:$R$34,3))</f>
        <v>77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 t="str">
        <f>IF(MIDTERM!P52="","",$J$8*MIDTERM!P52)</f>
        <v/>
      </c>
      <c r="K52" s="83" t="str">
        <f>IF(MIDTERM!AB52="","",$K$8*MIDTERM!AB52)</f>
        <v/>
      </c>
      <c r="L52" s="83">
        <f>IF(MIDTERM!AD52="","",$L$8*MIDTERM!AD52)</f>
        <v>19.040000000000003</v>
      </c>
      <c r="M52" s="86">
        <f t="shared" si="7"/>
        <v>19.040000000000003</v>
      </c>
      <c r="N52" s="87">
        <f>IF(M52="","",('INITIAL INPUT'!$J$25*CRS!H52+'INITIAL INPUT'!$K$25*CRS!M52))</f>
        <v>47.872500000000009</v>
      </c>
      <c r="O52" s="85">
        <f>IF(N52="","",VLOOKUP(N52,'INITIAL INPUT'!$P$4:$R$34,3))</f>
        <v>74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 t="str">
        <f>IF(MIDTERM!P54="","",$J$8*MIDTERM!P54)</f>
        <v/>
      </c>
      <c r="K54" s="83" t="str">
        <f>IF(MIDTERM!AB54="","",$K$8*MIDTERM!AB54)</f>
        <v/>
      </c>
      <c r="L54" s="83">
        <f>IF(MIDTERM!AD54="","",$L$8*MIDTERM!AD54)</f>
        <v>21.76</v>
      </c>
      <c r="M54" s="86">
        <f t="shared" si="7"/>
        <v>21.76</v>
      </c>
      <c r="N54" s="87">
        <f>IF(M54="","",('INITIAL INPUT'!$J$25*CRS!H54+'INITIAL INPUT'!$K$25*CRS!M54))</f>
        <v>54.072500000000005</v>
      </c>
      <c r="O54" s="85">
        <f>IF(N54="","",VLOOKUP(N54,'INITIAL INPUT'!$P$4:$R$34,3))</f>
        <v>77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 t="str">
        <f>IF(MIDTERM!P55="","",$J$8*MIDTERM!P55)</f>
        <v/>
      </c>
      <c r="K55" s="83" t="str">
        <f>IF(MIDTERM!AB55="","",$K$8*MIDTERM!AB55)</f>
        <v/>
      </c>
      <c r="L55" s="83">
        <f>IF(MIDTERM!AD55="","",$L$8*MIDTERM!AD55)</f>
        <v>23.12</v>
      </c>
      <c r="M55" s="86">
        <f t="shared" si="7"/>
        <v>23.12</v>
      </c>
      <c r="N55" s="87">
        <f>IF(M55="","",('INITIAL INPUT'!$J$25*CRS!H55+'INITIAL INPUT'!$K$25*CRS!M55))</f>
        <v>49.585000000000001</v>
      </c>
      <c r="O55" s="85">
        <f>IF(N55="","",VLOOKUP(N55,'INITIAL INPUT'!$P$4:$R$34,3))</f>
        <v>74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 t="str">
        <f>IF(MIDTERM!P56="","",$J$8*MIDTERM!P56)</f>
        <v/>
      </c>
      <c r="K56" s="83" t="str">
        <f>IF(MIDTERM!AB56="","",$K$8*MIDTERM!AB56)</f>
        <v/>
      </c>
      <c r="L56" s="83">
        <f>IF(MIDTERM!AD56="","",$L$8*MIDTERM!AD56)</f>
        <v>16.773333333333337</v>
      </c>
      <c r="M56" s="86">
        <f t="shared" si="7"/>
        <v>16.773333333333337</v>
      </c>
      <c r="N56" s="87">
        <f>IF(M56="","",('INITIAL INPUT'!$J$25*CRS!H56+'INITIAL INPUT'!$K$25*CRS!M56))</f>
        <v>49.249166666666675</v>
      </c>
      <c r="O56" s="85">
        <f>IF(N56="","",VLOOKUP(N56,'INITIAL INPUT'!$P$4:$R$34,3))</f>
        <v>74</v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2D  ITE16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244</v>
      </c>
      <c r="F6" s="305" t="s">
        <v>245</v>
      </c>
      <c r="G6" s="305" t="s">
        <v>246</v>
      </c>
      <c r="H6" s="305" t="s">
        <v>247</v>
      </c>
      <c r="I6" s="305"/>
      <c r="J6" s="305"/>
      <c r="K6" s="305"/>
      <c r="L6" s="305"/>
      <c r="M6" s="305"/>
      <c r="N6" s="305"/>
      <c r="O6" s="366">
        <f>IF(SUM(E5:N5)=0,"",SUM(E5:N5))</f>
        <v>120</v>
      </c>
      <c r="P6" s="312"/>
      <c r="Q6" s="305" t="s">
        <v>248</v>
      </c>
      <c r="R6" s="305" t="s">
        <v>249</v>
      </c>
      <c r="S6" s="305" t="s">
        <v>250</v>
      </c>
      <c r="T6" s="305" t="s">
        <v>251</v>
      </c>
      <c r="U6" s="305" t="s">
        <v>252</v>
      </c>
      <c r="V6" s="305" t="s">
        <v>253</v>
      </c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2D  ITE16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</v>
      </c>
      <c r="F47" s="317" t="str">
        <f t="shared" ref="F47:N47" si="7">IF(F6="","",F6)</f>
        <v>1/17/2017</v>
      </c>
      <c r="G47" s="317" t="str">
        <f t="shared" si="7"/>
        <v>1/25/2017</v>
      </c>
      <c r="H47" s="317" t="str">
        <f t="shared" si="7"/>
        <v>2-22017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120</v>
      </c>
      <c r="P47" s="311"/>
      <c r="Q47" s="317" t="str">
        <f t="shared" ref="Q47:Z47" si="8">IF(Q6="","",Q6)</f>
        <v>CB</v>
      </c>
      <c r="R47" s="317" t="str">
        <f t="shared" si="8"/>
        <v>Lesson 01</v>
      </c>
      <c r="S47" s="317" t="str">
        <f t="shared" si="8"/>
        <v>Lesson 02</v>
      </c>
      <c r="T47" s="317" t="str">
        <f t="shared" si="8"/>
        <v>Lesson 03</v>
      </c>
      <c r="U47" s="317" t="str">
        <f t="shared" si="8"/>
        <v>Lesson 04</v>
      </c>
      <c r="V47" s="317" t="str">
        <f t="shared" si="8"/>
        <v>Lesson 05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120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zoomScaleNormal="100" workbookViewId="0">
      <selection activeCell="J10" sqref="J1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>
        <v>25</v>
      </c>
      <c r="F5" s="108">
        <v>25</v>
      </c>
      <c r="G5" s="108">
        <v>25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75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257</v>
      </c>
      <c r="F6" s="305" t="s">
        <v>258</v>
      </c>
      <c r="G6" s="305" t="s">
        <v>259</v>
      </c>
      <c r="H6" s="305" t="s">
        <v>260</v>
      </c>
      <c r="I6" s="305"/>
      <c r="J6" s="305"/>
      <c r="K6" s="305"/>
      <c r="L6" s="305"/>
      <c r="M6" s="305"/>
      <c r="N6" s="305"/>
      <c r="O6" s="366">
        <f>IF(SUM(E5:N5)=0,"",SUM(E5:N5))</f>
        <v>105</v>
      </c>
      <c r="P6" s="312"/>
      <c r="Q6" s="390" t="s">
        <v>254</v>
      </c>
      <c r="R6" s="390" t="s">
        <v>255</v>
      </c>
      <c r="S6" s="305" t="s">
        <v>256</v>
      </c>
      <c r="T6" s="305"/>
      <c r="U6" s="305"/>
      <c r="V6" s="305"/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38"/>
      <c r="I7" s="338"/>
      <c r="J7" s="338"/>
      <c r="K7" s="338"/>
      <c r="L7" s="338"/>
      <c r="M7" s="338"/>
      <c r="N7" s="338"/>
      <c r="O7" s="367"/>
      <c r="P7" s="312"/>
      <c r="Q7" s="391"/>
      <c r="R7" s="391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07"/>
      <c r="G8" s="307"/>
      <c r="H8" s="339"/>
      <c r="I8" s="339"/>
      <c r="J8" s="339"/>
      <c r="K8" s="339"/>
      <c r="L8" s="339"/>
      <c r="M8" s="339"/>
      <c r="N8" s="339"/>
      <c r="O8" s="368"/>
      <c r="P8" s="313"/>
      <c r="Q8" s="392"/>
      <c r="R8" s="392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29</v>
      </c>
      <c r="AD9" s="67">
        <f>IF(AC9="","",AC9/$AC$5*100)</f>
        <v>38.666666666666664</v>
      </c>
      <c r="AE9" s="112">
        <f>CRS!M9</f>
        <v>13.146666666666667</v>
      </c>
      <c r="AF9" s="66">
        <f>CRS!N9</f>
        <v>39.158333333333331</v>
      </c>
      <c r="AG9" s="64">
        <f>CRS!O9</f>
        <v>73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54</v>
      </c>
      <c r="AD10" s="67">
        <f t="shared" ref="AD10:AD40" si="4">IF(AC10="","",AC10/$AC$5*100)</f>
        <v>72</v>
      </c>
      <c r="AE10" s="112">
        <f>CRS!M10</f>
        <v>24.48</v>
      </c>
      <c r="AF10" s="66">
        <f>CRS!N10</f>
        <v>48.217500000000001</v>
      </c>
      <c r="AG10" s="64">
        <f>CRS!O10</f>
        <v>74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21</v>
      </c>
      <c r="AD11" s="67">
        <f t="shared" si="4"/>
        <v>28.000000000000004</v>
      </c>
      <c r="AE11" s="112">
        <f>CRS!M11</f>
        <v>9.5200000000000014</v>
      </c>
      <c r="AF11" s="66">
        <f>CRS!N11</f>
        <v>38.017500000000005</v>
      </c>
      <c r="AG11" s="64">
        <f>CRS!O11</f>
        <v>73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40</v>
      </c>
      <c r="AD12" s="67">
        <f t="shared" si="4"/>
        <v>53.333333333333336</v>
      </c>
      <c r="AE12" s="112">
        <f>CRS!M12</f>
        <v>18.133333333333336</v>
      </c>
      <c r="AF12" s="66">
        <f>CRS!N12</f>
        <v>37.30916666666667</v>
      </c>
      <c r="AG12" s="64">
        <f>CRS!O12</f>
        <v>73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29</v>
      </c>
      <c r="AD13" s="67">
        <f t="shared" si="4"/>
        <v>38.666666666666664</v>
      </c>
      <c r="AE13" s="112">
        <f>CRS!M13</f>
        <v>13.146666666666667</v>
      </c>
      <c r="AF13" s="66">
        <f>CRS!N13</f>
        <v>40.090833333333329</v>
      </c>
      <c r="AG13" s="64">
        <f>CRS!O13</f>
        <v>73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46</v>
      </c>
      <c r="AD15" s="67">
        <f t="shared" si="4"/>
        <v>61.333333333333329</v>
      </c>
      <c r="AE15" s="112">
        <f>CRS!M15</f>
        <v>20.853333333333332</v>
      </c>
      <c r="AF15" s="66">
        <f>CRS!N15</f>
        <v>50.644166666666663</v>
      </c>
      <c r="AG15" s="64">
        <f>CRS!O15</f>
        <v>75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26</v>
      </c>
      <c r="AD16" s="67">
        <f t="shared" si="4"/>
        <v>34.666666666666671</v>
      </c>
      <c r="AE16" s="112">
        <f>CRS!M16</f>
        <v>11.786666666666669</v>
      </c>
      <c r="AF16" s="66">
        <f>CRS!N16</f>
        <v>27.478333333333335</v>
      </c>
      <c r="AG16" s="64">
        <f>CRS!O16</f>
        <v>72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50</v>
      </c>
      <c r="AD17" s="67">
        <f t="shared" si="4"/>
        <v>66.666666666666657</v>
      </c>
      <c r="AE17" s="112">
        <f>CRS!M17</f>
        <v>22.666666666666664</v>
      </c>
      <c r="AF17" s="66">
        <f>CRS!N17</f>
        <v>49.025833333333338</v>
      </c>
      <c r="AG17" s="64">
        <f>CRS!O17</f>
        <v>74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31</v>
      </c>
      <c r="AD18" s="67">
        <f t="shared" si="4"/>
        <v>41.333333333333336</v>
      </c>
      <c r="AE18" s="112">
        <f>CRS!M18</f>
        <v>14.053333333333335</v>
      </c>
      <c r="AF18" s="66">
        <f>CRS!N18</f>
        <v>35.826666666666668</v>
      </c>
      <c r="AG18" s="64">
        <f>CRS!O18</f>
        <v>73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62</v>
      </c>
      <c r="AD19" s="67">
        <f t="shared" si="4"/>
        <v>82.666666666666671</v>
      </c>
      <c r="AE19" s="112">
        <f>CRS!M19</f>
        <v>28.106666666666669</v>
      </c>
      <c r="AF19" s="66">
        <f>CRS!N19</f>
        <v>56.955833333333338</v>
      </c>
      <c r="AG19" s="64">
        <f>CRS!O19</f>
        <v>78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50</v>
      </c>
      <c r="AD20" s="67">
        <f t="shared" si="4"/>
        <v>66.666666666666657</v>
      </c>
      <c r="AE20" s="112">
        <f>CRS!M20</f>
        <v>22.666666666666664</v>
      </c>
      <c r="AF20" s="66">
        <f>CRS!N20</f>
        <v>56.56583333333333</v>
      </c>
      <c r="AG20" s="64">
        <f>CRS!O20</f>
        <v>78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30</v>
      </c>
      <c r="AD21" s="67">
        <f t="shared" si="4"/>
        <v>40</v>
      </c>
      <c r="AE21" s="112">
        <f>CRS!M21</f>
        <v>13.600000000000001</v>
      </c>
      <c r="AF21" s="66">
        <f>CRS!N21</f>
        <v>46.787499999999994</v>
      </c>
      <c r="AG21" s="64">
        <f>CRS!O21</f>
        <v>74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62</v>
      </c>
      <c r="AD22" s="67">
        <f t="shared" si="4"/>
        <v>82.666666666666671</v>
      </c>
      <c r="AE22" s="112">
        <f>CRS!M22</f>
        <v>28.106666666666669</v>
      </c>
      <c r="AF22" s="66">
        <f>CRS!N22</f>
        <v>58.605833333333337</v>
      </c>
      <c r="AG22" s="64">
        <f>CRS!O22</f>
        <v>79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57</v>
      </c>
      <c r="AD23" s="67">
        <f t="shared" si="4"/>
        <v>76</v>
      </c>
      <c r="AE23" s="112">
        <f>CRS!M23</f>
        <v>25.840000000000003</v>
      </c>
      <c r="AF23" s="66">
        <f>CRS!N23</f>
        <v>57.052500000000009</v>
      </c>
      <c r="AG23" s="64">
        <f>CRS!O23</f>
        <v>79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35</v>
      </c>
      <c r="AD24" s="67">
        <f t="shared" si="4"/>
        <v>46.666666666666664</v>
      </c>
      <c r="AE24" s="112">
        <f>CRS!M24</f>
        <v>15.866666666666667</v>
      </c>
      <c r="AF24" s="66">
        <f>CRS!N24</f>
        <v>43.38333333333334</v>
      </c>
      <c r="AG24" s="64">
        <f>CRS!O24</f>
        <v>74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31</v>
      </c>
      <c r="AD25" s="67">
        <f t="shared" si="4"/>
        <v>41.333333333333336</v>
      </c>
      <c r="AE25" s="112">
        <f>CRS!M25</f>
        <v>14.053333333333335</v>
      </c>
      <c r="AF25" s="66">
        <f>CRS!N25</f>
        <v>35.456666666666663</v>
      </c>
      <c r="AG25" s="64">
        <f>CRS!O25</f>
        <v>73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57</v>
      </c>
      <c r="AD26" s="67">
        <f t="shared" si="4"/>
        <v>76</v>
      </c>
      <c r="AE26" s="112">
        <f>CRS!M26</f>
        <v>25.840000000000003</v>
      </c>
      <c r="AF26" s="66">
        <f>CRS!N26</f>
        <v>53.760000000000005</v>
      </c>
      <c r="AG26" s="64">
        <f>CRS!O26</f>
        <v>77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31</v>
      </c>
      <c r="AD27" s="67">
        <f t="shared" si="4"/>
        <v>41.333333333333336</v>
      </c>
      <c r="AE27" s="112">
        <f>CRS!M27</f>
        <v>14.053333333333335</v>
      </c>
      <c r="AF27" s="66">
        <f>CRS!N27</f>
        <v>45.089166666666671</v>
      </c>
      <c r="AG27" s="64">
        <f>CRS!O27</f>
        <v>74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31</v>
      </c>
      <c r="AD28" s="67">
        <f t="shared" si="4"/>
        <v>41.333333333333336</v>
      </c>
      <c r="AE28" s="112">
        <f>CRS!M28</f>
        <v>14.053333333333335</v>
      </c>
      <c r="AF28" s="66">
        <f>CRS!N28</f>
        <v>40.284166666666664</v>
      </c>
      <c r="AG28" s="64">
        <f>CRS!O28</f>
        <v>73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35</v>
      </c>
      <c r="AD29" s="67">
        <f t="shared" si="4"/>
        <v>46.666666666666664</v>
      </c>
      <c r="AE29" s="112">
        <f>CRS!M29</f>
        <v>15.866666666666667</v>
      </c>
      <c r="AF29" s="66">
        <f>CRS!N29</f>
        <v>44.150833333333338</v>
      </c>
      <c r="AG29" s="64">
        <f>CRS!O29</f>
        <v>74</v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33</v>
      </c>
      <c r="AD30" s="67">
        <f t="shared" si="4"/>
        <v>44</v>
      </c>
      <c r="AE30" s="112">
        <f>CRS!M30</f>
        <v>14.96</v>
      </c>
      <c r="AF30" s="66">
        <f>CRS!N30</f>
        <v>44.182500000000005</v>
      </c>
      <c r="AG30" s="64">
        <f>CRS!O30</f>
        <v>74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44</v>
      </c>
      <c r="AD31" s="67">
        <f t="shared" si="4"/>
        <v>58.666666666666664</v>
      </c>
      <c r="AE31" s="112">
        <f>CRS!M31</f>
        <v>19.946666666666669</v>
      </c>
      <c r="AF31" s="66">
        <f>CRS!N31</f>
        <v>51.783333333333339</v>
      </c>
      <c r="AG31" s="64">
        <f>CRS!O31</f>
        <v>76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48</v>
      </c>
      <c r="AD32" s="67">
        <f t="shared" si="4"/>
        <v>64</v>
      </c>
      <c r="AE32" s="112">
        <f>CRS!M32</f>
        <v>21.76</v>
      </c>
      <c r="AF32" s="66">
        <f>CRS!N32</f>
        <v>54.752500000000005</v>
      </c>
      <c r="AG32" s="64">
        <f>CRS!O32</f>
        <v>77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53</v>
      </c>
      <c r="AD33" s="67">
        <f t="shared" si="4"/>
        <v>70.666666666666671</v>
      </c>
      <c r="AE33" s="112">
        <f>CRS!M33</f>
        <v>24.026666666666671</v>
      </c>
      <c r="AF33" s="66">
        <f>CRS!N33</f>
        <v>54.575833333333335</v>
      </c>
      <c r="AG33" s="64">
        <f>CRS!O33</f>
        <v>77</v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30</v>
      </c>
      <c r="AD34" s="67">
        <f t="shared" si="4"/>
        <v>40</v>
      </c>
      <c r="AE34" s="112">
        <f>CRS!M34</f>
        <v>13.600000000000001</v>
      </c>
      <c r="AF34" s="66">
        <f>CRS!N34</f>
        <v>35.230000000000004</v>
      </c>
      <c r="AG34" s="64">
        <f>CRS!O34</f>
        <v>73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24</v>
      </c>
      <c r="AD35" s="67">
        <f t="shared" si="4"/>
        <v>32</v>
      </c>
      <c r="AE35" s="112">
        <f>CRS!M35</f>
        <v>10.88</v>
      </c>
      <c r="AF35" s="66">
        <f>CRS!N35</f>
        <v>44.602499999999999</v>
      </c>
      <c r="AG35" s="64">
        <f>CRS!O35</f>
        <v>74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61</v>
      </c>
      <c r="AD36" s="67">
        <f t="shared" si="4"/>
        <v>81.333333333333329</v>
      </c>
      <c r="AE36" s="112">
        <f>CRS!M36</f>
        <v>27.653333333333332</v>
      </c>
      <c r="AF36" s="66">
        <f>CRS!N36</f>
        <v>58.719166666666666</v>
      </c>
      <c r="AG36" s="64">
        <f>CRS!O36</f>
        <v>79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32</v>
      </c>
      <c r="AD37" s="67">
        <f t="shared" si="4"/>
        <v>42.666666666666671</v>
      </c>
      <c r="AE37" s="112">
        <f>CRS!M37</f>
        <v>14.506666666666669</v>
      </c>
      <c r="AF37" s="66">
        <f>CRS!N37</f>
        <v>42.218333333333341</v>
      </c>
      <c r="AG37" s="64">
        <f>CRS!O37</f>
        <v>73</v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31</v>
      </c>
      <c r="AD38" s="67">
        <f t="shared" si="4"/>
        <v>41.333333333333336</v>
      </c>
      <c r="AE38" s="112">
        <f>CRS!M38</f>
        <v>14.053333333333335</v>
      </c>
      <c r="AF38" s="66">
        <f>CRS!N38</f>
        <v>43.359166666666667</v>
      </c>
      <c r="AG38" s="64">
        <f>CRS!O38</f>
        <v>74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49</v>
      </c>
      <c r="AD39" s="67">
        <f t="shared" si="4"/>
        <v>65.333333333333329</v>
      </c>
      <c r="AE39" s="112">
        <f>CRS!M39</f>
        <v>22.213333333333335</v>
      </c>
      <c r="AF39" s="66">
        <f>CRS!N39</f>
        <v>54.299166666666672</v>
      </c>
      <c r="AG39" s="64">
        <f>CRS!O39</f>
        <v>77</v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61</v>
      </c>
      <c r="AD40" s="67">
        <f t="shared" si="4"/>
        <v>81.333333333333329</v>
      </c>
      <c r="AE40" s="112">
        <f>CRS!M40</f>
        <v>27.653333333333332</v>
      </c>
      <c r="AF40" s="66">
        <f>CRS!N40</f>
        <v>48.75416666666667</v>
      </c>
      <c r="AG40" s="64">
        <f>CRS!O40</f>
        <v>74</v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7" si="5">IF(E5="","",E5)</f>
        <v>25</v>
      </c>
      <c r="F46" s="57">
        <f t="shared" si="5"/>
        <v>25</v>
      </c>
      <c r="G46" s="57">
        <f t="shared" si="5"/>
        <v>25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75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CH.03</v>
      </c>
      <c r="F47" s="317" t="str">
        <f t="shared" si="5"/>
        <v>QUIZ CH.04</v>
      </c>
      <c r="G47" s="317" t="str">
        <f t="shared" si="5"/>
        <v>QUIZ CH.05</v>
      </c>
      <c r="H47" s="317" t="str">
        <f t="shared" si="5"/>
        <v>TEXT TEMPLATE</v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105</v>
      </c>
      <c r="P47" s="311"/>
      <c r="Q47" s="317" t="str">
        <f>IF(Q6="","",Q6)</f>
        <v>PS.TEXTART</v>
      </c>
      <c r="R47" s="317" t="str">
        <f>IF(R6="","",R6)</f>
        <v>AUD.EX01</v>
      </c>
      <c r="S47" s="317" t="str">
        <f t="shared" ref="S47:Z47" si="7">IF(S6="","",S6)</f>
        <v>AUD.EX2</v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120</v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56</v>
      </c>
      <c r="AD51" s="67">
        <f t="shared" si="12"/>
        <v>74.666666666666671</v>
      </c>
      <c r="AE51" s="112">
        <f>CRS!M51</f>
        <v>25.38666666666667</v>
      </c>
      <c r="AF51" s="66">
        <f>CRS!N51</f>
        <v>53.670833333333334</v>
      </c>
      <c r="AG51" s="64">
        <f>CRS!O51</f>
        <v>77</v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42</v>
      </c>
      <c r="AD52" s="67">
        <f t="shared" si="12"/>
        <v>56.000000000000007</v>
      </c>
      <c r="AE52" s="112">
        <f>CRS!M52</f>
        <v>19.040000000000003</v>
      </c>
      <c r="AF52" s="66">
        <f>CRS!N52</f>
        <v>47.872500000000009</v>
      </c>
      <c r="AG52" s="64">
        <f>CRS!O52</f>
        <v>74</v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48</v>
      </c>
      <c r="AD54" s="67">
        <f t="shared" si="12"/>
        <v>64</v>
      </c>
      <c r="AE54" s="112">
        <f>CRS!M54</f>
        <v>21.76</v>
      </c>
      <c r="AF54" s="66">
        <f>CRS!N54</f>
        <v>54.072500000000005</v>
      </c>
      <c r="AG54" s="64">
        <f>CRS!O54</f>
        <v>77</v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>
        <v>51</v>
      </c>
      <c r="AD55" s="67">
        <f t="shared" si="12"/>
        <v>68</v>
      </c>
      <c r="AE55" s="112">
        <f>CRS!M55</f>
        <v>23.12</v>
      </c>
      <c r="AF55" s="66">
        <f>CRS!N55</f>
        <v>49.585000000000001</v>
      </c>
      <c r="AG55" s="64">
        <f>CRS!O55</f>
        <v>74</v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>
        <v>37</v>
      </c>
      <c r="AD56" s="67">
        <f t="shared" si="12"/>
        <v>49.333333333333336</v>
      </c>
      <c r="AE56" s="112">
        <f>CRS!M56</f>
        <v>16.773333333333337</v>
      </c>
      <c r="AF56" s="66">
        <f>CRS!N56</f>
        <v>49.249166666666675</v>
      </c>
      <c r="AG56" s="64">
        <f>CRS!O56</f>
        <v>74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5" t="str">
        <f>'INITIAL INPUT'!G12</f>
        <v>ITE16</v>
      </c>
      <c r="D11" s="386"/>
      <c r="E11" s="386"/>
      <c r="F11" s="163"/>
      <c r="G11" s="387" t="str">
        <f>CRS!A4</f>
        <v>TTH 3:00PM-4:15PM  TTHSAT 1:45PM-3:00PM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>
        <f>IF(CRS!O9="","",CRS!O9)</f>
        <v>73</v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>
        <f>IF(CRS!O10="","",CRS!O10)</f>
        <v>74</v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>
        <f>IF(CRS!O11="","",CRS!O11)</f>
        <v>73</v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>
        <f>IF(CRS!O12="","",CRS!O12)</f>
        <v>73</v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>
        <f>IF(CRS!O13="","",CRS!O13)</f>
        <v>73</v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>
        <f>IF(CRS!O15="","",CRS!O15)</f>
        <v>75</v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>
        <f>IF(CRS!O16="","",CRS!O16)</f>
        <v>72</v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>
        <f>IF(CRS!O17="","",CRS!O17)</f>
        <v>74</v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>
        <f>IF(CRS!O18="","",CRS!O18)</f>
        <v>73</v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>
        <f>IF(CRS!O19="","",CRS!O19)</f>
        <v>78</v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>
        <f>IF(CRS!O20="","",CRS!O20)</f>
        <v>78</v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>
        <f>IF(CRS!O21="","",CRS!O21)</f>
        <v>74</v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>
        <f>IF(CRS!O22="","",CRS!O22)</f>
        <v>79</v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>
        <f>IF(CRS!O23="","",CRS!O23)</f>
        <v>79</v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>
        <f>IF(CRS!O24="","",CRS!O24)</f>
        <v>74</v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>
        <f>IF(CRS!O25="","",CRS!O25)</f>
        <v>73</v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>
        <f>IF(CRS!O26="","",CRS!O26)</f>
        <v>77</v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>
        <f>IF(CRS!O27="","",CRS!O27)</f>
        <v>74</v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>
        <f>IF(CRS!O28="","",CRS!O28)</f>
        <v>73</v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>
        <f>IF(CRS!O29="","",CRS!O29)</f>
        <v>74</v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>
        <f>IF(CRS!O30="","",CRS!O30)</f>
        <v>74</v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>
        <f>IF(CRS!O31="","",CRS!O31)</f>
        <v>76</v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>
        <f>IF(CRS!O32="","",CRS!O32)</f>
        <v>77</v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>
        <f>IF(CRS!O33="","",CRS!O33)</f>
        <v>77</v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>
        <f>IF(CRS!O34="","",CRS!O34)</f>
        <v>73</v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>
        <f>IF(CRS!O35="","",CRS!O35)</f>
        <v>74</v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>
        <f>IF(CRS!O36="","",CRS!O36)</f>
        <v>79</v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>
        <f>IF(CRS!O37="","",CRS!O37)</f>
        <v>73</v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>
        <f>IF(CRS!O38="","",CRS!O38)</f>
        <v>74</v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>
        <f>IF(CRS!O39="","",CRS!O39)</f>
        <v>77</v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>
        <f>IF(CRS!O40="","",CRS!O40)</f>
        <v>74</v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5" t="str">
        <f>C11</f>
        <v>ITE16</v>
      </c>
      <c r="D72" s="386"/>
      <c r="E72" s="386"/>
      <c r="F72" s="163"/>
      <c r="G72" s="387" t="str">
        <f>G11</f>
        <v>TTH 3:00PM-4:15PM  TTHSAT 1:45PM-3:00PM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>
        <f>IF(CRS!O51="","",CRS!O51)</f>
        <v>77</v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>
        <f>IF(CRS!O52="","",CRS!O52)</f>
        <v>74</v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>
        <f>IF(CRS!O54="","",CRS!O54)</f>
        <v>77</v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>
        <f>IF(CRS!O55="","",CRS!O55)</f>
        <v>74</v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>
        <f>IF(CRS!O56="","",CRS!O56)</f>
        <v>74</v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2017-03-13T05:34:21Z</dcterms:modified>
</cp:coreProperties>
</file>