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onard Reyes\Desktop\GIT\ClassRecords\2T1617CR\"/>
    </mc:Choice>
  </mc:AlternateContent>
  <bookViews>
    <workbookView xWindow="0" yWindow="0" windowWidth="19200" windowHeight="7500" activeTab="3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F13" i="3" l="1"/>
  <c r="F17" i="3"/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7" i="8" s="1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 s="1"/>
  <c r="A8" i="8"/>
  <c r="AD80" i="7"/>
  <c r="R80" i="4" s="1"/>
  <c r="S80" i="4" s="1"/>
  <c r="AE80" i="7" s="1"/>
  <c r="AA80" i="7"/>
  <c r="AB80" i="7" s="1"/>
  <c r="O80" i="7"/>
  <c r="AD79" i="7"/>
  <c r="R79" i="4" s="1"/>
  <c r="S79" i="4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AD75" i="7"/>
  <c r="R75" i="4"/>
  <c r="S75" i="4" s="1"/>
  <c r="T75" i="4" s="1"/>
  <c r="AF75" i="7" s="1"/>
  <c r="AA75" i="7"/>
  <c r="AB75" i="7" s="1"/>
  <c r="Q75" i="4"/>
  <c r="O75" i="7"/>
  <c r="P75" i="7" s="1"/>
  <c r="P75" i="4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A57" i="7"/>
  <c r="AB57" i="7" s="1"/>
  <c r="Q57" i="4" s="1"/>
  <c r="O57" i="7"/>
  <c r="P57" i="7" s="1"/>
  <c r="P57" i="4" s="1"/>
  <c r="AD56" i="7"/>
  <c r="R56" i="4"/>
  <c r="S56" i="4" s="1"/>
  <c r="AE56" i="7" s="1"/>
  <c r="AA56" i="7"/>
  <c r="AB56" i="7" s="1"/>
  <c r="Q56" i="4" s="1"/>
  <c r="O56" i="7"/>
  <c r="P56" i="7" s="1"/>
  <c r="P56" i="4" s="1"/>
  <c r="AD55" i="7"/>
  <c r="R55" i="4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 s="1"/>
  <c r="S37" i="4" s="1"/>
  <c r="AA37" i="7"/>
  <c r="O37" i="7"/>
  <c r="P37" i="7" s="1"/>
  <c r="P37" i="4" s="1"/>
  <c r="AD36" i="7"/>
  <c r="R36" i="4" s="1"/>
  <c r="S36" i="4" s="1"/>
  <c r="AA36" i="7"/>
  <c r="AB36" i="7" s="1"/>
  <c r="O36" i="7"/>
  <c r="AD35" i="7"/>
  <c r="R35" i="4" s="1"/>
  <c r="S35" i="4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O30" i="7"/>
  <c r="P30" i="7" s="1"/>
  <c r="AD29" i="7"/>
  <c r="R29" i="4" s="1"/>
  <c r="S29" i="4" s="1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 s="1"/>
  <c r="AA23" i="7"/>
  <c r="AB23" i="7" s="1"/>
  <c r="Q23" i="4" s="1"/>
  <c r="O23" i="7"/>
  <c r="P23" i="7" s="1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S20" i="4" s="1"/>
  <c r="AA20" i="7"/>
  <c r="AB20" i="7" s="1"/>
  <c r="Q20" i="4" s="1"/>
  <c r="O20" i="7"/>
  <c r="P20" i="7" s="1"/>
  <c r="P20" i="4" s="1"/>
  <c r="AD19" i="7"/>
  <c r="R19" i="4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 s="1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/>
  <c r="Q2" i="7"/>
  <c r="Q43" i="7" s="1"/>
  <c r="E2" i="7"/>
  <c r="E43" i="7" s="1"/>
  <c r="AE43" i="6"/>
  <c r="AD80" i="6"/>
  <c r="L80" i="4" s="1"/>
  <c r="AA80" i="6"/>
  <c r="AB80" i="6" s="1"/>
  <c r="K80" i="4" s="1"/>
  <c r="O80" i="6"/>
  <c r="P80" i="6" s="1"/>
  <c r="J80" i="4" s="1"/>
  <c r="AD79" i="6"/>
  <c r="L79" i="4" s="1"/>
  <c r="AA79" i="6"/>
  <c r="O79" i="6"/>
  <c r="AD78" i="6"/>
  <c r="L78" i="4" s="1"/>
  <c r="AA78" i="6"/>
  <c r="AB78" i="6" s="1"/>
  <c r="K78" i="4" s="1"/>
  <c r="O78" i="6"/>
  <c r="P78" i="6" s="1"/>
  <c r="J78" i="4" s="1"/>
  <c r="AD77" i="6"/>
  <c r="L77" i="4" s="1"/>
  <c r="AA77" i="6"/>
  <c r="O77" i="6"/>
  <c r="P77" i="6" s="1"/>
  <c r="AD76" i="6"/>
  <c r="L76" i="4" s="1"/>
  <c r="AA76" i="6"/>
  <c r="AB76" i="6" s="1"/>
  <c r="K76" i="4" s="1"/>
  <c r="O76" i="6"/>
  <c r="AD75" i="6"/>
  <c r="L75" i="4" s="1"/>
  <c r="AA75" i="6"/>
  <c r="AB75" i="6" s="1"/>
  <c r="K75" i="4" s="1"/>
  <c r="O75" i="6"/>
  <c r="P75" i="6" s="1"/>
  <c r="J75" i="4" s="1"/>
  <c r="AD74" i="6"/>
  <c r="L74" i="4" s="1"/>
  <c r="AA74" i="6"/>
  <c r="O74" i="6"/>
  <c r="P74" i="6" s="1"/>
  <c r="J74" i="4" s="1"/>
  <c r="AD73" i="6"/>
  <c r="L73" i="4" s="1"/>
  <c r="AA73" i="6"/>
  <c r="O73" i="6"/>
  <c r="P73" i="6" s="1"/>
  <c r="AD72" i="6"/>
  <c r="L72" i="4" s="1"/>
  <c r="M72" i="4" s="1"/>
  <c r="AA72" i="6"/>
  <c r="AB72" i="6" s="1"/>
  <c r="K72" i="4" s="1"/>
  <c r="O72" i="6"/>
  <c r="AD71" i="6"/>
  <c r="L71" i="4" s="1"/>
  <c r="AA71" i="6"/>
  <c r="AB71" i="6" s="1"/>
  <c r="K71" i="4" s="1"/>
  <c r="O71" i="6"/>
  <c r="P71" i="6" s="1"/>
  <c r="J71" i="4" s="1"/>
  <c r="AD70" i="6"/>
  <c r="L70" i="4" s="1"/>
  <c r="AA70" i="6"/>
  <c r="AB70" i="6" s="1"/>
  <c r="K70" i="4" s="1"/>
  <c r="O70" i="6"/>
  <c r="P70" i="6" s="1"/>
  <c r="J70" i="4" s="1"/>
  <c r="AD69" i="6"/>
  <c r="L69" i="4" s="1"/>
  <c r="AA69" i="6"/>
  <c r="O69" i="6"/>
  <c r="P69" i="6" s="1"/>
  <c r="AD68" i="6"/>
  <c r="L68" i="4" s="1"/>
  <c r="AA68" i="6"/>
  <c r="AB68" i="6" s="1"/>
  <c r="K68" i="4" s="1"/>
  <c r="O68" i="6"/>
  <c r="AD67" i="6"/>
  <c r="L67" i="4" s="1"/>
  <c r="AA67" i="6"/>
  <c r="O67" i="6"/>
  <c r="P67" i="6" s="1"/>
  <c r="J67" i="4" s="1"/>
  <c r="AD66" i="6"/>
  <c r="L66" i="4" s="1"/>
  <c r="AA66" i="6"/>
  <c r="AB66" i="6" s="1"/>
  <c r="O66" i="6"/>
  <c r="AD65" i="6"/>
  <c r="L65" i="4" s="1"/>
  <c r="AA65" i="6"/>
  <c r="O65" i="6"/>
  <c r="P65" i="6" s="1"/>
  <c r="J65" i="4" s="1"/>
  <c r="AD64" i="6"/>
  <c r="L64" i="4" s="1"/>
  <c r="AA64" i="6"/>
  <c r="AB64" i="6" s="1"/>
  <c r="K64" i="4" s="1"/>
  <c r="O64" i="6"/>
  <c r="P64" i="6" s="1"/>
  <c r="J64" i="4" s="1"/>
  <c r="AD63" i="6"/>
  <c r="L63" i="4" s="1"/>
  <c r="AA63" i="6"/>
  <c r="O63" i="6"/>
  <c r="P63" i="6" s="1"/>
  <c r="J63" i="4" s="1"/>
  <c r="AD62" i="6"/>
  <c r="L62" i="4" s="1"/>
  <c r="AA62" i="6"/>
  <c r="AB62" i="6" s="1"/>
  <c r="K62" i="4" s="1"/>
  <c r="O62" i="6"/>
  <c r="P62" i="6" s="1"/>
  <c r="J62" i="4" s="1"/>
  <c r="AD61" i="6"/>
  <c r="L61" i="4" s="1"/>
  <c r="AA61" i="6"/>
  <c r="O61" i="6"/>
  <c r="P61" i="6" s="1"/>
  <c r="AD60" i="6"/>
  <c r="L60" i="4" s="1"/>
  <c r="AA60" i="6"/>
  <c r="AB60" i="6" s="1"/>
  <c r="K60" i="4" s="1"/>
  <c r="O60" i="6"/>
  <c r="P60" i="6" s="1"/>
  <c r="AD59" i="6"/>
  <c r="L59" i="4" s="1"/>
  <c r="M59" i="4" s="1"/>
  <c r="AA59" i="6"/>
  <c r="AB59" i="6" s="1"/>
  <c r="K59" i="4" s="1"/>
  <c r="O59" i="6"/>
  <c r="P59" i="6" s="1"/>
  <c r="J59" i="4" s="1"/>
  <c r="AD58" i="6"/>
  <c r="L58" i="4" s="1"/>
  <c r="AA58" i="6"/>
  <c r="O58" i="6"/>
  <c r="AD57" i="6"/>
  <c r="L57" i="4" s="1"/>
  <c r="AA57" i="6"/>
  <c r="O57" i="6"/>
  <c r="P57" i="6" s="1"/>
  <c r="J57" i="4" s="1"/>
  <c r="AD56" i="6"/>
  <c r="L56" i="4" s="1"/>
  <c r="AA56" i="6"/>
  <c r="AB56" i="6" s="1"/>
  <c r="K56" i="4" s="1"/>
  <c r="O56" i="6"/>
  <c r="P56" i="6" s="1"/>
  <c r="J56" i="4" s="1"/>
  <c r="AD55" i="6"/>
  <c r="L55" i="4" s="1"/>
  <c r="AA55" i="6"/>
  <c r="AB55" i="6" s="1"/>
  <c r="K55" i="4" s="1"/>
  <c r="O55" i="6"/>
  <c r="P55" i="6" s="1"/>
  <c r="J55" i="4" s="1"/>
  <c r="AD54" i="6"/>
  <c r="L54" i="4" s="1"/>
  <c r="AA54" i="6"/>
  <c r="AB54" i="6" s="1"/>
  <c r="K54" i="4" s="1"/>
  <c r="O54" i="6"/>
  <c r="AD53" i="6"/>
  <c r="L53" i="4" s="1"/>
  <c r="AA53" i="6"/>
  <c r="O53" i="6"/>
  <c r="P53" i="6" s="1"/>
  <c r="J53" i="4" s="1"/>
  <c r="AD52" i="6"/>
  <c r="L52" i="4" s="1"/>
  <c r="AA52" i="6"/>
  <c r="AB52" i="6" s="1"/>
  <c r="K52" i="4" s="1"/>
  <c r="O52" i="6"/>
  <c r="P52" i="6" s="1"/>
  <c r="AD51" i="6"/>
  <c r="L51" i="4" s="1"/>
  <c r="AA51" i="6"/>
  <c r="O51" i="6"/>
  <c r="P51" i="6" s="1"/>
  <c r="J51" i="4" s="1"/>
  <c r="AD50" i="6"/>
  <c r="L50" i="4" s="1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O40" i="6"/>
  <c r="AD39" i="6"/>
  <c r="L39" i="4" s="1"/>
  <c r="AA39" i="6"/>
  <c r="AB39" i="6" s="1"/>
  <c r="K39" i="4" s="1"/>
  <c r="O39" i="6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O36" i="6"/>
  <c r="AD35" i="6"/>
  <c r="L35" i="4" s="1"/>
  <c r="AA35" i="6"/>
  <c r="AB35" i="6" s="1"/>
  <c r="K35" i="4" s="1"/>
  <c r="O35" i="6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AD26" i="6"/>
  <c r="L26" i="4" s="1"/>
  <c r="AA26" i="6"/>
  <c r="AB26" i="6" s="1"/>
  <c r="K26" i="4" s="1"/>
  <c r="O26" i="6"/>
  <c r="AD25" i="6"/>
  <c r="L25" i="4" s="1"/>
  <c r="AA25" i="6"/>
  <c r="AB25" i="6" s="1"/>
  <c r="K25" i="4" s="1"/>
  <c r="O25" i="6"/>
  <c r="AD24" i="6"/>
  <c r="L24" i="4" s="1"/>
  <c r="AA24" i="6"/>
  <c r="O24" i="6"/>
  <c r="AD23" i="6"/>
  <c r="L23" i="4" s="1"/>
  <c r="AA23" i="6"/>
  <c r="AB23" i="6" s="1"/>
  <c r="K23" i="4" s="1"/>
  <c r="O23" i="6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O16" i="6"/>
  <c r="AD15" i="6"/>
  <c r="L15" i="4" s="1"/>
  <c r="AA15" i="6"/>
  <c r="AB15" i="6" s="1"/>
  <c r="K15" i="4" s="1"/>
  <c r="O15" i="6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AD9" i="6"/>
  <c r="L9" i="4" s="1"/>
  <c r="AA9" i="6"/>
  <c r="O9" i="6"/>
  <c r="AC47" i="6"/>
  <c r="AA6" i="6"/>
  <c r="AA47" i="6" s="1"/>
  <c r="O6" i="6"/>
  <c r="O47" i="6" s="1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/>
  <c r="D68" i="4"/>
  <c r="D68" i="7" s="1"/>
  <c r="D67" i="4"/>
  <c r="D66" i="4"/>
  <c r="D66" i="6" s="1"/>
  <c r="D66" i="7"/>
  <c r="D65" i="4"/>
  <c r="D64" i="4"/>
  <c r="D63" i="4"/>
  <c r="D63" i="6" s="1"/>
  <c r="D63" i="7"/>
  <c r="D62" i="4"/>
  <c r="D62" i="7"/>
  <c r="D61" i="4"/>
  <c r="D61" i="7" s="1"/>
  <c r="D60" i="4"/>
  <c r="D59" i="4"/>
  <c r="D59" i="7" s="1"/>
  <c r="D58" i="4"/>
  <c r="D57" i="4"/>
  <c r="D57" i="3" s="1"/>
  <c r="D56" i="4"/>
  <c r="D56" i="7" s="1"/>
  <c r="D55" i="4"/>
  <c r="D54" i="4"/>
  <c r="D53" i="4"/>
  <c r="D53" i="7"/>
  <c r="D52" i="4"/>
  <c r="D52" i="6" s="1"/>
  <c r="D51" i="4"/>
  <c r="D51" i="7" s="1"/>
  <c r="D50" i="4"/>
  <c r="D63" i="3"/>
  <c r="G8" i="4"/>
  <c r="D72" i="3"/>
  <c r="D70" i="3"/>
  <c r="D62" i="3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4" i="7" s="1"/>
  <c r="D23" i="4"/>
  <c r="D23" i="3" s="1"/>
  <c r="D22" i="4"/>
  <c r="D22" i="6" s="1"/>
  <c r="D21" i="4"/>
  <c r="D21" i="3" s="1"/>
  <c r="D20" i="4"/>
  <c r="D20" i="3" s="1"/>
  <c r="D19" i="4"/>
  <c r="D19" i="3" s="1"/>
  <c r="D18" i="4"/>
  <c r="D17" i="4"/>
  <c r="D16" i="4"/>
  <c r="D16" i="6" s="1"/>
  <c r="D15" i="4"/>
  <c r="D14" i="4"/>
  <c r="D13" i="4"/>
  <c r="D13" i="3" s="1"/>
  <c r="D12" i="4"/>
  <c r="D12" i="3" s="1"/>
  <c r="D11" i="4"/>
  <c r="D11" i="3" s="1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0" i="4"/>
  <c r="C59" i="4"/>
  <c r="C59" i="3" s="1"/>
  <c r="C58" i="4"/>
  <c r="C57" i="4"/>
  <c r="C57" i="3" s="1"/>
  <c r="C56" i="4"/>
  <c r="C55" i="4"/>
  <c r="C54" i="4"/>
  <c r="C53" i="4"/>
  <c r="C52" i="4"/>
  <c r="C51" i="4"/>
  <c r="C51" i="7" s="1"/>
  <c r="C50" i="4"/>
  <c r="C50" i="3" s="1"/>
  <c r="C9" i="4"/>
  <c r="C9" i="3"/>
  <c r="C40" i="4"/>
  <c r="C39" i="4"/>
  <c r="C39" i="3" s="1"/>
  <c r="C38" i="4"/>
  <c r="C37" i="4"/>
  <c r="C37" i="3" s="1"/>
  <c r="C36" i="4"/>
  <c r="C36" i="3" s="1"/>
  <c r="C35" i="4"/>
  <c r="C34" i="4"/>
  <c r="C34" i="3" s="1"/>
  <c r="C33" i="4"/>
  <c r="C32" i="4"/>
  <c r="C31" i="4"/>
  <c r="C30" i="4"/>
  <c r="C30" i="3" s="1"/>
  <c r="C29" i="4"/>
  <c r="C28" i="4"/>
  <c r="C28" i="3" s="1"/>
  <c r="C27" i="4"/>
  <c r="C26" i="4"/>
  <c r="C26" i="3" s="1"/>
  <c r="C25" i="4"/>
  <c r="C25" i="3" s="1"/>
  <c r="C24" i="4"/>
  <c r="C23" i="4"/>
  <c r="C23" i="6" s="1"/>
  <c r="C22" i="4"/>
  <c r="C21" i="4"/>
  <c r="C21" i="3" s="1"/>
  <c r="C20" i="4"/>
  <c r="C20" i="3" s="1"/>
  <c r="C19" i="4"/>
  <c r="C18" i="4"/>
  <c r="C18" i="3" s="1"/>
  <c r="C17" i="4"/>
  <c r="C16" i="4"/>
  <c r="C15" i="4"/>
  <c r="C14" i="4"/>
  <c r="C14" i="3" s="1"/>
  <c r="C13" i="4"/>
  <c r="C12" i="4"/>
  <c r="C12" i="3"/>
  <c r="C11" i="4"/>
  <c r="C10" i="4"/>
  <c r="C10" i="3" s="1"/>
  <c r="B80" i="4"/>
  <c r="B80" i="7" s="1"/>
  <c r="B79" i="4"/>
  <c r="B78" i="4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1" i="6" s="1"/>
  <c r="B70" i="4"/>
  <c r="B69" i="4"/>
  <c r="B69" i="3" s="1"/>
  <c r="B68" i="4"/>
  <c r="B68" i="3" s="1"/>
  <c r="B67" i="4"/>
  <c r="B67" i="3" s="1"/>
  <c r="B66" i="4"/>
  <c r="B66" i="3" s="1"/>
  <c r="B65" i="4"/>
  <c r="B65" i="3" s="1"/>
  <c r="B64" i="4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/>
  <c r="B50" i="4"/>
  <c r="B50" i="3" s="1"/>
  <c r="B40" i="4"/>
  <c r="B40" i="3" s="1"/>
  <c r="B39" i="4"/>
  <c r="B39" i="3" s="1"/>
  <c r="B38" i="4"/>
  <c r="B38" i="3" s="1"/>
  <c r="B37" i="4"/>
  <c r="B36" i="4"/>
  <c r="B35" i="4"/>
  <c r="B35" i="3"/>
  <c r="B34" i="4"/>
  <c r="B34" i="6" s="1"/>
  <c r="B33" i="4"/>
  <c r="B33" i="3" s="1"/>
  <c r="B32" i="4"/>
  <c r="B32" i="3"/>
  <c r="B31" i="4"/>
  <c r="B31" i="3" s="1"/>
  <c r="B30" i="4"/>
  <c r="B29" i="4"/>
  <c r="B29" i="3" s="1"/>
  <c r="B28" i="4"/>
  <c r="B28" i="3" s="1"/>
  <c r="B27" i="4"/>
  <c r="B27" i="7" s="1"/>
  <c r="B26" i="4"/>
  <c r="B26" i="3" s="1"/>
  <c r="B25" i="4"/>
  <c r="B24" i="4"/>
  <c r="B24" i="6" s="1"/>
  <c r="B23" i="4"/>
  <c r="B23" i="3" s="1"/>
  <c r="B22" i="4"/>
  <c r="B22" i="3" s="1"/>
  <c r="B21" i="4"/>
  <c r="B20" i="4"/>
  <c r="B20" i="3" s="1"/>
  <c r="B19" i="4"/>
  <c r="B19" i="3" s="1"/>
  <c r="B18" i="4"/>
  <c r="B18" i="3" s="1"/>
  <c r="B17" i="4"/>
  <c r="B17" i="3" s="1"/>
  <c r="B16" i="4"/>
  <c r="B16" i="6" s="1"/>
  <c r="B15" i="4"/>
  <c r="B15" i="6" s="1"/>
  <c r="B14" i="4"/>
  <c r="B14" i="3" s="1"/>
  <c r="B13" i="4"/>
  <c r="B13" i="3" s="1"/>
  <c r="B12" i="4"/>
  <c r="B12" i="7" s="1"/>
  <c r="B12" i="3"/>
  <c r="B11" i="4"/>
  <c r="B11" i="3" s="1"/>
  <c r="B10" i="4"/>
  <c r="B10" i="3" s="1"/>
  <c r="B9" i="3"/>
  <c r="L23" i="1"/>
  <c r="U2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A72" i="3"/>
  <c r="AA71" i="3"/>
  <c r="AA70" i="3"/>
  <c r="AA69" i="3"/>
  <c r="AA68" i="3"/>
  <c r="AB68" i="3" s="1"/>
  <c r="F68" i="4" s="1"/>
  <c r="AA67" i="3"/>
  <c r="AB67" i="3" s="1"/>
  <c r="F67" i="4" s="1"/>
  <c r="AA66" i="3"/>
  <c r="AB66" i="3" s="1"/>
  <c r="F66" i="4" s="1"/>
  <c r="AA65" i="3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A56" i="3"/>
  <c r="AA55" i="3"/>
  <c r="AA54" i="3"/>
  <c r="AA53" i="3"/>
  <c r="AB53" i="3" s="1"/>
  <c r="F53" i="4" s="1"/>
  <c r="AA52" i="3"/>
  <c r="AB52" i="3" s="1"/>
  <c r="F52" i="4" s="1"/>
  <c r="AA51" i="3"/>
  <c r="AB51" i="3" s="1"/>
  <c r="AA50" i="3"/>
  <c r="AB50" i="3" s="1"/>
  <c r="F50" i="4" s="1"/>
  <c r="AA40" i="3"/>
  <c r="AA39" i="3"/>
  <c r="AA38" i="3"/>
  <c r="AA37" i="3"/>
  <c r="AB37" i="3" s="1"/>
  <c r="F37" i="4" s="1"/>
  <c r="AA36" i="3"/>
  <c r="AB36" i="3" s="1"/>
  <c r="F36" i="4" s="1"/>
  <c r="AA35" i="3"/>
  <c r="AA34" i="3"/>
  <c r="AA33" i="3"/>
  <c r="AA32" i="3"/>
  <c r="AB32" i="3" s="1"/>
  <c r="F32" i="4" s="1"/>
  <c r="AA31" i="3"/>
  <c r="AA30" i="3"/>
  <c r="AA29" i="3"/>
  <c r="AB29" i="3" s="1"/>
  <c r="F29" i="4" s="1"/>
  <c r="AA28" i="3"/>
  <c r="AB28" i="3" s="1"/>
  <c r="F28" i="4" s="1"/>
  <c r="AA27" i="3"/>
  <c r="AA26" i="3"/>
  <c r="AA25" i="3"/>
  <c r="AA24" i="3"/>
  <c r="AB24" i="3" s="1"/>
  <c r="F24" i="4" s="1"/>
  <c r="AA23" i="3"/>
  <c r="AA22" i="3"/>
  <c r="AA21" i="3"/>
  <c r="AB21" i="3" s="1"/>
  <c r="AA20" i="3"/>
  <c r="AB20" i="3" s="1"/>
  <c r="F20" i="4" s="1"/>
  <c r="AA19" i="3"/>
  <c r="AA18" i="3"/>
  <c r="AA17" i="3"/>
  <c r="AA16" i="3"/>
  <c r="AB16" i="3" s="1"/>
  <c r="F16" i="4" s="1"/>
  <c r="AA15" i="3"/>
  <c r="AA14" i="3"/>
  <c r="AA13" i="3"/>
  <c r="AA12" i="3"/>
  <c r="AB12" i="3" s="1"/>
  <c r="F12" i="4" s="1"/>
  <c r="AA11" i="3"/>
  <c r="AA10" i="3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O59" i="3"/>
  <c r="P59" i="3" s="1"/>
  <c r="E59" i="4" s="1"/>
  <c r="O58" i="3"/>
  <c r="P58" i="3" s="1"/>
  <c r="E58" i="4" s="1"/>
  <c r="O57" i="3"/>
  <c r="P57" i="3" s="1"/>
  <c r="O56" i="3"/>
  <c r="P56" i="3" s="1"/>
  <c r="O55" i="3"/>
  <c r="O54" i="3"/>
  <c r="O53" i="3"/>
  <c r="P53" i="3" s="1"/>
  <c r="O52" i="3"/>
  <c r="P52" i="3" s="1"/>
  <c r="O51" i="3"/>
  <c r="P51" i="3" s="1"/>
  <c r="E51" i="4" s="1"/>
  <c r="O50" i="3"/>
  <c r="P50" i="3" s="1"/>
  <c r="E50" i="4" s="1"/>
  <c r="O40" i="3"/>
  <c r="O39" i="3"/>
  <c r="P39" i="3" s="1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P25" i="3" s="1"/>
  <c r="E25" i="4" s="1"/>
  <c r="O24" i="3"/>
  <c r="O23" i="3"/>
  <c r="O22" i="3"/>
  <c r="O21" i="3"/>
  <c r="O20" i="3"/>
  <c r="O19" i="3"/>
  <c r="O18" i="3"/>
  <c r="P18" i="3" s="1"/>
  <c r="E18" i="4" s="1"/>
  <c r="O17" i="3"/>
  <c r="O16" i="3"/>
  <c r="O15" i="3"/>
  <c r="O14" i="3"/>
  <c r="O13" i="3"/>
  <c r="O12" i="3"/>
  <c r="P12" i="3" s="1"/>
  <c r="O11" i="3"/>
  <c r="O10" i="3"/>
  <c r="AD9" i="3"/>
  <c r="G9" i="4" s="1"/>
  <c r="AA9" i="3"/>
  <c r="O9" i="3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L19" i="1"/>
  <c r="K23" i="1"/>
  <c r="J23" i="1"/>
  <c r="J19" i="1" s="1"/>
  <c r="D74" i="3"/>
  <c r="D66" i="3"/>
  <c r="D68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0" i="4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19" i="4"/>
  <c r="AE19" i="7" s="1"/>
  <c r="S31" i="4"/>
  <c r="T31" i="4" s="1"/>
  <c r="U31" i="4" s="1"/>
  <c r="V31" i="4" s="1"/>
  <c r="W31" i="4" s="1"/>
  <c r="P33" i="7"/>
  <c r="P33" i="4" s="1"/>
  <c r="C10" i="6"/>
  <c r="C12" i="6"/>
  <c r="C19" i="6"/>
  <c r="C20" i="6"/>
  <c r="C21" i="6"/>
  <c r="C26" i="6"/>
  <c r="C28" i="6"/>
  <c r="C30" i="6"/>
  <c r="C34" i="6"/>
  <c r="C36" i="6"/>
  <c r="C37" i="6"/>
  <c r="C39" i="6"/>
  <c r="B51" i="6"/>
  <c r="D51" i="6"/>
  <c r="B55" i="6"/>
  <c r="D56" i="6"/>
  <c r="B58" i="6"/>
  <c r="D58" i="6"/>
  <c r="B60" i="6"/>
  <c r="D61" i="6"/>
  <c r="D62" i="6"/>
  <c r="B64" i="6"/>
  <c r="B65" i="6"/>
  <c r="D65" i="6"/>
  <c r="B67" i="6"/>
  <c r="D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B78" i="6"/>
  <c r="D78" i="6"/>
  <c r="D79" i="6"/>
  <c r="B11" i="7"/>
  <c r="D11" i="7"/>
  <c r="B13" i="7"/>
  <c r="D16" i="7"/>
  <c r="B18" i="7"/>
  <c r="D19" i="7"/>
  <c r="D21" i="7"/>
  <c r="B22" i="7"/>
  <c r="C26" i="7"/>
  <c r="C28" i="7"/>
  <c r="C30" i="7"/>
  <c r="B32" i="7"/>
  <c r="B33" i="7"/>
  <c r="B35" i="7"/>
  <c r="D36" i="7"/>
  <c r="D37" i="7"/>
  <c r="B38" i="7"/>
  <c r="C39" i="7"/>
  <c r="B51" i="7"/>
  <c r="B58" i="7"/>
  <c r="B59" i="7"/>
  <c r="B60" i="7"/>
  <c r="C61" i="7"/>
  <c r="C64" i="7"/>
  <c r="C65" i="7"/>
  <c r="C68" i="7"/>
  <c r="C70" i="7"/>
  <c r="C72" i="7"/>
  <c r="C74" i="7"/>
  <c r="C75" i="7"/>
  <c r="C76" i="7"/>
  <c r="C77" i="7"/>
  <c r="C80" i="7"/>
  <c r="B10" i="6"/>
  <c r="B11" i="6"/>
  <c r="D12" i="6"/>
  <c r="B13" i="6"/>
  <c r="B17" i="6"/>
  <c r="B18" i="6"/>
  <c r="D18" i="6"/>
  <c r="B20" i="6"/>
  <c r="D21" i="6"/>
  <c r="B22" i="6"/>
  <c r="B23" i="6"/>
  <c r="B25" i="6"/>
  <c r="B26" i="6"/>
  <c r="B27" i="6"/>
  <c r="D30" i="6"/>
  <c r="B32" i="6"/>
  <c r="B33" i="6"/>
  <c r="B35" i="6"/>
  <c r="D35" i="6"/>
  <c r="D36" i="6"/>
  <c r="B38" i="6"/>
  <c r="D39" i="6"/>
  <c r="B40" i="6"/>
  <c r="C50" i="6"/>
  <c r="C51" i="6"/>
  <c r="C57" i="6"/>
  <c r="C59" i="6"/>
  <c r="C64" i="6"/>
  <c r="C65" i="6"/>
  <c r="C66" i="6"/>
  <c r="C70" i="6"/>
  <c r="C72" i="6"/>
  <c r="C75" i="6"/>
  <c r="C76" i="6"/>
  <c r="C77" i="6"/>
  <c r="C80" i="6"/>
  <c r="C10" i="7"/>
  <c r="C12" i="7"/>
  <c r="C13" i="7"/>
  <c r="C20" i="7"/>
  <c r="C21" i="7"/>
  <c r="B23" i="7"/>
  <c r="D25" i="7"/>
  <c r="B26" i="7"/>
  <c r="B28" i="7"/>
  <c r="B29" i="7"/>
  <c r="D30" i="7"/>
  <c r="C34" i="7"/>
  <c r="C35" i="7"/>
  <c r="C36" i="7"/>
  <c r="C37" i="7"/>
  <c r="D39" i="7"/>
  <c r="B40" i="7"/>
  <c r="D40" i="7"/>
  <c r="C50" i="7"/>
  <c r="C52" i="7"/>
  <c r="B55" i="7"/>
  <c r="C57" i="7"/>
  <c r="C59" i="7"/>
  <c r="B63" i="7"/>
  <c r="B64" i="7"/>
  <c r="B65" i="7"/>
  <c r="B67" i="7"/>
  <c r="B68" i="7"/>
  <c r="B69" i="7"/>
  <c r="B71" i="7"/>
  <c r="B73" i="7"/>
  <c r="B74" i="7"/>
  <c r="B75" i="7"/>
  <c r="B76" i="7"/>
  <c r="B78" i="7"/>
  <c r="AA47" i="7"/>
  <c r="AE53" i="7"/>
  <c r="AE61" i="7"/>
  <c r="AE75" i="7"/>
  <c r="AE77" i="7"/>
  <c r="AE31" i="7"/>
  <c r="K50" i="4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 i="4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9" i="6"/>
  <c r="K9" i="4" s="1"/>
  <c r="AB13" i="6"/>
  <c r="K13" i="4" s="1"/>
  <c r="K14" i="4"/>
  <c r="K16" i="4"/>
  <c r="AB20" i="6"/>
  <c r="K20" i="4" s="1"/>
  <c r="AB22" i="6"/>
  <c r="K22" i="4" s="1"/>
  <c r="AB24" i="6"/>
  <c r="K24" i="4" s="1"/>
  <c r="AB29" i="6"/>
  <c r="K29" i="4" s="1"/>
  <c r="K30" i="4"/>
  <c r="K32" i="4"/>
  <c r="AB36" i="6"/>
  <c r="K36" i="4" s="1"/>
  <c r="AB38" i="6"/>
  <c r="K38" i="4" s="1"/>
  <c r="AB40" i="6"/>
  <c r="K40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 s="1"/>
  <c r="P10" i="6"/>
  <c r="J10" i="4" s="1"/>
  <c r="P11" i="6"/>
  <c r="J11" i="4" s="1"/>
  <c r="P12" i="6"/>
  <c r="J12" i="4" s="1"/>
  <c r="P13" i="6"/>
  <c r="J13" i="4"/>
  <c r="P14" i="6"/>
  <c r="J14" i="4" s="1"/>
  <c r="P15" i="6"/>
  <c r="J15" i="4" s="1"/>
  <c r="P16" i="6"/>
  <c r="J16" i="4"/>
  <c r="P17" i="6"/>
  <c r="J17" i="4" s="1"/>
  <c r="P18" i="6"/>
  <c r="J18" i="4" s="1"/>
  <c r="P19" i="6"/>
  <c r="J19" i="4" s="1"/>
  <c r="P20" i="6"/>
  <c r="J20" i="4" s="1"/>
  <c r="P21" i="6"/>
  <c r="J21" i="4" s="1"/>
  <c r="P22" i="6"/>
  <c r="J22" i="4" s="1"/>
  <c r="P23" i="6"/>
  <c r="J23" i="4" s="1"/>
  <c r="P24" i="6"/>
  <c r="J24" i="4" s="1"/>
  <c r="P25" i="6"/>
  <c r="J25" i="4" s="1"/>
  <c r="P26" i="6"/>
  <c r="J26" i="4" s="1"/>
  <c r="P27" i="6"/>
  <c r="J27" i="4" s="1"/>
  <c r="P28" i="6"/>
  <c r="J28" i="4" s="1"/>
  <c r="P29" i="6"/>
  <c r="J29" i="4" s="1"/>
  <c r="M29" i="4" s="1"/>
  <c r="N29" i="4" s="1"/>
  <c r="O29" i="4" s="1"/>
  <c r="K35" i="8" s="1"/>
  <c r="P30" i="6"/>
  <c r="J30" i="4" s="1"/>
  <c r="P31" i="6"/>
  <c r="J31" i="4" s="1"/>
  <c r="P32" i="6"/>
  <c r="J32" i="4" s="1"/>
  <c r="P33" i="6"/>
  <c r="J33" i="4" s="1"/>
  <c r="P34" i="6"/>
  <c r="J34" i="4"/>
  <c r="P35" i="6"/>
  <c r="J35" i="4" s="1"/>
  <c r="P36" i="6"/>
  <c r="J36" i="4" s="1"/>
  <c r="M36" i="4" s="1"/>
  <c r="P37" i="6"/>
  <c r="J37" i="4" s="1"/>
  <c r="P38" i="6"/>
  <c r="J38" i="4" s="1"/>
  <c r="P39" i="6"/>
  <c r="J39" i="4"/>
  <c r="M39" i="4" s="1"/>
  <c r="P40" i="6"/>
  <c r="J40" i="4"/>
  <c r="AB11" i="3"/>
  <c r="F11" i="4" s="1"/>
  <c r="AB15" i="3"/>
  <c r="F15" i="4" s="1"/>
  <c r="AB17" i="3"/>
  <c r="F17" i="4" s="1"/>
  <c r="F21" i="4"/>
  <c r="AB23" i="3"/>
  <c r="F23" i="4" s="1"/>
  <c r="AB25" i="3"/>
  <c r="F25" i="4" s="1"/>
  <c r="AB31" i="3"/>
  <c r="F31" i="4" s="1"/>
  <c r="AB35" i="3"/>
  <c r="F35" i="4" s="1"/>
  <c r="AB39" i="3"/>
  <c r="F39" i="4" s="1"/>
  <c r="AB54" i="3"/>
  <c r="F54" i="4" s="1"/>
  <c r="AB56" i="3"/>
  <c r="F56" i="4" s="1"/>
  <c r="AB64" i="3"/>
  <c r="F64" i="4" s="1"/>
  <c r="AB70" i="3"/>
  <c r="F70" i="4" s="1"/>
  <c r="AB72" i="3"/>
  <c r="F72" i="4" s="1"/>
  <c r="AB80" i="3"/>
  <c r="F80" i="4" s="1"/>
  <c r="AB14" i="3"/>
  <c r="F14" i="4" s="1"/>
  <c r="AB22" i="3"/>
  <c r="F22" i="4" s="1"/>
  <c r="AB30" i="3"/>
  <c r="F30" i="4" s="1"/>
  <c r="AB38" i="3"/>
  <c r="F38" i="4" s="1"/>
  <c r="AB40" i="3"/>
  <c r="F40" i="4" s="1"/>
  <c r="F51" i="4"/>
  <c r="AB55" i="3"/>
  <c r="F55" i="4" s="1"/>
  <c r="AB57" i="3"/>
  <c r="F57" i="4" s="1"/>
  <c r="F59" i="4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6" i="7"/>
  <c r="P76" i="4"/>
  <c r="P78" i="7"/>
  <c r="P78" i="4" s="1"/>
  <c r="Q78" i="4"/>
  <c r="P80" i="7"/>
  <c r="P80" i="4" s="1"/>
  <c r="Q2" i="4"/>
  <c r="V2" i="4"/>
  <c r="V43" i="4" s="1"/>
  <c r="U43" i="4"/>
  <c r="I2" i="4"/>
  <c r="I43" i="4" s="1"/>
  <c r="E12" i="4"/>
  <c r="P24" i="3"/>
  <c r="E24" i="4" s="1"/>
  <c r="P36" i="3"/>
  <c r="E36" i="4" s="1"/>
  <c r="P38" i="3"/>
  <c r="E38" i="4" s="1"/>
  <c r="P40" i="3"/>
  <c r="E40" i="4" s="1"/>
  <c r="E53" i="4"/>
  <c r="P55" i="3"/>
  <c r="E55" i="4" s="1"/>
  <c r="E57" i="4"/>
  <c r="P61" i="3"/>
  <c r="E61" i="4" s="1"/>
  <c r="P63" i="3"/>
  <c r="E63" i="4" s="1"/>
  <c r="P65" i="3"/>
  <c r="E65" i="4" s="1"/>
  <c r="E69" i="4"/>
  <c r="P71" i="3"/>
  <c r="E71" i="4" s="1"/>
  <c r="E73" i="4"/>
  <c r="P77" i="3"/>
  <c r="E77" i="4" s="1"/>
  <c r="P79" i="3"/>
  <c r="E79" i="4" s="1"/>
  <c r="E80" i="4"/>
  <c r="P37" i="3"/>
  <c r="E37" i="4" s="1"/>
  <c r="E39" i="4"/>
  <c r="E52" i="4"/>
  <c r="P54" i="3"/>
  <c r="E54" i="4" s="1"/>
  <c r="E56" i="4"/>
  <c r="E60" i="4"/>
  <c r="P62" i="3"/>
  <c r="E62" i="4" s="1"/>
  <c r="P68" i="3"/>
  <c r="E68" i="4" s="1"/>
  <c r="P70" i="3"/>
  <c r="E70" i="4" s="1"/>
  <c r="P72" i="3"/>
  <c r="E72" i="4" s="1"/>
  <c r="P78" i="3"/>
  <c r="E78" i="4" s="1"/>
  <c r="S40" i="4"/>
  <c r="AE40" i="7"/>
  <c r="S24" i="4"/>
  <c r="T24" i="4" s="1"/>
  <c r="U24" i="4" s="1"/>
  <c r="V24" i="4" s="1"/>
  <c r="W24" i="4" s="1"/>
  <c r="AE34" i="7"/>
  <c r="AE30" i="7"/>
  <c r="AE72" i="7"/>
  <c r="AE70" i="7"/>
  <c r="AE64" i="7"/>
  <c r="AE78" i="7"/>
  <c r="AE74" i="7"/>
  <c r="M13" i="4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80" i="4"/>
  <c r="AF80" i="7" s="1"/>
  <c r="T71" i="4"/>
  <c r="U71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40" i="4"/>
  <c r="AF40" i="7" s="1"/>
  <c r="T12" i="4"/>
  <c r="AF12" i="7" s="1"/>
  <c r="T10" i="4"/>
  <c r="U10" i="4" s="1"/>
  <c r="V10" i="4" s="1"/>
  <c r="W10" i="4" s="1"/>
  <c r="T11" i="4"/>
  <c r="U11" i="4" s="1"/>
  <c r="AG11" i="7" s="1"/>
  <c r="T15" i="4"/>
  <c r="U15" i="4" s="1"/>
  <c r="V15" i="4" s="1"/>
  <c r="W15" i="4" s="1"/>
  <c r="T27" i="4"/>
  <c r="V55" i="4"/>
  <c r="W55" i="4" s="1"/>
  <c r="P29" i="3" l="1"/>
  <c r="E29" i="4" s="1"/>
  <c r="P21" i="3"/>
  <c r="E21" i="4" s="1"/>
  <c r="P13" i="3"/>
  <c r="E13" i="4" s="1"/>
  <c r="P31" i="3"/>
  <c r="E31" i="4" s="1"/>
  <c r="H31" i="4" s="1"/>
  <c r="AE31" i="3" s="1"/>
  <c r="P10" i="3"/>
  <c r="E10" i="4" s="1"/>
  <c r="P14" i="3"/>
  <c r="E14" i="4" s="1"/>
  <c r="P22" i="3"/>
  <c r="E22" i="4" s="1"/>
  <c r="P26" i="3"/>
  <c r="E26" i="4" s="1"/>
  <c r="H26" i="4" s="1"/>
  <c r="AE26" i="3" s="1"/>
  <c r="P30" i="3"/>
  <c r="E30" i="4" s="1"/>
  <c r="P34" i="3"/>
  <c r="E34" i="4" s="1"/>
  <c r="P9" i="3"/>
  <c r="E9" i="4" s="1"/>
  <c r="P11" i="3"/>
  <c r="E11" i="4" s="1"/>
  <c r="H11" i="4" s="1"/>
  <c r="I11" i="4" s="1"/>
  <c r="I17" i="8" s="1"/>
  <c r="P15" i="3"/>
  <c r="E15" i="4" s="1"/>
  <c r="P19" i="3"/>
  <c r="E19" i="4" s="1"/>
  <c r="P23" i="3"/>
  <c r="E23" i="4" s="1"/>
  <c r="P27" i="3"/>
  <c r="E27" i="4" s="1"/>
  <c r="P35" i="3"/>
  <c r="E35" i="4" s="1"/>
  <c r="P16" i="3"/>
  <c r="E16" i="4" s="1"/>
  <c r="P20" i="3"/>
  <c r="E20" i="4" s="1"/>
  <c r="P28" i="3"/>
  <c r="E28" i="4" s="1"/>
  <c r="H28" i="4" s="1"/>
  <c r="AE28" i="3" s="1"/>
  <c r="P32" i="3"/>
  <c r="E32" i="4" s="1"/>
  <c r="P17" i="3"/>
  <c r="E17" i="4" s="1"/>
  <c r="P33" i="3"/>
  <c r="E33" i="4" s="1"/>
  <c r="AB13" i="3"/>
  <c r="F13" i="4" s="1"/>
  <c r="H13" i="4" s="1"/>
  <c r="I13" i="4" s="1"/>
  <c r="AB33" i="3"/>
  <c r="F33" i="4" s="1"/>
  <c r="AB9" i="3"/>
  <c r="F9" i="4" s="1"/>
  <c r="AB10" i="3"/>
  <c r="F10" i="4" s="1"/>
  <c r="AB18" i="3"/>
  <c r="F18" i="4" s="1"/>
  <c r="H18" i="4" s="1"/>
  <c r="AE18" i="3" s="1"/>
  <c r="AB26" i="3"/>
  <c r="F26" i="4" s="1"/>
  <c r="AB34" i="3"/>
  <c r="F34" i="4" s="1"/>
  <c r="H34" i="4" s="1"/>
  <c r="AE34" i="3" s="1"/>
  <c r="AB19" i="3"/>
  <c r="F19" i="4" s="1"/>
  <c r="AB27" i="3"/>
  <c r="F27" i="4" s="1"/>
  <c r="H27" i="4" s="1"/>
  <c r="I27" i="4" s="1"/>
  <c r="B31" i="6"/>
  <c r="D19" i="6"/>
  <c r="B19" i="7"/>
  <c r="B19" i="6"/>
  <c r="B12" i="6"/>
  <c r="D9" i="6"/>
  <c r="D35" i="7"/>
  <c r="B31" i="7"/>
  <c r="C25" i="7"/>
  <c r="D20" i="7"/>
  <c r="D12" i="7"/>
  <c r="B10" i="7"/>
  <c r="C25" i="6"/>
  <c r="C18" i="6"/>
  <c r="C18" i="7"/>
  <c r="B28" i="6"/>
  <c r="D20" i="6"/>
  <c r="D11" i="6"/>
  <c r="C23" i="7"/>
  <c r="B20" i="7"/>
  <c r="B17" i="7"/>
  <c r="B9" i="6"/>
  <c r="G11" i="8"/>
  <c r="G72" i="8" s="1"/>
  <c r="T20" i="4"/>
  <c r="U20" i="4" s="1"/>
  <c r="AG20" i="7" s="1"/>
  <c r="AE20" i="7"/>
  <c r="T29" i="4"/>
  <c r="U29" i="4" s="1"/>
  <c r="AG29" i="7" s="1"/>
  <c r="AE29" i="7"/>
  <c r="AE37" i="7"/>
  <c r="T37" i="4"/>
  <c r="U37" i="4" s="1"/>
  <c r="AE59" i="7"/>
  <c r="T59" i="4"/>
  <c r="U59" i="4" s="1"/>
  <c r="AE79" i="7"/>
  <c r="T79" i="4"/>
  <c r="U79" i="4" s="1"/>
  <c r="V79" i="4" s="1"/>
  <c r="W79" i="4" s="1"/>
  <c r="AE57" i="7"/>
  <c r="T57" i="4"/>
  <c r="AF57" i="7" s="1"/>
  <c r="AE35" i="7"/>
  <c r="T35" i="4"/>
  <c r="AF35" i="7" s="1"/>
  <c r="T60" i="4"/>
  <c r="U60" i="4" s="1"/>
  <c r="V60" i="4" s="1"/>
  <c r="AE60" i="7"/>
  <c r="M61" i="4"/>
  <c r="C51" i="3"/>
  <c r="D16" i="3"/>
  <c r="D37" i="3"/>
  <c r="D40" i="3"/>
  <c r="M15" i="4"/>
  <c r="M31" i="4"/>
  <c r="M77" i="4"/>
  <c r="M69" i="4"/>
  <c r="A4" i="7"/>
  <c r="A45" i="7" s="1"/>
  <c r="M26" i="4"/>
  <c r="B27" i="3"/>
  <c r="B71" i="3"/>
  <c r="C23" i="3"/>
  <c r="D51" i="3"/>
  <c r="D56" i="3"/>
  <c r="M37" i="4"/>
  <c r="AF11" i="7"/>
  <c r="AE24" i="7"/>
  <c r="A1" i="6"/>
  <c r="A42" i="6" s="1"/>
  <c r="A1" i="3"/>
  <c r="A42" i="3" s="1"/>
  <c r="A1" i="7"/>
  <c r="A42" i="7" s="1"/>
  <c r="AE59" i="6"/>
  <c r="N59" i="4"/>
  <c r="N72" i="4"/>
  <c r="O72" i="4" s="1"/>
  <c r="K98" i="8" s="1"/>
  <c r="AE72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AE37" i="6"/>
  <c r="M51" i="4"/>
  <c r="M53" i="4"/>
  <c r="M55" i="4"/>
  <c r="M63" i="4"/>
  <c r="M67" i="4"/>
  <c r="M71" i="4"/>
  <c r="M75" i="4"/>
  <c r="M80" i="4"/>
  <c r="AE80" i="6" s="1"/>
  <c r="AE13" i="6"/>
  <c r="N13" i="4"/>
  <c r="O13" i="4" s="1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O29" i="8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O19" i="8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V25" i="4" s="1"/>
  <c r="W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M73" i="4"/>
  <c r="N73" i="4" s="1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N60" i="4" s="1"/>
  <c r="O60" i="4" s="1"/>
  <c r="AG60" i="6" s="1"/>
  <c r="M64" i="4"/>
  <c r="M68" i="4"/>
  <c r="N68" i="4" s="1"/>
  <c r="M76" i="4"/>
  <c r="M33" i="4"/>
  <c r="AE33" i="6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K87" i="8" s="1"/>
  <c r="AE61" i="6"/>
  <c r="N58" i="4"/>
  <c r="O58" i="4" s="1"/>
  <c r="K84" i="8" s="1"/>
  <c r="AE58" i="6"/>
  <c r="N80" i="4"/>
  <c r="O80" i="4" s="1"/>
  <c r="K106" i="8" s="1"/>
  <c r="AE68" i="6"/>
  <c r="AE26" i="6"/>
  <c r="N26" i="4"/>
  <c r="O26" i="4" s="1"/>
  <c r="K32" i="8" s="1"/>
  <c r="N31" i="4"/>
  <c r="O31" i="4" s="1"/>
  <c r="AG31" i="6" s="1"/>
  <c r="AE31" i="6"/>
  <c r="AE36" i="6"/>
  <c r="N36" i="4"/>
  <c r="AF36" i="6" s="1"/>
  <c r="N25" i="4"/>
  <c r="O25" i="4" s="1"/>
  <c r="AG25" i="6" s="1"/>
  <c r="AE25" i="6"/>
  <c r="AE16" i="6"/>
  <c r="N55" i="4"/>
  <c r="O55" i="4" s="1"/>
  <c r="AE55" i="6"/>
  <c r="N79" i="4"/>
  <c r="AF79" i="6" s="1"/>
  <c r="AE79" i="6"/>
  <c r="AE39" i="7"/>
  <c r="T39" i="4"/>
  <c r="AF39" i="7" s="1"/>
  <c r="M92" i="8"/>
  <c r="W66" i="4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9" i="4"/>
  <c r="AE19" i="3" s="1"/>
  <c r="H52" i="4"/>
  <c r="I52" i="4" s="1"/>
  <c r="I78" i="8" s="1"/>
  <c r="D79" i="7"/>
  <c r="D52" i="7"/>
  <c r="D52" i="3"/>
  <c r="O91" i="8"/>
  <c r="O81" i="8"/>
  <c r="O39" i="8"/>
  <c r="A6" i="3"/>
  <c r="A47" i="3" s="1"/>
  <c r="A6" i="7"/>
  <c r="A47" i="7" s="1"/>
  <c r="A6" i="6"/>
  <c r="A47" i="6" s="1"/>
  <c r="AF55" i="6"/>
  <c r="AF61" i="7"/>
  <c r="U67" i="4"/>
  <c r="V67" i="4" s="1"/>
  <c r="AF62" i="7"/>
  <c r="AG33" i="7"/>
  <c r="U17" i="4"/>
  <c r="V17" i="4" s="1"/>
  <c r="AF71" i="7"/>
  <c r="H55" i="4"/>
  <c r="I55" i="4" s="1"/>
  <c r="I81" i="8" s="1"/>
  <c r="U76" i="4"/>
  <c r="V76" i="4" s="1"/>
  <c r="H39" i="4"/>
  <c r="AE39" i="3" s="1"/>
  <c r="H73" i="4"/>
  <c r="I73" i="4" s="1"/>
  <c r="AF73" i="3" s="1"/>
  <c r="AF55" i="7"/>
  <c r="AF58" i="7"/>
  <c r="AF65" i="7"/>
  <c r="AF50" i="7"/>
  <c r="H64" i="4"/>
  <c r="I64" i="4" s="1"/>
  <c r="AF64" i="3" s="1"/>
  <c r="AF29" i="6"/>
  <c r="H35" i="4"/>
  <c r="I35" i="4" s="1"/>
  <c r="U56" i="4"/>
  <c r="V50" i="4"/>
  <c r="U77" i="4"/>
  <c r="V77" i="4" s="1"/>
  <c r="AF79" i="7"/>
  <c r="AF59" i="7"/>
  <c r="H10" i="4"/>
  <c r="I10" i="4" s="1"/>
  <c r="AF10" i="3" s="1"/>
  <c r="O88" i="8"/>
  <c r="M88" i="8"/>
  <c r="U40" i="4"/>
  <c r="V40" i="4" s="1"/>
  <c r="O39" i="4"/>
  <c r="K45" i="8" s="1"/>
  <c r="U9" i="4"/>
  <c r="W9" i="4" s="1"/>
  <c r="H51" i="4"/>
  <c r="AE51" i="3" s="1"/>
  <c r="AF31" i="7"/>
  <c r="AF54" i="7"/>
  <c r="AF53" i="7"/>
  <c r="AG65" i="7"/>
  <c r="U38" i="4"/>
  <c r="V38" i="4" s="1"/>
  <c r="U78" i="4"/>
  <c r="AF33" i="7"/>
  <c r="O21" i="8"/>
  <c r="M21" i="8"/>
  <c r="V53" i="4"/>
  <c r="AG53" i="7"/>
  <c r="AG52" i="6"/>
  <c r="V59" i="4"/>
  <c r="AG59" i="7"/>
  <c r="H58" i="4"/>
  <c r="U68" i="4"/>
  <c r="V68" i="4" s="1"/>
  <c r="W68" i="4" s="1"/>
  <c r="U75" i="4"/>
  <c r="H59" i="4"/>
  <c r="AE59" i="3" s="1"/>
  <c r="H9" i="4"/>
  <c r="I9" i="4" s="1"/>
  <c r="AF9" i="3" s="1"/>
  <c r="H21" i="4"/>
  <c r="I21" i="4" s="1"/>
  <c r="AF21" i="3" s="1"/>
  <c r="H37" i="4"/>
  <c r="AE37" i="3" s="1"/>
  <c r="H67" i="4"/>
  <c r="AE67" i="3" s="1"/>
  <c r="V58" i="4"/>
  <c r="H14" i="4"/>
  <c r="I14" i="4" s="1"/>
  <c r="AF14" i="3" s="1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AF37" i="7"/>
  <c r="U64" i="4"/>
  <c r="V64" i="4" s="1"/>
  <c r="U57" i="4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M81" i="8"/>
  <c r="AF15" i="7"/>
  <c r="AF24" i="7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V72" i="4"/>
  <c r="W72" i="4" s="1"/>
  <c r="AG72" i="7"/>
  <c r="K89" i="8"/>
  <c r="K81" i="8"/>
  <c r="AG55" i="6"/>
  <c r="AG71" i="7"/>
  <c r="V71" i="4"/>
  <c r="U51" i="4"/>
  <c r="AF72" i="7"/>
  <c r="U69" i="4"/>
  <c r="AG15" i="7"/>
  <c r="V29" i="4"/>
  <c r="AG34" i="7"/>
  <c r="O56" i="4"/>
  <c r="K82" i="8" s="1"/>
  <c r="U32" i="4"/>
  <c r="V11" i="4"/>
  <c r="U70" i="4"/>
  <c r="AF34" i="7"/>
  <c r="O92" i="8"/>
  <c r="AG62" i="7"/>
  <c r="AG39" i="6"/>
  <c r="AG29" i="6"/>
  <c r="M105" i="8"/>
  <c r="O105" i="8"/>
  <c r="O16" i="8"/>
  <c r="M16" i="8"/>
  <c r="M37" i="8"/>
  <c r="O37" i="8"/>
  <c r="K43" i="8"/>
  <c r="AG37" i="6"/>
  <c r="M89" i="8"/>
  <c r="O89" i="8"/>
  <c r="AF63" i="7"/>
  <c r="V61" i="4"/>
  <c r="W61" i="4" s="1"/>
  <c r="AG10" i="7"/>
  <c r="U80" i="4"/>
  <c r="M40" i="8"/>
  <c r="O40" i="8"/>
  <c r="U12" i="4"/>
  <c r="M39" i="8"/>
  <c r="O86" i="8"/>
  <c r="AG63" i="7"/>
  <c r="AG79" i="7"/>
  <c r="AG60" i="7"/>
  <c r="AF37" i="6"/>
  <c r="AF60" i="7"/>
  <c r="AF66" i="7"/>
  <c r="U52" i="4"/>
  <c r="M91" i="8"/>
  <c r="AG24" i="7"/>
  <c r="AF10" i="7"/>
  <c r="AF30" i="7"/>
  <c r="U30" i="4"/>
  <c r="O30" i="8"/>
  <c r="M30" i="8"/>
  <c r="AG66" i="7"/>
  <c r="AF27" i="7"/>
  <c r="U27" i="4"/>
  <c r="O27" i="4" l="1"/>
  <c r="U22" i="4"/>
  <c r="AF26" i="7"/>
  <c r="AF13" i="6"/>
  <c r="AF29" i="7"/>
  <c r="V20" i="4"/>
  <c r="W20" i="4" s="1"/>
  <c r="O76" i="4"/>
  <c r="AG76" i="6" s="1"/>
  <c r="U35" i="4"/>
  <c r="V35" i="4" s="1"/>
  <c r="W35" i="4" s="1"/>
  <c r="O41" i="8" s="1"/>
  <c r="V26" i="4"/>
  <c r="M32" i="8" s="1"/>
  <c r="AF19" i="7"/>
  <c r="AF11" i="3"/>
  <c r="AE11" i="3"/>
  <c r="AG23" i="7"/>
  <c r="K27" i="8"/>
  <c r="O24" i="4"/>
  <c r="K30" i="8" s="1"/>
  <c r="AG13" i="7"/>
  <c r="AF25" i="7"/>
  <c r="AF21" i="6"/>
  <c r="M19" i="8"/>
  <c r="AG19" i="7"/>
  <c r="O20" i="4"/>
  <c r="AG20" i="6" s="1"/>
  <c r="AG25" i="7"/>
  <c r="U14" i="4"/>
  <c r="V14" i="4" s="1"/>
  <c r="W14" i="4" s="1"/>
  <c r="AG26" i="6"/>
  <c r="I31" i="4"/>
  <c r="I37" i="8" s="1"/>
  <c r="M29" i="8"/>
  <c r="AF69" i="6"/>
  <c r="K37" i="8"/>
  <c r="AG69" i="6"/>
  <c r="M34" i="8"/>
  <c r="AE27" i="3"/>
  <c r="AF61" i="6"/>
  <c r="U39" i="4"/>
  <c r="V39" i="4" s="1"/>
  <c r="W39" i="4" s="1"/>
  <c r="AG61" i="6"/>
  <c r="I90" i="8"/>
  <c r="AF31" i="6"/>
  <c r="AG28" i="7"/>
  <c r="AF52" i="3"/>
  <c r="AF13" i="7"/>
  <c r="I19" i="4"/>
  <c r="I25" i="8" s="1"/>
  <c r="AF23" i="7"/>
  <c r="AF20" i="7"/>
  <c r="AF73" i="6"/>
  <c r="O73" i="4"/>
  <c r="K99" i="8" s="1"/>
  <c r="N30" i="4"/>
  <c r="O30" i="4" s="1"/>
  <c r="N33" i="4"/>
  <c r="AE73" i="6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K42" i="8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K20" i="8" s="1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O85" i="8" s="1"/>
  <c r="AF66" i="6"/>
  <c r="K31" i="8"/>
  <c r="AG11" i="6"/>
  <c r="W58" i="4"/>
  <c r="O84" i="8" s="1"/>
  <c r="K94" i="8"/>
  <c r="AF25" i="6"/>
  <c r="AG10" i="6"/>
  <c r="K44" i="8"/>
  <c r="M80" i="8"/>
  <c r="W54" i="4"/>
  <c r="O80" i="8" s="1"/>
  <c r="W64" i="4"/>
  <c r="O90" i="8" s="1"/>
  <c r="O23" i="4"/>
  <c r="AG23" i="6" s="1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V18" i="4" s="1"/>
  <c r="W18" i="4" s="1"/>
  <c r="W11" i="4"/>
  <c r="O17" i="8" s="1"/>
  <c r="M35" i="8"/>
  <c r="W29" i="4"/>
  <c r="O35" i="8" s="1"/>
  <c r="AG65" i="6"/>
  <c r="O79" i="4"/>
  <c r="AF63" i="6"/>
  <c r="W71" i="4"/>
  <c r="O97" i="8" s="1"/>
  <c r="AF11" i="6"/>
  <c r="M44" i="8"/>
  <c r="W38" i="4"/>
  <c r="M46" i="8"/>
  <c r="W40" i="4"/>
  <c r="W77" i="4"/>
  <c r="O103" i="8" s="1"/>
  <c r="AE62" i="6"/>
  <c r="N62" i="4"/>
  <c r="AG56" i="6"/>
  <c r="AE15" i="3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I102" i="8"/>
  <c r="AE56" i="3"/>
  <c r="I59" i="4"/>
  <c r="I85" i="8" s="1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V56" i="4"/>
  <c r="W56" i="4" s="1"/>
  <c r="AG56" i="7"/>
  <c r="AF75" i="3"/>
  <c r="I67" i="4"/>
  <c r="I93" i="8" s="1"/>
  <c r="I65" i="4"/>
  <c r="AF65" i="3" s="1"/>
  <c r="I16" i="4"/>
  <c r="AF16" i="3" s="1"/>
  <c r="O46" i="8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O44" i="8"/>
  <c r="AG9" i="7"/>
  <c r="AE9" i="3"/>
  <c r="M90" i="8"/>
  <c r="K102" i="8"/>
  <c r="I12" i="4"/>
  <c r="I18" i="8" s="1"/>
  <c r="V78" i="4"/>
  <c r="W78" i="4" s="1"/>
  <c r="AG78" i="7"/>
  <c r="AG22" i="7"/>
  <c r="V22" i="4"/>
  <c r="W22" i="4" s="1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AG79" i="6"/>
  <c r="K105" i="8"/>
  <c r="M98" i="8"/>
  <c r="O98" i="8"/>
  <c r="AG51" i="7"/>
  <c r="V51" i="4"/>
  <c r="W51" i="4" s="1"/>
  <c r="K33" i="8"/>
  <c r="AG27" i="6"/>
  <c r="I91" i="8"/>
  <c r="AF69" i="3"/>
  <c r="I87" i="8"/>
  <c r="AF61" i="3"/>
  <c r="O26" i="8"/>
  <c r="V70" i="4"/>
  <c r="W70" i="4" s="1"/>
  <c r="AG70" i="7"/>
  <c r="K26" i="8"/>
  <c r="M17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I33" i="8"/>
  <c r="AF27" i="3"/>
  <c r="V27" i="4"/>
  <c r="W27" i="4" s="1"/>
  <c r="AG27" i="7"/>
  <c r="AF38" i="3"/>
  <c r="AG52" i="7"/>
  <c r="V52" i="4"/>
  <c r="W52" i="4" s="1"/>
  <c r="AF15" i="3"/>
  <c r="I21" i="8"/>
  <c r="AG39" i="7"/>
  <c r="I38" i="8"/>
  <c r="AF32" i="3"/>
  <c r="AG36" i="6" l="1"/>
  <c r="M26" i="8"/>
  <c r="M41" i="8"/>
  <c r="O50" i="4"/>
  <c r="W26" i="4"/>
  <c r="O32" i="8" s="1"/>
  <c r="AF62" i="3"/>
  <c r="AG14" i="7"/>
  <c r="AG24" i="6"/>
  <c r="K23" i="8"/>
  <c r="AG18" i="7"/>
  <c r="AF19" i="3"/>
  <c r="AG14" i="6"/>
  <c r="AG16" i="7"/>
  <c r="I42" i="8"/>
  <c r="K29" i="8"/>
  <c r="AG40" i="6"/>
  <c r="AF30" i="6"/>
  <c r="K36" i="8"/>
  <c r="AG30" i="6"/>
  <c r="AF33" i="6"/>
  <c r="O33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M28" i="8"/>
  <c r="O28" i="8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24" i="8"/>
  <c r="M24" i="8"/>
  <c r="O45" i="8"/>
  <c r="M45" i="8"/>
  <c r="M36" i="8"/>
  <c r="O36" i="8"/>
  <c r="O78" i="8"/>
  <c r="M78" i="8"/>
  <c r="M33" i="8"/>
  <c r="O33" i="8"/>
  <c r="O106" i="8"/>
  <c r="M106" i="8"/>
  <c r="O18" i="8"/>
  <c r="M18" i="8"/>
  <c r="M42" i="8" l="1"/>
  <c r="AG50" i="6"/>
  <c r="K76" i="8"/>
  <c r="AG33" i="6"/>
  <c r="K39" i="8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<sst xmlns="http://schemas.openxmlformats.org/spreadsheetml/2006/main" count="749" uniqueCount="234">
  <si>
    <t>J</t>
  </si>
  <si>
    <t>Date of Examination</t>
  </si>
  <si>
    <t>Point Distribution</t>
  </si>
  <si>
    <t>Prelim</t>
  </si>
  <si>
    <t>Finals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</si>
  <si>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</si>
  <si>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</si>
  <si>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</si>
  <si>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</si>
  <si>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</si>
  <si>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</si>
  <si>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</si>
  <si>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</si>
  <si>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</si>
  <si>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</si>
  <si>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</si>
  <si>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</si>
  <si>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</si>
  <si>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</si>
  <si>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</si>
  <si>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</si>
  <si>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</si>
  <si>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</si>
  <si>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</si>
  <si>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</si>
  <si>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</si>
  <si>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</si>
  <si>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</si>
  <si>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</si>
  <si>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</si>
  <si>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</si>
  <si>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</si>
  <si>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</si>
  <si>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</si>
  <si>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</si>
  <si>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</si>
  <si>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</si>
  <si>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</si>
  <si>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</si>
  <si>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</si>
  <si>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</si>
  <si>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</si>
  <si>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</si>
  <si>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</si>
  <si>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</si>
  <si>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</si>
  <si>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</si>
  <si>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</si>
  <si>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</si>
  <si>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</si>
  <si>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</si>
  <si>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</si>
  <si>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</si>
  <si>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</si>
  <si>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</si>
  <si>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</si>
  <si>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</si>
  <si>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</si>
  <si>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</si>
  <si>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</si>
  <si>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</si>
  <si>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</si>
  <si>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</si>
  <si>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</si>
  <si>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</si>
  <si>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</si>
  <si>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</si>
  <si>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</si>
  <si>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</si>
  <si>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</si>
  <si>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</si>
  <si>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</si>
  <si>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</si>
  <si>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</si>
  <si>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</si>
  <si>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</si>
  <si>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</si>
  <si>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</si>
  <si>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</si>
  <si>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</si>
  <si>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</si>
  <si>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</si>
  <si>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</si>
  <si>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</si>
  <si>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</si>
  <si>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</si>
  <si>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</si>
  <si>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</si>
  <si>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</si>
  <si>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</si>
  <si>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</si>
  <si>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</si>
  <si>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</si>
  <si>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</si>
  <si>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</si>
  <si>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</si>
  <si>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</si>
  <si>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</si>
  <si>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</si>
  <si>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</si>
  <si>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</si>
  <si>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</si>
  <si>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</si>
  <si>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</si>
  <si>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</si>
  <si>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</si>
  <si>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</si>
  <si>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</si>
  <si>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</si>
  <si>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</si>
  <si>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</si>
  <si>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</si>
  <si>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</si>
  <si>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</si>
  <si>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</si>
  <si>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</si>
  <si>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</si>
  <si>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</si>
  <si>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</si>
  <si>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</si>
  <si>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</si>
  <si>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</si>
  <si>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</si>
  <si>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</si>
  <si>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</si>
  <si>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</si>
  <si>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</si>
  <si>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</si>
  <si>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</si>
  <si>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</si>
  <si>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</si>
  <si>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</si>
  <si>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</si>
  <si>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</si>
  <si>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</si>
  <si>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</si>
  <si>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</si>
  <si>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</si>
  <si>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</si>
  <si>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</si>
  <si>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</si>
  <si>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</si>
  <si>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</si>
  <si>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</si>
  <si>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</si>
  <si>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</si>
  <si>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</si>
  <si>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</si>
  <si>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</si>
  <si>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</si>
  <si>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</si>
  <si>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</si>
  <si>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</si>
  <si>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</si>
  <si>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ITE3</t>
  </si>
  <si>
    <t>WEB APPLICATION DEVELOPMENT</t>
  </si>
  <si>
    <t>2016-2017</t>
  </si>
  <si>
    <t>CITCS 2B</t>
  </si>
  <si>
    <t>MW 5:30PM-6:45PM</t>
  </si>
  <si>
    <t>TTHSAT 5:30PM-6:45PM</t>
  </si>
  <si>
    <t>S312</t>
  </si>
  <si>
    <t xml:space="preserve">ANG, RIEZL JENALYN T. </t>
  </si>
  <si>
    <t>BSIT-NET SEC TRACK-3</t>
  </si>
  <si>
    <t>16-5206-372</t>
  </si>
  <si>
    <t xml:space="preserve">APOLONIO, ROMULO III C. </t>
  </si>
  <si>
    <t>BSCS-DIGITAL ARTS TRACK-2</t>
  </si>
  <si>
    <t>15-2570-117</t>
  </si>
  <si>
    <t xml:space="preserve">ASPURIA, VANESSA KATE M. </t>
  </si>
  <si>
    <t>BSIT-NET SEC TRACK-1</t>
  </si>
  <si>
    <t>15-0094-554</t>
  </si>
  <si>
    <t xml:space="preserve">BENTER, ALYXIE BLENNE P. </t>
  </si>
  <si>
    <t>BSIT-ERP TRACK-1</t>
  </si>
  <si>
    <t>13-4173-743</t>
  </si>
  <si>
    <t xml:space="preserve">BLANCO, JOHN AUSTIN ERA I. </t>
  </si>
  <si>
    <t>BSIT-WEB TRACK-1</t>
  </si>
  <si>
    <t>16-3686-941</t>
  </si>
  <si>
    <t xml:space="preserve">CALALO, ERWIN B. </t>
  </si>
  <si>
    <t>15-3904-109</t>
  </si>
  <si>
    <t xml:space="preserve">CAMPOS, ALLYZA G. </t>
  </si>
  <si>
    <t>16-4566-100</t>
  </si>
  <si>
    <t xml:space="preserve">CHUN, JHEXER T. </t>
  </si>
  <si>
    <t>BSIT-WEB TRACK-2</t>
  </si>
  <si>
    <t>14-0245-938</t>
  </si>
  <si>
    <t xml:space="preserve">CRUZ, BRYAN JOHN G. </t>
  </si>
  <si>
    <t>16-3799-150</t>
  </si>
  <si>
    <t xml:space="preserve">DELA CRUZ, CARL KRISTIAN C. </t>
  </si>
  <si>
    <t>BSIT-BA TRACK-1</t>
  </si>
  <si>
    <t>15-4165-945</t>
  </si>
  <si>
    <t xml:space="preserve">ESCOBAR, JOSHUA MIGUEL F. </t>
  </si>
  <si>
    <t>15-0398-429</t>
  </si>
  <si>
    <t xml:space="preserve">FARIÑAS, JOHN RENDELL D. </t>
  </si>
  <si>
    <t>15-0709-779</t>
  </si>
  <si>
    <t xml:space="preserve">FERRER, JERICHO D. </t>
  </si>
  <si>
    <t>13-1951-557</t>
  </si>
  <si>
    <t xml:space="preserve">FRANCO, JASON E. </t>
  </si>
  <si>
    <t>12023093</t>
  </si>
  <si>
    <t xml:space="preserve">GAVINO, KRISTINE GILLIAN D. </t>
  </si>
  <si>
    <t>15-0155-302</t>
  </si>
  <si>
    <t xml:space="preserve">HUAB, FRANZY ALEXIS A. </t>
  </si>
  <si>
    <t>16-4840-375</t>
  </si>
  <si>
    <t xml:space="preserve">JUDE, LOU BENETT E. </t>
  </si>
  <si>
    <t>15-2058-270</t>
  </si>
  <si>
    <t xml:space="preserve">KUSIMO, OLUWAFEMI A. </t>
  </si>
  <si>
    <t>BSCS-DIGITAL ARTS TRACK-1</t>
  </si>
  <si>
    <t>15-3839-979</t>
  </si>
  <si>
    <t xml:space="preserve">LADIA, MARK BRYAN E. </t>
  </si>
  <si>
    <t>15-4476-823</t>
  </si>
  <si>
    <t xml:space="preserve">MANAOIS, EDMARSON B. </t>
  </si>
  <si>
    <t>14-0310-337</t>
  </si>
  <si>
    <t xml:space="preserve">MANGIBAT, KHEN B. </t>
  </si>
  <si>
    <t>15-0909-101</t>
  </si>
  <si>
    <t xml:space="preserve">MANUEL, RENJEN P. </t>
  </si>
  <si>
    <t>14-4675-580</t>
  </si>
  <si>
    <t xml:space="preserve">MESINA, DARYL JOHN I. </t>
  </si>
  <si>
    <t>15-4246-455</t>
  </si>
  <si>
    <t xml:space="preserve">MUHYANG, HAM D. </t>
  </si>
  <si>
    <t>BSIT-NET SEC TRACK-2</t>
  </si>
  <si>
    <t>15-3091-774</t>
  </si>
  <si>
    <t xml:space="preserve">SANGO, LHONE EZEKIEL M. </t>
  </si>
  <si>
    <t>14-5267-283</t>
  </si>
  <si>
    <t xml:space="preserve">TARECTECAN, MARIO JR. A. </t>
  </si>
  <si>
    <t>15-2047-206</t>
  </si>
  <si>
    <t xml:space="preserve">VENTUROZO, CHRISTIAN BLAIR M. </t>
  </si>
  <si>
    <t>12-4022-735</t>
  </si>
  <si>
    <t>2ND</t>
  </si>
  <si>
    <t>SW CH01</t>
  </si>
  <si>
    <t>RPT</t>
  </si>
  <si>
    <t>HTML CSS</t>
  </si>
  <si>
    <t>MAW</t>
  </si>
  <si>
    <t>Exer01</t>
  </si>
  <si>
    <t>Exer02</t>
  </si>
  <si>
    <t>Exer03</t>
  </si>
  <si>
    <t>1-25-2017</t>
  </si>
  <si>
    <t>MAYMAYA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</si>
</sst>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1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1" fillId="0" borderId="19" xfId="2" applyFont="1" applyFill="1" applyBorder="1" applyAlignment="1" applyProtection="1">
      <alignment horizontal="left" indent="1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36600" y="279400"/>
          <a:ext cx="5457825" cy="1089025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workbookViewId="0">
      <selection activeCell="G20" sqref="G20:I20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208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10"/>
      <c r="P2" s="170" t="s">
        <v>23</v>
      </c>
      <c r="Q2" s="170"/>
      <c r="R2" s="170"/>
    </row>
    <row r="3" spans="2:18" ht="13.4" customHeight="1" x14ac:dyDescent="0.35">
      <c r="B3" s="211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3"/>
      <c r="P3" s="27" t="s">
        <v>24</v>
      </c>
      <c r="Q3" s="27" t="s">
        <v>25</v>
      </c>
      <c r="R3" s="27" t="s">
        <v>26</v>
      </c>
    </row>
    <row r="4" spans="2:18" ht="13.4" customHeight="1" x14ac:dyDescent="0.35">
      <c r="B4" s="211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3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211"/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3"/>
      <c r="P5" s="27">
        <v>7</v>
      </c>
      <c r="Q5" s="27">
        <v>18.9999</v>
      </c>
      <c r="R5" s="28">
        <v>71</v>
      </c>
    </row>
    <row r="6" spans="2:18" ht="13.4" customHeight="1" x14ac:dyDescent="0.35">
      <c r="B6" s="211"/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3"/>
      <c r="P6" s="27">
        <v>19</v>
      </c>
      <c r="Q6" s="27">
        <v>30.9999</v>
      </c>
      <c r="R6" s="28">
        <v>72</v>
      </c>
    </row>
    <row r="7" spans="2:18" ht="13.4" customHeight="1" x14ac:dyDescent="0.35">
      <c r="B7" s="211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3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211"/>
      <c r="C8" s="212"/>
      <c r="D8" s="212"/>
      <c r="E8" s="212"/>
      <c r="F8" s="212"/>
      <c r="G8" s="212"/>
      <c r="H8" s="212"/>
      <c r="I8" s="212"/>
      <c r="J8" s="212"/>
      <c r="K8" s="212"/>
      <c r="L8" s="212"/>
      <c r="M8" s="212"/>
      <c r="N8" s="213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214"/>
      <c r="C9" s="215"/>
      <c r="D9" s="215"/>
      <c r="E9" s="215"/>
      <c r="F9" s="215"/>
      <c r="G9" s="215"/>
      <c r="H9" s="215"/>
      <c r="I9" s="215"/>
      <c r="J9" s="215"/>
      <c r="K9" s="215"/>
      <c r="L9" s="215"/>
      <c r="M9" s="215"/>
      <c r="N9" s="216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217" t="s">
        <v>12</v>
      </c>
      <c r="D10" s="218"/>
      <c r="E10" s="218"/>
      <c r="F10" s="218"/>
      <c r="G10" s="218"/>
      <c r="H10" s="218"/>
      <c r="I10" s="218"/>
      <c r="J10" s="218"/>
      <c r="K10" s="218"/>
      <c r="L10" s="218"/>
      <c r="M10" s="219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202"/>
      <c r="D11" s="187"/>
      <c r="E11" s="187"/>
      <c r="F11" s="187"/>
      <c r="G11" s="187"/>
      <c r="H11" s="187"/>
      <c r="I11" s="187"/>
      <c r="J11" s="187"/>
      <c r="K11" s="187"/>
      <c r="L11" s="187"/>
      <c r="M11" s="203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88" t="s">
        <v>157</v>
      </c>
      <c r="E12" s="224"/>
      <c r="F12" s="1"/>
      <c r="G12" s="220" t="s">
        <v>154</v>
      </c>
      <c r="H12" s="223"/>
      <c r="I12" s="2"/>
      <c r="J12" s="220" t="s">
        <v>155</v>
      </c>
      <c r="K12" s="221"/>
      <c r="L12" s="222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4" t="s">
        <v>13</v>
      </c>
      <c r="E13" s="175"/>
      <c r="F13" s="1"/>
      <c r="G13" s="174" t="s">
        <v>14</v>
      </c>
      <c r="H13" s="174"/>
      <c r="I13" s="2"/>
      <c r="J13" s="174" t="s">
        <v>15</v>
      </c>
      <c r="K13" s="187"/>
      <c r="L13" s="187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220" t="s">
        <v>158</v>
      </c>
      <c r="E14" s="223"/>
      <c r="F14" s="4"/>
      <c r="G14" s="220" t="s">
        <v>159</v>
      </c>
      <c r="H14" s="223"/>
      <c r="I14" s="5"/>
      <c r="J14" s="167" t="s">
        <v>160</v>
      </c>
      <c r="K14" s="6"/>
      <c r="L14" s="2"/>
      <c r="M14" s="14" t="s">
        <v>27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4" t="s">
        <v>16</v>
      </c>
      <c r="E15" s="186"/>
      <c r="F15" s="4"/>
      <c r="G15" s="174" t="s">
        <v>17</v>
      </c>
      <c r="H15" s="186"/>
      <c r="I15" s="5"/>
      <c r="J15" s="3" t="s">
        <v>18</v>
      </c>
      <c r="K15" s="225"/>
      <c r="L15" s="187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88" t="s">
        <v>156</v>
      </c>
      <c r="E16" s="189"/>
      <c r="F16" s="4"/>
      <c r="G16" s="168" t="s">
        <v>224</v>
      </c>
      <c r="H16" s="180"/>
      <c r="I16" s="180"/>
      <c r="J16" s="176" t="s">
        <v>153</v>
      </c>
      <c r="K16" s="177"/>
      <c r="L16" s="178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4" t="s">
        <v>19</v>
      </c>
      <c r="E17" s="198"/>
      <c r="F17" s="4"/>
      <c r="G17" s="3" t="s">
        <v>20</v>
      </c>
      <c r="H17" s="15"/>
      <c r="I17" s="5"/>
      <c r="J17" s="174" t="s">
        <v>21</v>
      </c>
      <c r="K17" s="187"/>
      <c r="L17" s="187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183"/>
      <c r="E18" s="183"/>
      <c r="F18" s="15"/>
      <c r="G18" s="184"/>
      <c r="H18" s="184"/>
      <c r="I18" s="184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195" t="s">
        <v>1</v>
      </c>
      <c r="E19" s="197"/>
      <c r="F19" s="7"/>
      <c r="G19" s="195" t="s">
        <v>2</v>
      </c>
      <c r="H19" s="196"/>
      <c r="I19" s="196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204">
        <v>40575</v>
      </c>
      <c r="E20" s="205"/>
      <c r="F20" s="8"/>
      <c r="G20" s="199"/>
      <c r="H20" s="200"/>
      <c r="I20" s="201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4" t="s">
        <v>3</v>
      </c>
      <c r="E21" s="175"/>
      <c r="F21" s="9"/>
      <c r="G21" s="199" t="s">
        <v>5</v>
      </c>
      <c r="H21" s="200"/>
      <c r="I21" s="201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181">
        <v>40603</v>
      </c>
      <c r="E22" s="182"/>
      <c r="F22" s="8"/>
      <c r="G22" s="206" t="s">
        <v>135</v>
      </c>
      <c r="H22" s="207"/>
      <c r="I22" s="207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4" t="s">
        <v>22</v>
      </c>
      <c r="E23" s="175"/>
      <c r="F23" s="9"/>
      <c r="G23" s="179"/>
      <c r="H23" s="179"/>
      <c r="I23" s="179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181">
        <v>40634</v>
      </c>
      <c r="E24" s="185"/>
      <c r="F24" s="9"/>
      <c r="G24" s="195" t="s">
        <v>6</v>
      </c>
      <c r="H24" s="196"/>
      <c r="I24" s="196"/>
      <c r="J24" s="44" t="s">
        <v>7</v>
      </c>
      <c r="K24" s="44" t="s">
        <v>8</v>
      </c>
      <c r="L24" s="45" t="s">
        <v>9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4" t="s">
        <v>4</v>
      </c>
      <c r="E25" s="175"/>
      <c r="F25" s="8"/>
      <c r="G25" s="190" t="s">
        <v>10</v>
      </c>
      <c r="H25" s="191"/>
      <c r="I25" s="191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4"/>
      <c r="E26" s="187"/>
      <c r="F26" s="8"/>
      <c r="G26" s="192" t="s">
        <v>11</v>
      </c>
      <c r="H26" s="193"/>
      <c r="I26" s="194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172" t="s">
        <v>151</v>
      </c>
      <c r="D27" s="173"/>
      <c r="E27" s="173"/>
      <c r="F27" s="21"/>
      <c r="G27" s="171"/>
      <c r="H27" s="171"/>
      <c r="I27" s="171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topLeftCell="A8" workbookViewId="0">
      <selection activeCell="B2" sqref="B2:B34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28</v>
      </c>
      <c r="B1" s="49" t="s">
        <v>29</v>
      </c>
      <c r="C1" s="49" t="s">
        <v>30</v>
      </c>
      <c r="D1" s="49" t="s">
        <v>31</v>
      </c>
      <c r="E1" s="49" t="s">
        <v>32</v>
      </c>
    </row>
    <row r="2" spans="1:5" ht="12.75" customHeight="1" x14ac:dyDescent="0.35">
      <c r="A2" s="50" t="s">
        <v>33</v>
      </c>
      <c r="B2" s="46" t="s">
        <v>161</v>
      </c>
      <c r="C2" s="47" t="s">
        <v>105</v>
      </c>
      <c r="D2" s="51" t="s">
        <v>162</v>
      </c>
      <c r="E2" s="47" t="s">
        <v>163</v>
      </c>
    </row>
    <row r="3" spans="1:5" ht="12.75" customHeight="1" x14ac:dyDescent="0.35">
      <c r="A3" s="50" t="s">
        <v>34</v>
      </c>
      <c r="B3" s="46" t="s">
        <v>164</v>
      </c>
      <c r="C3" s="47" t="s">
        <v>113</v>
      </c>
      <c r="D3" s="51" t="s">
        <v>165</v>
      </c>
      <c r="E3" s="47" t="s">
        <v>166</v>
      </c>
    </row>
    <row r="4" spans="1:5" ht="12.75" customHeight="1" x14ac:dyDescent="0.35">
      <c r="A4" s="50" t="s">
        <v>35</v>
      </c>
      <c r="B4" s="46" t="s">
        <v>167</v>
      </c>
      <c r="C4" s="47" t="s">
        <v>105</v>
      </c>
      <c r="D4" s="51" t="s">
        <v>168</v>
      </c>
      <c r="E4" s="47" t="s">
        <v>169</v>
      </c>
    </row>
    <row r="5" spans="1:5" ht="12.75" customHeight="1" x14ac:dyDescent="0.35">
      <c r="A5" s="50" t="s">
        <v>36</v>
      </c>
      <c r="B5" s="46" t="s">
        <v>170</v>
      </c>
      <c r="C5" s="47" t="s">
        <v>105</v>
      </c>
      <c r="D5" s="51" t="s">
        <v>171</v>
      </c>
      <c r="E5" s="47" t="s">
        <v>172</v>
      </c>
    </row>
    <row r="6" spans="1:5" ht="12.75" customHeight="1" x14ac:dyDescent="0.35">
      <c r="A6" s="50" t="s">
        <v>37</v>
      </c>
      <c r="B6" s="46" t="s">
        <v>173</v>
      </c>
      <c r="C6" s="47" t="s">
        <v>113</v>
      </c>
      <c r="D6" s="51" t="s">
        <v>174</v>
      </c>
      <c r="E6" s="47" t="s">
        <v>175</v>
      </c>
    </row>
    <row r="7" spans="1:5" ht="12.75" customHeight="1" x14ac:dyDescent="0.35">
      <c r="A7" s="50" t="s">
        <v>38</v>
      </c>
      <c r="B7" s="46" t="s">
        <v>176</v>
      </c>
      <c r="C7" s="47" t="s">
        <v>113</v>
      </c>
      <c r="D7" s="51" t="s">
        <v>174</v>
      </c>
      <c r="E7" s="47" t="s">
        <v>177</v>
      </c>
    </row>
    <row r="8" spans="1:5" ht="12.75" customHeight="1" x14ac:dyDescent="0.35">
      <c r="A8" s="50" t="s">
        <v>39</v>
      </c>
      <c r="B8" s="46" t="s">
        <v>178</v>
      </c>
      <c r="C8" s="47" t="s">
        <v>105</v>
      </c>
      <c r="D8" s="51" t="s">
        <v>174</v>
      </c>
      <c r="E8" s="47" t="s">
        <v>179</v>
      </c>
    </row>
    <row r="9" spans="1:5" ht="12.75" customHeight="1" x14ac:dyDescent="0.35">
      <c r="A9" s="50" t="s">
        <v>40</v>
      </c>
      <c r="B9" s="46" t="s">
        <v>180</v>
      </c>
      <c r="C9" s="47" t="s">
        <v>113</v>
      </c>
      <c r="D9" s="51" t="s">
        <v>181</v>
      </c>
      <c r="E9" s="47" t="s">
        <v>182</v>
      </c>
    </row>
    <row r="10" spans="1:5" ht="12.75" customHeight="1" x14ac:dyDescent="0.35">
      <c r="A10" s="50" t="s">
        <v>41</v>
      </c>
      <c r="B10" s="46" t="s">
        <v>183</v>
      </c>
      <c r="C10" s="47" t="s">
        <v>113</v>
      </c>
      <c r="D10" s="51" t="s">
        <v>168</v>
      </c>
      <c r="E10" s="47" t="s">
        <v>184</v>
      </c>
    </row>
    <row r="11" spans="1:5" ht="12.75" customHeight="1" x14ac:dyDescent="0.35">
      <c r="A11" s="50" t="s">
        <v>42</v>
      </c>
      <c r="B11" s="48" t="s">
        <v>185</v>
      </c>
      <c r="C11" s="47" t="s">
        <v>113</v>
      </c>
      <c r="D11" s="51" t="s">
        <v>186</v>
      </c>
      <c r="E11" s="47" t="s">
        <v>187</v>
      </c>
    </row>
    <row r="12" spans="1:5" ht="12.75" customHeight="1" x14ac:dyDescent="0.35">
      <c r="A12" s="50" t="s">
        <v>43</v>
      </c>
      <c r="B12" s="46" t="s">
        <v>188</v>
      </c>
      <c r="C12" s="47" t="s">
        <v>113</v>
      </c>
      <c r="D12" s="51" t="s">
        <v>168</v>
      </c>
      <c r="E12" s="47" t="s">
        <v>189</v>
      </c>
    </row>
    <row r="13" spans="1:5" ht="12.75" customHeight="1" x14ac:dyDescent="0.35">
      <c r="A13" s="50" t="s">
        <v>44</v>
      </c>
      <c r="B13" s="46" t="s">
        <v>190</v>
      </c>
      <c r="C13" s="47" t="s">
        <v>113</v>
      </c>
      <c r="D13" s="51" t="s">
        <v>174</v>
      </c>
      <c r="E13" s="47" t="s">
        <v>191</v>
      </c>
    </row>
    <row r="14" spans="1:5" ht="12.75" customHeight="1" x14ac:dyDescent="0.35">
      <c r="A14" s="50" t="s">
        <v>45</v>
      </c>
      <c r="B14" s="46" t="s">
        <v>192</v>
      </c>
      <c r="C14" s="47" t="s">
        <v>113</v>
      </c>
      <c r="D14" s="51" t="s">
        <v>174</v>
      </c>
      <c r="E14" s="47" t="s">
        <v>193</v>
      </c>
    </row>
    <row r="15" spans="1:5" ht="12.75" customHeight="1" x14ac:dyDescent="0.35">
      <c r="A15" s="50" t="s">
        <v>46</v>
      </c>
      <c r="B15" s="46" t="s">
        <v>194</v>
      </c>
      <c r="C15" s="47" t="s">
        <v>113</v>
      </c>
      <c r="D15" s="51" t="s">
        <v>174</v>
      </c>
      <c r="E15" s="47" t="s">
        <v>195</v>
      </c>
    </row>
    <row r="16" spans="1:5" ht="12.75" customHeight="1" x14ac:dyDescent="0.35">
      <c r="A16" s="50" t="s">
        <v>47</v>
      </c>
      <c r="B16" s="46" t="s">
        <v>196</v>
      </c>
      <c r="C16" s="47" t="s">
        <v>105</v>
      </c>
      <c r="D16" s="51" t="s">
        <v>174</v>
      </c>
      <c r="E16" s="47" t="s">
        <v>197</v>
      </c>
    </row>
    <row r="17" spans="1:5" ht="12.75" customHeight="1" x14ac:dyDescent="0.35">
      <c r="A17" s="50" t="s">
        <v>48</v>
      </c>
      <c r="B17" s="46" t="s">
        <v>198</v>
      </c>
      <c r="C17" s="47" t="s">
        <v>105</v>
      </c>
      <c r="D17" s="51" t="s">
        <v>171</v>
      </c>
      <c r="E17" s="47" t="s">
        <v>199</v>
      </c>
    </row>
    <row r="18" spans="1:5" ht="12.75" customHeight="1" x14ac:dyDescent="0.35">
      <c r="A18" s="50" t="s">
        <v>49</v>
      </c>
      <c r="B18" s="46" t="s">
        <v>200</v>
      </c>
      <c r="C18" s="47" t="s">
        <v>113</v>
      </c>
      <c r="D18" s="51" t="s">
        <v>168</v>
      </c>
      <c r="E18" s="47" t="s">
        <v>201</v>
      </c>
    </row>
    <row r="19" spans="1:5" ht="12.75" customHeight="1" x14ac:dyDescent="0.35">
      <c r="A19" s="50" t="s">
        <v>50</v>
      </c>
      <c r="B19" s="46" t="s">
        <v>202</v>
      </c>
      <c r="C19" s="47" t="s">
        <v>113</v>
      </c>
      <c r="D19" s="51" t="s">
        <v>203</v>
      </c>
      <c r="E19" s="47" t="s">
        <v>204</v>
      </c>
    </row>
    <row r="20" spans="1:5" ht="12.75" customHeight="1" x14ac:dyDescent="0.35">
      <c r="A20" s="50" t="s">
        <v>51</v>
      </c>
      <c r="B20" s="46" t="s">
        <v>205</v>
      </c>
      <c r="C20" s="47" t="s">
        <v>113</v>
      </c>
      <c r="D20" s="51" t="s">
        <v>174</v>
      </c>
      <c r="E20" s="47" t="s">
        <v>206</v>
      </c>
    </row>
    <row r="21" spans="1:5" ht="12.75" customHeight="1" x14ac:dyDescent="0.35">
      <c r="A21" s="50" t="s">
        <v>52</v>
      </c>
      <c r="B21" s="46" t="s">
        <v>207</v>
      </c>
      <c r="C21" s="47" t="s">
        <v>113</v>
      </c>
      <c r="D21" s="51" t="s">
        <v>168</v>
      </c>
      <c r="E21" s="47" t="s">
        <v>208</v>
      </c>
    </row>
    <row r="22" spans="1:5" ht="12.75" customHeight="1" x14ac:dyDescent="0.35">
      <c r="A22" s="50" t="s">
        <v>53</v>
      </c>
      <c r="B22" s="46" t="s">
        <v>209</v>
      </c>
      <c r="C22" s="47" t="s">
        <v>113</v>
      </c>
      <c r="D22" s="51" t="s">
        <v>181</v>
      </c>
      <c r="E22" s="47" t="s">
        <v>210</v>
      </c>
    </row>
    <row r="23" spans="1:5" ht="12.75" customHeight="1" x14ac:dyDescent="0.35">
      <c r="A23" s="50" t="s">
        <v>54</v>
      </c>
      <c r="B23" s="46" t="s">
        <v>211</v>
      </c>
      <c r="C23" s="47" t="s">
        <v>113</v>
      </c>
      <c r="D23" s="51" t="s">
        <v>168</v>
      </c>
      <c r="E23" s="47" t="s">
        <v>212</v>
      </c>
    </row>
    <row r="24" spans="1:5" ht="12.75" customHeight="1" x14ac:dyDescent="0.35">
      <c r="A24" s="50" t="s">
        <v>55</v>
      </c>
      <c r="B24" s="46" t="s">
        <v>213</v>
      </c>
      <c r="C24" s="47" t="s">
        <v>113</v>
      </c>
      <c r="D24" s="51" t="s">
        <v>174</v>
      </c>
      <c r="E24" s="47" t="s">
        <v>214</v>
      </c>
    </row>
    <row r="25" spans="1:5" ht="12.75" customHeight="1" x14ac:dyDescent="0.35">
      <c r="A25" s="50" t="s">
        <v>56</v>
      </c>
      <c r="B25" s="46" t="s">
        <v>215</v>
      </c>
      <c r="C25" s="47" t="s">
        <v>113</v>
      </c>
      <c r="D25" s="51" t="s">
        <v>216</v>
      </c>
      <c r="E25" s="47" t="s">
        <v>217</v>
      </c>
    </row>
    <row r="26" spans="1:5" ht="12.75" customHeight="1" x14ac:dyDescent="0.35">
      <c r="A26" s="50" t="s">
        <v>57</v>
      </c>
      <c r="B26" s="46" t="s">
        <v>218</v>
      </c>
      <c r="C26" s="47" t="s">
        <v>113</v>
      </c>
      <c r="D26" s="51" t="s">
        <v>165</v>
      </c>
      <c r="E26" s="47" t="s">
        <v>219</v>
      </c>
    </row>
    <row r="27" spans="1:5" ht="12.75" customHeight="1" x14ac:dyDescent="0.35">
      <c r="A27" s="50" t="s">
        <v>58</v>
      </c>
      <c r="B27" s="46" t="s">
        <v>220</v>
      </c>
      <c r="C27" s="47" t="s">
        <v>113</v>
      </c>
      <c r="D27" s="51" t="s">
        <v>181</v>
      </c>
      <c r="E27" s="47" t="s">
        <v>221</v>
      </c>
    </row>
    <row r="28" spans="1:5" ht="12.75" customHeight="1" x14ac:dyDescent="0.35">
      <c r="A28" s="50" t="s">
        <v>59</v>
      </c>
      <c r="B28" s="46" t="s">
        <v>222</v>
      </c>
      <c r="C28" s="47" t="s">
        <v>113</v>
      </c>
      <c r="D28" s="51" t="s">
        <v>203</v>
      </c>
      <c r="E28" s="47" t="s">
        <v>223</v>
      </c>
    </row>
    <row r="29" spans="1:5" ht="12.75" customHeight="1" x14ac:dyDescent="0.35">
      <c r="A29" s="50" t="s">
        <v>60</v>
      </c>
      <c r="B29" s="46"/>
      <c r="C29" s="47"/>
      <c r="D29" s="51"/>
      <c r="E29" s="47"/>
    </row>
    <row r="30" spans="1:5" ht="12.75" customHeight="1" x14ac:dyDescent="0.35">
      <c r="A30" s="50" t="s">
        <v>61</v>
      </c>
      <c r="B30" s="46"/>
      <c r="C30" s="47"/>
      <c r="D30" s="51"/>
      <c r="E30" s="47"/>
    </row>
    <row r="31" spans="1:5" ht="12.75" customHeight="1" x14ac:dyDescent="0.35">
      <c r="A31" s="50" t="s">
        <v>62</v>
      </c>
      <c r="B31" s="46"/>
      <c r="C31" s="47"/>
      <c r="D31" s="51"/>
      <c r="E31" s="47"/>
    </row>
    <row r="32" spans="1:5" ht="12.75" customHeight="1" x14ac:dyDescent="0.35">
      <c r="A32" s="50" t="s">
        <v>63</v>
      </c>
      <c r="B32" s="46"/>
      <c r="C32" s="47"/>
      <c r="D32" s="51"/>
      <c r="E32" s="47"/>
    </row>
    <row r="33" spans="1:5" ht="12.75" customHeight="1" x14ac:dyDescent="0.35">
      <c r="A33" s="50" t="s">
        <v>64</v>
      </c>
      <c r="B33" s="46"/>
      <c r="C33" s="47"/>
      <c r="D33" s="51"/>
      <c r="E33" s="47"/>
    </row>
    <row r="34" spans="1:5" ht="12.75" customHeight="1" x14ac:dyDescent="0.35">
      <c r="A34" s="50" t="s">
        <v>65</v>
      </c>
      <c r="B34" s="169" t="s">
        <v>233</v>
      </c>
      <c r="C34" s="47"/>
      <c r="D34" s="51"/>
      <c r="E34" s="47"/>
    </row>
    <row r="35" spans="1:5" ht="12.75" customHeight="1" x14ac:dyDescent="0.35">
      <c r="A35" s="50" t="s">
        <v>66</v>
      </c>
      <c r="B35" s="46"/>
      <c r="C35" s="47"/>
      <c r="D35" s="51"/>
      <c r="E35" s="47"/>
    </row>
    <row r="36" spans="1:5" ht="12.75" customHeight="1" x14ac:dyDescent="0.35">
      <c r="A36" s="50" t="s">
        <v>67</v>
      </c>
      <c r="B36" s="46"/>
      <c r="C36" s="47"/>
      <c r="D36" s="51"/>
      <c r="E36" s="47"/>
    </row>
    <row r="37" spans="1:5" ht="12.75" customHeight="1" x14ac:dyDescent="0.35">
      <c r="A37" s="50" t="s">
        <v>68</v>
      </c>
      <c r="B37" s="46"/>
      <c r="C37" s="47"/>
      <c r="D37" s="51"/>
      <c r="E37" s="47"/>
    </row>
    <row r="38" spans="1:5" ht="12.75" customHeight="1" x14ac:dyDescent="0.35">
      <c r="A38" s="50" t="s">
        <v>69</v>
      </c>
      <c r="B38" s="46"/>
      <c r="C38" s="47"/>
      <c r="D38" s="51"/>
      <c r="E38" s="47"/>
    </row>
    <row r="39" spans="1:5" ht="12.75" customHeight="1" x14ac:dyDescent="0.35">
      <c r="A39" s="50" t="s">
        <v>70</v>
      </c>
      <c r="B39" s="46"/>
      <c r="C39" s="47"/>
      <c r="D39" s="51"/>
      <c r="E39" s="47"/>
    </row>
    <row r="40" spans="1:5" ht="12.75" customHeight="1" x14ac:dyDescent="0.35">
      <c r="A40" s="50" t="s">
        <v>71</v>
      </c>
      <c r="B40" s="46"/>
      <c r="C40" s="47"/>
      <c r="D40" s="51"/>
      <c r="E40" s="47"/>
    </row>
    <row r="41" spans="1:5" ht="12.75" customHeight="1" x14ac:dyDescent="0.35">
      <c r="A41" s="50" t="s">
        <v>72</v>
      </c>
      <c r="B41" s="46"/>
      <c r="C41" s="47"/>
      <c r="D41" s="51"/>
      <c r="E41" s="47"/>
    </row>
    <row r="42" spans="1:5" ht="12.75" customHeight="1" x14ac:dyDescent="0.35">
      <c r="A42" s="50" t="s">
        <v>73</v>
      </c>
      <c r="B42" s="46"/>
      <c r="C42" s="47"/>
      <c r="D42" s="51"/>
      <c r="E42" s="47"/>
    </row>
    <row r="43" spans="1:5" ht="12.75" customHeight="1" x14ac:dyDescent="0.35">
      <c r="A43" s="50" t="s">
        <v>74</v>
      </c>
      <c r="B43" s="46"/>
      <c r="C43" s="47"/>
      <c r="D43" s="51"/>
      <c r="E43" s="47"/>
    </row>
    <row r="44" spans="1:5" ht="12.75" customHeight="1" x14ac:dyDescent="0.35">
      <c r="A44" s="50" t="s">
        <v>75</v>
      </c>
      <c r="B44" s="46"/>
      <c r="C44" s="47"/>
      <c r="D44" s="51"/>
      <c r="E44" s="47"/>
    </row>
    <row r="45" spans="1:5" ht="12.75" customHeight="1" x14ac:dyDescent="0.35">
      <c r="A45" s="50" t="s">
        <v>76</v>
      </c>
      <c r="B45" s="46"/>
      <c r="C45" s="47"/>
      <c r="D45" s="51"/>
      <c r="E45" s="47"/>
    </row>
    <row r="46" spans="1:5" ht="12.75" customHeight="1" x14ac:dyDescent="0.35">
      <c r="A46" s="50" t="s">
        <v>77</v>
      </c>
      <c r="B46" s="46"/>
      <c r="C46" s="47"/>
      <c r="D46" s="51"/>
      <c r="E46" s="47"/>
    </row>
    <row r="47" spans="1:5" ht="12.75" customHeight="1" x14ac:dyDescent="0.35">
      <c r="A47" s="50" t="s">
        <v>78</v>
      </c>
      <c r="B47" s="46"/>
      <c r="C47" s="47"/>
      <c r="D47" s="51"/>
      <c r="E47" s="47"/>
    </row>
    <row r="48" spans="1:5" ht="12.75" customHeight="1" x14ac:dyDescent="0.35">
      <c r="A48" s="50" t="s">
        <v>79</v>
      </c>
      <c r="B48" s="46"/>
      <c r="C48" s="47"/>
      <c r="D48" s="51"/>
      <c r="E48" s="47"/>
    </row>
    <row r="49" spans="1:5" ht="12.75" customHeight="1" x14ac:dyDescent="0.35">
      <c r="A49" s="50" t="s">
        <v>80</v>
      </c>
      <c r="B49" s="46"/>
      <c r="C49" s="47"/>
      <c r="D49" s="51"/>
      <c r="E49" s="47"/>
    </row>
    <row r="50" spans="1:5" ht="12.75" customHeight="1" x14ac:dyDescent="0.35">
      <c r="A50" s="50" t="s">
        <v>81</v>
      </c>
      <c r="B50" s="46"/>
      <c r="C50" s="47"/>
      <c r="D50" s="51"/>
      <c r="E50" s="47"/>
    </row>
    <row r="51" spans="1:5" ht="12.75" customHeight="1" x14ac:dyDescent="0.35">
      <c r="A51" s="50" t="s">
        <v>82</v>
      </c>
      <c r="B51" s="46"/>
      <c r="C51" s="47"/>
      <c r="D51" s="51"/>
      <c r="E51" s="47"/>
    </row>
    <row r="52" spans="1:5" ht="12.75" customHeight="1" x14ac:dyDescent="0.35">
      <c r="A52" s="50" t="s">
        <v>83</v>
      </c>
      <c r="B52" s="46"/>
      <c r="C52" s="47"/>
      <c r="D52" s="51"/>
      <c r="E52" s="47"/>
    </row>
    <row r="53" spans="1:5" ht="12.75" customHeight="1" x14ac:dyDescent="0.35">
      <c r="A53" s="50" t="s">
        <v>84</v>
      </c>
      <c r="B53" s="46"/>
      <c r="C53" s="47"/>
      <c r="D53" s="51"/>
      <c r="E53" s="47"/>
    </row>
    <row r="54" spans="1:5" ht="12.75" customHeight="1" x14ac:dyDescent="0.35">
      <c r="A54" s="50" t="s">
        <v>85</v>
      </c>
      <c r="B54" s="46"/>
      <c r="C54" s="47"/>
      <c r="D54" s="51"/>
      <c r="E54" s="47"/>
    </row>
    <row r="55" spans="1:5" ht="12.75" customHeight="1" x14ac:dyDescent="0.35">
      <c r="A55" s="50" t="s">
        <v>86</v>
      </c>
      <c r="B55" s="46"/>
      <c r="C55" s="47"/>
      <c r="D55" s="51"/>
      <c r="E55" s="47"/>
    </row>
    <row r="56" spans="1:5" ht="12.75" customHeight="1" x14ac:dyDescent="0.35">
      <c r="A56" s="50" t="s">
        <v>87</v>
      </c>
      <c r="B56" s="46"/>
      <c r="C56" s="47"/>
      <c r="D56" s="51"/>
      <c r="E56" s="47"/>
    </row>
    <row r="57" spans="1:5" ht="12.75" customHeight="1" x14ac:dyDescent="0.35">
      <c r="A57" s="50" t="s">
        <v>88</v>
      </c>
      <c r="B57" s="46"/>
      <c r="C57" s="47"/>
      <c r="D57" s="51"/>
      <c r="E57" s="47"/>
    </row>
    <row r="58" spans="1:5" ht="12.75" customHeight="1" x14ac:dyDescent="0.35">
      <c r="A58" s="50" t="s">
        <v>89</v>
      </c>
      <c r="B58" s="46"/>
      <c r="C58" s="47"/>
      <c r="D58" s="51"/>
      <c r="E58" s="47"/>
    </row>
    <row r="59" spans="1:5" ht="12.75" customHeight="1" x14ac:dyDescent="0.35">
      <c r="A59" s="50" t="s">
        <v>90</v>
      </c>
      <c r="B59" s="46"/>
      <c r="C59" s="47"/>
      <c r="D59" s="51"/>
      <c r="E59" s="47"/>
    </row>
    <row r="60" spans="1:5" ht="12.75" customHeight="1" x14ac:dyDescent="0.35">
      <c r="A60" s="50" t="s">
        <v>91</v>
      </c>
      <c r="B60" s="46"/>
      <c r="C60" s="47"/>
      <c r="D60" s="51"/>
      <c r="E60" s="47"/>
    </row>
    <row r="61" spans="1:5" ht="12.75" customHeight="1" x14ac:dyDescent="0.35">
      <c r="A61" s="50" t="s">
        <v>92</v>
      </c>
      <c r="B61" s="46"/>
      <c r="C61" s="47"/>
      <c r="D61" s="51"/>
      <c r="E61" s="47"/>
    </row>
    <row r="62" spans="1:5" ht="12.75" customHeight="1" x14ac:dyDescent="0.35">
      <c r="A62" s="50" t="s">
        <v>93</v>
      </c>
      <c r="B62" s="46"/>
      <c r="C62" s="47"/>
      <c r="D62" s="51"/>
      <c r="E62" s="47"/>
    </row>
    <row r="63" spans="1:5" ht="12.75" customHeight="1" x14ac:dyDescent="0.35">
      <c r="A63" s="50" t="s">
        <v>94</v>
      </c>
      <c r="B63" s="46"/>
      <c r="C63" s="47"/>
      <c r="D63" s="51"/>
      <c r="E63" s="47"/>
    </row>
    <row r="64" spans="1:5" ht="12.75" customHeight="1" x14ac:dyDescent="0.35">
      <c r="A64" s="50" t="s">
        <v>95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view="pageLayout" topLeftCell="A31" zoomScaleNormal="100" workbookViewId="0">
      <selection activeCell="V12" sqref="V12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28" t="str">
        <f>CONCATENATE('INITIAL INPUT'!D12,"  ",'INITIAL INPUT'!G12)</f>
        <v>CITCS 2B  ITE3</v>
      </c>
      <c r="B1" s="229"/>
      <c r="C1" s="229"/>
      <c r="D1" s="230"/>
      <c r="E1" s="234" t="s">
        <v>128</v>
      </c>
      <c r="F1" s="235"/>
      <c r="G1" s="235"/>
      <c r="H1" s="235"/>
      <c r="I1" s="236"/>
      <c r="J1" s="234" t="s">
        <v>129</v>
      </c>
      <c r="K1" s="235"/>
      <c r="L1" s="235"/>
      <c r="M1" s="235"/>
      <c r="N1" s="235"/>
      <c r="O1" s="236"/>
      <c r="P1" s="234" t="s">
        <v>130</v>
      </c>
      <c r="Q1" s="235"/>
      <c r="R1" s="235"/>
      <c r="S1" s="235"/>
      <c r="T1" s="235"/>
      <c r="U1" s="235"/>
      <c r="V1" s="236"/>
      <c r="W1" s="72"/>
    </row>
    <row r="2" spans="1:24" s="74" customFormat="1" ht="15" customHeight="1" x14ac:dyDescent="0.35">
      <c r="A2" s="231"/>
      <c r="B2" s="232"/>
      <c r="C2" s="232"/>
      <c r="D2" s="233"/>
      <c r="E2" s="279" t="str">
        <f>IF('INITIAL INPUT'!G20="","",'INITIAL INPUT'!G20)</f>
        <v/>
      </c>
      <c r="F2" s="272" t="str">
        <f>IF('INITIAL INPUT'!G21="","",'INITIAL INPUT'!G21)</f>
        <v>Laboratory</v>
      </c>
      <c r="G2" s="267" t="s">
        <v>97</v>
      </c>
      <c r="H2" s="247" t="s">
        <v>98</v>
      </c>
      <c r="I2" s="276" t="str">
        <f>IF('INITIAL INPUT'!J23="","GRADE (%)","INVALID GRADE")</f>
        <v>GRADE (%)</v>
      </c>
      <c r="J2" s="279" t="str">
        <f>E2</f>
        <v/>
      </c>
      <c r="K2" s="272" t="str">
        <f>F2</f>
        <v>Laboratory</v>
      </c>
      <c r="L2" s="267" t="str">
        <f>G2</f>
        <v>EXAM</v>
      </c>
      <c r="M2" s="268" t="s">
        <v>131</v>
      </c>
      <c r="N2" s="247" t="s">
        <v>98</v>
      </c>
      <c r="O2" s="276" t="str">
        <f>IF('INITIAL INPUT'!K23="","GRADE (%)","INVALID GRADE")</f>
        <v>GRADE (%)</v>
      </c>
      <c r="P2" s="279" t="str">
        <f>E2</f>
        <v/>
      </c>
      <c r="Q2" s="272" t="str">
        <f>F2</f>
        <v>Laboratory</v>
      </c>
      <c r="R2" s="267" t="s">
        <v>97</v>
      </c>
      <c r="S2" s="268" t="s">
        <v>131</v>
      </c>
      <c r="T2" s="247" t="s">
        <v>98</v>
      </c>
      <c r="U2" s="276" t="str">
        <f>IF('INITIAL INPUT'!L23="","GRADE (%)","INVALID GRADE")</f>
        <v>GRADE (%)</v>
      </c>
      <c r="V2" s="282" t="str">
        <f>IF(U2="INVALID GRADE","INVALID FINAL GRADE","FINAL GRADE (%)")</f>
        <v>FINAL GRADE (%)</v>
      </c>
      <c r="W2" s="294" t="s">
        <v>132</v>
      </c>
    </row>
    <row r="3" spans="1:24" s="74" customFormat="1" ht="12.75" customHeight="1" x14ac:dyDescent="0.35">
      <c r="A3" s="237" t="str">
        <f>'INITIAL INPUT'!J12</f>
        <v>WEB APPLICATION DEVELOPMENT</v>
      </c>
      <c r="B3" s="238"/>
      <c r="C3" s="238"/>
      <c r="D3" s="239"/>
      <c r="E3" s="280"/>
      <c r="F3" s="273"/>
      <c r="G3" s="245"/>
      <c r="H3" s="275"/>
      <c r="I3" s="277"/>
      <c r="J3" s="280"/>
      <c r="K3" s="273"/>
      <c r="L3" s="245"/>
      <c r="M3" s="268"/>
      <c r="N3" s="275"/>
      <c r="O3" s="277"/>
      <c r="P3" s="280"/>
      <c r="Q3" s="273"/>
      <c r="R3" s="245"/>
      <c r="S3" s="268"/>
      <c r="T3" s="275"/>
      <c r="U3" s="277"/>
      <c r="V3" s="283"/>
      <c r="W3" s="295"/>
    </row>
    <row r="4" spans="1:24" s="74" customFormat="1" ht="12.75" customHeight="1" x14ac:dyDescent="0.35">
      <c r="A4" s="240" t="str">
        <f>CONCATENATE('INITIAL INPUT'!D14,"  ",'INITIAL INPUT'!G14)</f>
        <v>MW 5:30PM-6:45PM  TTHSAT 5:30PM-6:45PM</v>
      </c>
      <c r="B4" s="241"/>
      <c r="C4" s="242"/>
      <c r="D4" s="103" t="str">
        <f>'INITIAL INPUT'!J14</f>
        <v>S312</v>
      </c>
      <c r="E4" s="280"/>
      <c r="F4" s="273"/>
      <c r="G4" s="245"/>
      <c r="H4" s="275"/>
      <c r="I4" s="277"/>
      <c r="J4" s="280"/>
      <c r="K4" s="273"/>
      <c r="L4" s="245"/>
      <c r="M4" s="268"/>
      <c r="N4" s="275"/>
      <c r="O4" s="277"/>
      <c r="P4" s="280"/>
      <c r="Q4" s="273"/>
      <c r="R4" s="245"/>
      <c r="S4" s="268"/>
      <c r="T4" s="275"/>
      <c r="U4" s="277"/>
      <c r="V4" s="283"/>
      <c r="W4" s="295"/>
    </row>
    <row r="5" spans="1:24" s="74" customFormat="1" ht="12.65" customHeight="1" x14ac:dyDescent="0.35">
      <c r="A5" s="240" t="str">
        <f>CONCATENATE('INITIAL INPUT'!G16," Trimester ","SY ",'INITIAL INPUT'!D16)</f>
        <v>2ND Trimester SY 2016-2017</v>
      </c>
      <c r="B5" s="241"/>
      <c r="C5" s="242"/>
      <c r="D5" s="243"/>
      <c r="E5" s="280"/>
      <c r="F5" s="273"/>
      <c r="G5" s="285">
        <f>'INITIAL INPUT'!D20</f>
        <v>40575</v>
      </c>
      <c r="H5" s="275"/>
      <c r="I5" s="277"/>
      <c r="J5" s="280"/>
      <c r="K5" s="273"/>
      <c r="L5" s="285">
        <f>'INITIAL INPUT'!D22</f>
        <v>40603</v>
      </c>
      <c r="M5" s="268"/>
      <c r="N5" s="275"/>
      <c r="O5" s="277"/>
      <c r="P5" s="280"/>
      <c r="Q5" s="273"/>
      <c r="R5" s="285">
        <f>'INITIAL INPUT'!D24</f>
        <v>40634</v>
      </c>
      <c r="S5" s="268"/>
      <c r="T5" s="275"/>
      <c r="U5" s="277"/>
      <c r="V5" s="283"/>
      <c r="W5" s="295"/>
    </row>
    <row r="6" spans="1:24" s="74" customFormat="1" ht="12.75" customHeight="1" x14ac:dyDescent="0.35">
      <c r="A6" s="253" t="str">
        <f>CONCATENATE("Inst/Prof:", 'INITIAL INPUT'!J16)</f>
        <v>Inst/Prof:Leonard Prim Francis G. Reyes</v>
      </c>
      <c r="B6" s="254"/>
      <c r="C6" s="254"/>
      <c r="D6" s="286"/>
      <c r="E6" s="280"/>
      <c r="F6" s="273"/>
      <c r="G6" s="273"/>
      <c r="H6" s="275"/>
      <c r="I6" s="277"/>
      <c r="J6" s="280"/>
      <c r="K6" s="273"/>
      <c r="L6" s="273"/>
      <c r="M6" s="268"/>
      <c r="N6" s="275"/>
      <c r="O6" s="277"/>
      <c r="P6" s="280"/>
      <c r="Q6" s="273"/>
      <c r="R6" s="273"/>
      <c r="S6" s="268"/>
      <c r="T6" s="275"/>
      <c r="U6" s="277"/>
      <c r="V6" s="283"/>
      <c r="W6" s="295"/>
    </row>
    <row r="7" spans="1:24" ht="13.15" customHeight="1" x14ac:dyDescent="0.25">
      <c r="A7" s="256" t="s">
        <v>123</v>
      </c>
      <c r="B7" s="257"/>
      <c r="C7" s="260" t="s">
        <v>124</v>
      </c>
      <c r="D7" s="226" t="s">
        <v>133</v>
      </c>
      <c r="E7" s="281"/>
      <c r="F7" s="274"/>
      <c r="G7" s="274"/>
      <c r="H7" s="275"/>
      <c r="I7" s="277"/>
      <c r="J7" s="281"/>
      <c r="K7" s="274"/>
      <c r="L7" s="274"/>
      <c r="M7" s="269"/>
      <c r="N7" s="275"/>
      <c r="O7" s="277"/>
      <c r="P7" s="281"/>
      <c r="Q7" s="274"/>
      <c r="R7" s="274"/>
      <c r="S7" s="269"/>
      <c r="T7" s="275"/>
      <c r="U7" s="277"/>
      <c r="V7" s="283"/>
      <c r="W7" s="295"/>
    </row>
    <row r="8" spans="1:24" ht="12.75" customHeight="1" x14ac:dyDescent="0.25">
      <c r="A8" s="258"/>
      <c r="B8" s="259"/>
      <c r="C8" s="261"/>
      <c r="D8" s="227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9"/>
      <c r="I8" s="278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70"/>
      <c r="N8" s="249"/>
      <c r="O8" s="278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70"/>
      <c r="T8" s="249"/>
      <c r="U8" s="278"/>
      <c r="V8" s="284"/>
      <c r="W8" s="296"/>
    </row>
    <row r="9" spans="1:24" s="89" customFormat="1" ht="12" customHeight="1" x14ac:dyDescent="0.25">
      <c r="A9" s="78" t="s">
        <v>33</v>
      </c>
      <c r="B9" s="79" t="str">
        <f>IF(NAMES!B2="","",NAMES!B2)</f>
        <v xml:space="preserve">ANG, RIEZL JENALYN T. </v>
      </c>
      <c r="C9" s="104" t="str">
        <f>IF(NAMES!C2="","",NAMES!C2)</f>
        <v>F</v>
      </c>
      <c r="D9" s="81" t="str">
        <f>IF(NAMES!D2="","",NAMES!D2)</f>
        <v>BSIT-NET SEC TRACK-3</v>
      </c>
      <c r="E9" s="82">
        <f>IF(PRELIM!P9="","",$E$8*PRELIM!P9)</f>
        <v>17.16</v>
      </c>
      <c r="F9" s="83">
        <f>IF(PRELIM!AB9="","",$F$8*PRELIM!AB9)</f>
        <v>23.480769230769234</v>
      </c>
      <c r="G9" s="83">
        <f>IF(PRELIM!AD9="","",$G$8*PRELIM!AD9)</f>
        <v>14.280000000000001</v>
      </c>
      <c r="H9" s="84">
        <f t="shared" ref="H9:H40" si="0">IF(SUM(E9:G9)=0,"",SUM(E9:G9))</f>
        <v>54.920769230769238</v>
      </c>
      <c r="I9" s="85">
        <f>IF(H9="","",VLOOKUP(H9,'INITIAL INPUT'!$P$4:$R$34,3))</f>
        <v>77</v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5">
      <c r="A10" s="90" t="s">
        <v>34</v>
      </c>
      <c r="B10" s="79" t="str">
        <f>IF(NAMES!B3="","",NAMES!B3)</f>
        <v xml:space="preserve">APOLONIO, ROMULO III C. </v>
      </c>
      <c r="C10" s="104" t="str">
        <f>IF(NAMES!C3="","",NAMES!C3)</f>
        <v>M</v>
      </c>
      <c r="D10" s="81" t="str">
        <f>IF(NAMES!D3="","",NAMES!D3)</f>
        <v>BSCS-DIGITAL ARTS TRACK-2</v>
      </c>
      <c r="E10" s="82">
        <f>IF(PRELIM!P10="","",$E$8*PRELIM!P10)</f>
        <v>10.999999999999998</v>
      </c>
      <c r="F10" s="83">
        <f>IF(PRELIM!AB10="","",$F$8*PRELIM!AB10)</f>
        <v>17.388461538461538</v>
      </c>
      <c r="G10" s="83">
        <f>IF(PRELIM!AD10="","",$G$8*PRELIM!AD10)</f>
        <v>21.76</v>
      </c>
      <c r="H10" s="84">
        <f t="shared" si="0"/>
        <v>50.148461538461532</v>
      </c>
      <c r="I10" s="85">
        <f>IF(H10="","",VLOOKUP(H10,'INITIAL INPUT'!$P$4:$R$34,3))</f>
        <v>75</v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5">
      <c r="A11" s="90" t="s">
        <v>35</v>
      </c>
      <c r="B11" s="79" t="str">
        <f>IF(NAMES!B4="","",NAMES!B4)</f>
        <v xml:space="preserve">ASPURIA, VANESSA KATE M. </v>
      </c>
      <c r="C11" s="104" t="str">
        <f>IF(NAMES!C4="","",NAMES!C4)</f>
        <v>F</v>
      </c>
      <c r="D11" s="81" t="str">
        <f>IF(NAMES!D4="","",NAMES!D4)</f>
        <v>BSIT-NET SEC TRACK-1</v>
      </c>
      <c r="E11" s="82">
        <f>IF(PRELIM!P11="","",$E$8*PRELIM!P11)</f>
        <v>9.9</v>
      </c>
      <c r="F11" s="83">
        <f>IF(PRELIM!AB11="","",$F$8*PRELIM!AB11)</f>
        <v>4.4423076923076925</v>
      </c>
      <c r="G11" s="83" t="str">
        <f>IF(PRELIM!AD11="","",$G$8*PRELIM!AD11)</f>
        <v/>
      </c>
      <c r="H11" s="84">
        <f t="shared" si="0"/>
        <v>14.342307692307692</v>
      </c>
      <c r="I11" s="85">
        <f>IF(H11="","",VLOOKUP(H11,'INITIAL INPUT'!$P$4:$R$34,3))</f>
        <v>71</v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5">
      <c r="A12" s="90" t="s">
        <v>36</v>
      </c>
      <c r="B12" s="79" t="str">
        <f>IF(NAMES!B5="","",NAMES!B5)</f>
        <v xml:space="preserve">BENTER, ALYXIE BLENNE P. </v>
      </c>
      <c r="C12" s="104" t="str">
        <f>IF(NAMES!C5="","",NAMES!C5)</f>
        <v>F</v>
      </c>
      <c r="D12" s="81" t="str">
        <f>IF(NAMES!D5="","",NAMES!D5)</f>
        <v>BSIT-ERP TRACK-1</v>
      </c>
      <c r="E12" s="82" t="str">
        <f>IF(PRELIM!P12="","",$E$8*PRELIM!P12)</f>
        <v/>
      </c>
      <c r="F12" s="83">
        <f>IF(PRELIM!AB12="","",$F$8*PRELIM!AB12)</f>
        <v>3.1730769230769238</v>
      </c>
      <c r="G12" s="83">
        <f>IF(PRELIM!AD12="","",$G$8*PRELIM!AD12)</f>
        <v>13.600000000000001</v>
      </c>
      <c r="H12" s="84">
        <f t="shared" si="0"/>
        <v>16.773076923076925</v>
      </c>
      <c r="I12" s="85">
        <f>IF(H12="","",VLOOKUP(H12,'INITIAL INPUT'!$P$4:$R$34,3))</f>
        <v>71</v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5">
      <c r="A13" s="90" t="s">
        <v>37</v>
      </c>
      <c r="B13" s="79" t="str">
        <f>IF(NAMES!B6="","",NAMES!B6)</f>
        <v xml:space="preserve">BLANCO, JOHN AUSTIN ERA I. </v>
      </c>
      <c r="C13" s="104" t="str">
        <f>IF(NAMES!C6="","",NAMES!C6)</f>
        <v>M</v>
      </c>
      <c r="D13" s="81" t="str">
        <f>IF(NAMES!D6="","",NAMES!D6)</f>
        <v>BSIT-WEB TRACK-1</v>
      </c>
      <c r="E13" s="82">
        <f>IF(PRELIM!P13="","",$E$8*PRELIM!P13)</f>
        <v>17.38</v>
      </c>
      <c r="F13" s="83">
        <f>IF(PRELIM!AB13="","",$F$8*PRELIM!AB13)</f>
        <v>29.19230769230769</v>
      </c>
      <c r="G13" s="83">
        <f>IF(PRELIM!AD13="","",$G$8*PRELIM!AD13)</f>
        <v>20.400000000000002</v>
      </c>
      <c r="H13" s="84">
        <f t="shared" si="0"/>
        <v>66.972307692307695</v>
      </c>
      <c r="I13" s="85">
        <f>IF(H13="","",VLOOKUP(H13,'INITIAL INPUT'!$P$4:$R$34,3))</f>
        <v>83</v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5">
      <c r="A14" s="90" t="s">
        <v>38</v>
      </c>
      <c r="B14" s="79" t="str">
        <f>IF(NAMES!B7="","",NAMES!B7)</f>
        <v xml:space="preserve">CALALO, ERWIN B. </v>
      </c>
      <c r="C14" s="104" t="str">
        <f>IF(NAMES!C7="","",NAMES!C7)</f>
        <v>M</v>
      </c>
      <c r="D14" s="81" t="str">
        <f>IF(NAMES!D7="","",NAMES!D7)</f>
        <v>BSIT-WEB TRACK-1</v>
      </c>
      <c r="E14" s="82">
        <f>IF(PRELIM!P14="","",$E$8*PRELIM!P14)</f>
        <v>12.540000000000001</v>
      </c>
      <c r="F14" s="83">
        <f>IF(PRELIM!AB14="","",$F$8*PRELIM!AB14)</f>
        <v>31.984615384615385</v>
      </c>
      <c r="G14" s="83">
        <f>IF(PRELIM!AD14="","",$G$8*PRELIM!AD14)</f>
        <v>19.040000000000003</v>
      </c>
      <c r="H14" s="84">
        <f t="shared" si="0"/>
        <v>63.564615384615394</v>
      </c>
      <c r="I14" s="85">
        <f>IF(H14="","",VLOOKUP(H14,'INITIAL INPUT'!$P$4:$R$34,3))</f>
        <v>82</v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5">
      <c r="A15" s="90" t="s">
        <v>39</v>
      </c>
      <c r="B15" s="79" t="str">
        <f>IF(NAMES!B8="","",NAMES!B8)</f>
        <v xml:space="preserve">CAMPOS, ALLYZA G. </v>
      </c>
      <c r="C15" s="104" t="str">
        <f>IF(NAMES!C8="","",NAMES!C8)</f>
        <v>F</v>
      </c>
      <c r="D15" s="81" t="str">
        <f>IF(NAMES!D8="","",NAMES!D8)</f>
        <v>BSIT-WEB TRACK-1</v>
      </c>
      <c r="E15" s="82">
        <f>IF(PRELIM!P15="","",$E$8*PRELIM!P15)</f>
        <v>10.999999999999998</v>
      </c>
      <c r="F15" s="83">
        <f>IF(PRELIM!AB15="","",$F$8*PRELIM!AB15)</f>
        <v>26.01923076923077</v>
      </c>
      <c r="G15" s="83">
        <f>IF(PRELIM!AD15="","",$G$8*PRELIM!AD15)</f>
        <v>13.600000000000001</v>
      </c>
      <c r="H15" s="84">
        <f t="shared" si="0"/>
        <v>50.619230769230768</v>
      </c>
      <c r="I15" s="85">
        <f>IF(H15="","",VLOOKUP(H15,'INITIAL INPUT'!$P$4:$R$34,3))</f>
        <v>75</v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5">
      <c r="A16" s="90" t="s">
        <v>40</v>
      </c>
      <c r="B16" s="79" t="str">
        <f>IF(NAMES!B9="","",NAMES!B9)</f>
        <v xml:space="preserve">CHUN, JHEXER T. </v>
      </c>
      <c r="C16" s="104" t="str">
        <f>IF(NAMES!C9="","",NAMES!C9)</f>
        <v>M</v>
      </c>
      <c r="D16" s="81" t="str">
        <f>IF(NAMES!D9="","",NAMES!D9)</f>
        <v>BSIT-WEB TRACK-2</v>
      </c>
      <c r="E16" s="82">
        <f>IF(PRELIM!P16="","",$E$8*PRELIM!P16)</f>
        <v>4.4000000000000004</v>
      </c>
      <c r="F16" s="83">
        <f>IF(PRELIM!AB16="","",$F$8*PRELIM!AB16)</f>
        <v>30.207692307692309</v>
      </c>
      <c r="G16" s="83">
        <f>IF(PRELIM!AD16="","",$G$8*PRELIM!AD16)</f>
        <v>22.44</v>
      </c>
      <c r="H16" s="84">
        <f t="shared" si="0"/>
        <v>57.047692307692316</v>
      </c>
      <c r="I16" s="85">
        <f>IF(H16="","",VLOOKUP(H16,'INITIAL INPUT'!$P$4:$R$34,3))</f>
        <v>79</v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5">
      <c r="A17" s="90" t="s">
        <v>41</v>
      </c>
      <c r="B17" s="79" t="str">
        <f>IF(NAMES!B10="","",NAMES!B10)</f>
        <v xml:space="preserve">CRUZ, BRYAN JOHN G. </v>
      </c>
      <c r="C17" s="104" t="str">
        <f>IF(NAMES!C10="","",NAMES!C10)</f>
        <v>M</v>
      </c>
      <c r="D17" s="81" t="str">
        <f>IF(NAMES!D10="","",NAMES!D10)</f>
        <v>BSIT-NET SEC TRACK-1</v>
      </c>
      <c r="E17" s="82">
        <f>IF(PRELIM!P17="","",$E$8*PRELIM!P17)</f>
        <v>23.540000000000003</v>
      </c>
      <c r="F17" s="83">
        <f>IF(PRELIM!AB17="","",$F$8*PRELIM!AB17)</f>
        <v>32.365384615384613</v>
      </c>
      <c r="G17" s="83">
        <f>IF(PRELIM!AD17="","",$G$8*PRELIM!AD17)</f>
        <v>20.400000000000002</v>
      </c>
      <c r="H17" s="84">
        <f t="shared" si="0"/>
        <v>76.305384615384625</v>
      </c>
      <c r="I17" s="85">
        <f>IF(H17="","",VLOOKUP(H17,'INITIAL INPUT'!$P$4:$R$34,3))</f>
        <v>88</v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5">
      <c r="A18" s="90" t="s">
        <v>42</v>
      </c>
      <c r="B18" s="79" t="str">
        <f>IF(NAMES!B11="","",NAMES!B11)</f>
        <v xml:space="preserve">DELA CRUZ, CARL KRISTIAN C. </v>
      </c>
      <c r="C18" s="104" t="str">
        <f>IF(NAMES!C11="","",NAMES!C11)</f>
        <v>M</v>
      </c>
      <c r="D18" s="81" t="str">
        <f>IF(NAMES!D11="","",NAMES!D11)</f>
        <v>BSIT-BA TRACK-1</v>
      </c>
      <c r="E18" s="82">
        <f>IF(PRELIM!P18="","",$E$8*PRELIM!P18)</f>
        <v>7.7</v>
      </c>
      <c r="F18" s="83">
        <f>IF(PRELIM!AB18="","",$F$8*PRELIM!AB18)</f>
        <v>29.19230769230769</v>
      </c>
      <c r="G18" s="83">
        <f>IF(PRELIM!AD18="","",$G$8*PRELIM!AD18)</f>
        <v>14.96</v>
      </c>
      <c r="H18" s="84">
        <f t="shared" si="0"/>
        <v>51.85230769230769</v>
      </c>
      <c r="I18" s="85">
        <f>IF(H18="","",VLOOKUP(H18,'INITIAL INPUT'!$P$4:$R$34,3))</f>
        <v>76</v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5">
      <c r="A19" s="90" t="s">
        <v>43</v>
      </c>
      <c r="B19" s="79" t="str">
        <f>IF(NAMES!B12="","",NAMES!B12)</f>
        <v xml:space="preserve">ESCOBAR, JOSHUA MIGUEL F. </v>
      </c>
      <c r="C19" s="104" t="str">
        <f>IF(NAMES!C12="","",NAMES!C12)</f>
        <v>M</v>
      </c>
      <c r="D19" s="81" t="str">
        <f>IF(NAMES!D12="","",NAMES!D12)</f>
        <v>BSIT-NET SEC TRACK-1</v>
      </c>
      <c r="E19" s="82">
        <f>IF(PRELIM!P19="","",$E$8*PRELIM!P19)</f>
        <v>24.42</v>
      </c>
      <c r="F19" s="83">
        <f>IF(PRELIM!AB19="","",$F$8*PRELIM!AB19)</f>
        <v>11.16923076923077</v>
      </c>
      <c r="G19" s="83">
        <f>IF(PRELIM!AD19="","",$G$8*PRELIM!AD19)</f>
        <v>12.920000000000002</v>
      </c>
      <c r="H19" s="84">
        <f t="shared" si="0"/>
        <v>48.509230769230776</v>
      </c>
      <c r="I19" s="85">
        <f>IF(H19="","",VLOOKUP(H19,'INITIAL INPUT'!$P$4:$R$34,3))</f>
        <v>74</v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5">
      <c r="A20" s="90" t="s">
        <v>44</v>
      </c>
      <c r="B20" s="79" t="str">
        <f>IF(NAMES!B13="","",NAMES!B13)</f>
        <v xml:space="preserve">FARIÑAS, JOHN RENDELL D. </v>
      </c>
      <c r="C20" s="104" t="str">
        <f>IF(NAMES!C13="","",NAMES!C13)</f>
        <v>M</v>
      </c>
      <c r="D20" s="81" t="str">
        <f>IF(NAMES!D13="","",NAMES!D13)</f>
        <v>BSIT-WEB TRACK-1</v>
      </c>
      <c r="E20" s="82">
        <f>IF(PRELIM!P20="","",$E$8*PRELIM!P20)</f>
        <v>24.86</v>
      </c>
      <c r="F20" s="83">
        <f>IF(PRELIM!AB20="","",$F$8*PRELIM!AB20)</f>
        <v>14.723076923076926</v>
      </c>
      <c r="G20" s="83">
        <f>IF(PRELIM!AD20="","",$G$8*PRELIM!AD20)</f>
        <v>21.76</v>
      </c>
      <c r="H20" s="84">
        <f t="shared" si="0"/>
        <v>61.343076923076922</v>
      </c>
      <c r="I20" s="85">
        <f>IF(H20="","",VLOOKUP(H20,'INITIAL INPUT'!$P$4:$R$34,3))</f>
        <v>81</v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5">
      <c r="A21" s="90" t="s">
        <v>45</v>
      </c>
      <c r="B21" s="79" t="str">
        <f>IF(NAMES!B14="","",NAMES!B14)</f>
        <v xml:space="preserve">FERRER, JERICHO D. </v>
      </c>
      <c r="C21" s="104" t="str">
        <f>IF(NAMES!C14="","",NAMES!C14)</f>
        <v>M</v>
      </c>
      <c r="D21" s="81" t="str">
        <f>IF(NAMES!D14="","",NAMES!D14)</f>
        <v>BSIT-WEB TRACK-1</v>
      </c>
      <c r="E21" s="82">
        <f>IF(PRELIM!P21="","",$E$8*PRELIM!P21)</f>
        <v>6.82</v>
      </c>
      <c r="F21" s="83" t="str">
        <f>IF(PRELIM!AB21="","",$F$8*PRELIM!AB21)</f>
        <v/>
      </c>
      <c r="G21" s="83">
        <f>IF(PRELIM!AD21="","",$G$8*PRELIM!AD21)</f>
        <v>14.280000000000001</v>
      </c>
      <c r="H21" s="84">
        <f t="shared" si="0"/>
        <v>21.1</v>
      </c>
      <c r="I21" s="85">
        <f>IF(H21="","",VLOOKUP(H21,'INITIAL INPUT'!$P$4:$R$34,3))</f>
        <v>72</v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5">
      <c r="A22" s="90" t="s">
        <v>46</v>
      </c>
      <c r="B22" s="79" t="str">
        <f>IF(NAMES!B15="","",NAMES!B15)</f>
        <v xml:space="preserve">FRANCO, JASON E. </v>
      </c>
      <c r="C22" s="104" t="str">
        <f>IF(NAMES!C15="","",NAMES!C15)</f>
        <v>M</v>
      </c>
      <c r="D22" s="81" t="str">
        <f>IF(NAMES!D15="","",NAMES!D15)</f>
        <v>BSIT-WEB TRACK-1</v>
      </c>
      <c r="E22" s="82">
        <f>IF(PRELIM!P22="","",$E$8*PRELIM!P22)</f>
        <v>7.92</v>
      </c>
      <c r="F22" s="83">
        <f>IF(PRELIM!AB22="","",$F$8*PRELIM!AB22)</f>
        <v>29.446153846153852</v>
      </c>
      <c r="G22" s="83">
        <f>IF(PRELIM!AD22="","",$G$8*PRELIM!AD22)</f>
        <v>17.68</v>
      </c>
      <c r="H22" s="84">
        <f t="shared" si="0"/>
        <v>55.04615384615385</v>
      </c>
      <c r="I22" s="85">
        <f>IF(H22="","",VLOOKUP(H22,'INITIAL INPUT'!$P$4:$R$34,3))</f>
        <v>78</v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5">
      <c r="A23" s="90" t="s">
        <v>47</v>
      </c>
      <c r="B23" s="79" t="str">
        <f>IF(NAMES!B16="","",NAMES!B16)</f>
        <v xml:space="preserve">GAVINO, KRISTINE GILLIAN D. </v>
      </c>
      <c r="C23" s="104" t="str">
        <f>IF(NAMES!C16="","",NAMES!C16)</f>
        <v>F</v>
      </c>
      <c r="D23" s="81" t="str">
        <f>IF(NAMES!D16="","",NAMES!D16)</f>
        <v>BSIT-WEB TRACK-1</v>
      </c>
      <c r="E23" s="82">
        <f>IF(PRELIM!P23="","",$E$8*PRELIM!P23)</f>
        <v>9.9</v>
      </c>
      <c r="F23" s="83">
        <f>IF(PRELIM!AB23="","",$F$8*PRELIM!AB23)</f>
        <v>4.4423076923076925</v>
      </c>
      <c r="G23" s="83" t="str">
        <f>IF(PRELIM!AD23="","",$G$8*PRELIM!AD23)</f>
        <v/>
      </c>
      <c r="H23" s="84">
        <f t="shared" si="0"/>
        <v>14.342307692307692</v>
      </c>
      <c r="I23" s="85">
        <f>IF(H23="","",VLOOKUP(H23,'INITIAL INPUT'!$P$4:$R$34,3))</f>
        <v>71</v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5">
      <c r="A24" s="90" t="s">
        <v>48</v>
      </c>
      <c r="B24" s="79" t="str">
        <f>IF(NAMES!B17="","",NAMES!B17)</f>
        <v xml:space="preserve">HUAB, FRANZY ALEXIS A. </v>
      </c>
      <c r="C24" s="104" t="str">
        <f>IF(NAMES!C17="","",NAMES!C17)</f>
        <v>F</v>
      </c>
      <c r="D24" s="81" t="str">
        <f>IF(NAMES!D17="","",NAMES!D17)</f>
        <v>BSIT-ERP TRACK-1</v>
      </c>
      <c r="E24" s="82" t="str">
        <f>IF(PRELIM!P24="","",$E$8*PRELIM!P24)</f>
        <v/>
      </c>
      <c r="F24" s="83" t="str">
        <f>IF(PRELIM!AB24="","",$F$8*PRELIM!AB24)</f>
        <v/>
      </c>
      <c r="G24" s="83" t="str">
        <f>IF(PRELIM!AD24="","",$G$8*PRELIM!AD24)</f>
        <v/>
      </c>
      <c r="H24" s="84" t="str">
        <f t="shared" si="0"/>
        <v/>
      </c>
      <c r="I24" s="85" t="str">
        <f>IF(H24="","",VLOOKUP(H24,'INITIAL INPUT'!$P$4:$R$34,3))</f>
        <v/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5">
      <c r="A25" s="90" t="s">
        <v>49</v>
      </c>
      <c r="B25" s="79" t="str">
        <f>IF(NAMES!B18="","",NAMES!B18)</f>
        <v xml:space="preserve">JUDE, LOU BENETT E. </v>
      </c>
      <c r="C25" s="104" t="str">
        <f>IF(NAMES!C18="","",NAMES!C18)</f>
        <v>M</v>
      </c>
      <c r="D25" s="81" t="str">
        <f>IF(NAMES!D18="","",NAMES!D18)</f>
        <v>BSIT-NET SEC TRACK-1</v>
      </c>
      <c r="E25" s="82" t="str">
        <f>IF(PRELIM!P25="","",$E$8*PRELIM!P25)</f>
        <v/>
      </c>
      <c r="F25" s="83">
        <f>IF(PRELIM!AB25="","",$F$8*PRELIM!AB25)</f>
        <v>30.080769230769231</v>
      </c>
      <c r="G25" s="83">
        <f>IF(PRELIM!AD25="","",$G$8*PRELIM!AD25)</f>
        <v>21.76</v>
      </c>
      <c r="H25" s="84">
        <f t="shared" si="0"/>
        <v>51.840769230769233</v>
      </c>
      <c r="I25" s="85">
        <f>IF(H25="","",VLOOKUP(H25,'INITIAL INPUT'!$P$4:$R$34,3))</f>
        <v>76</v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5">
      <c r="A26" s="90" t="s">
        <v>50</v>
      </c>
      <c r="B26" s="79" t="str">
        <f>IF(NAMES!B19="","",NAMES!B19)</f>
        <v xml:space="preserve">KUSIMO, OLUWAFEMI A. </v>
      </c>
      <c r="C26" s="104" t="str">
        <f>IF(NAMES!C19="","",NAMES!C19)</f>
        <v>M</v>
      </c>
      <c r="D26" s="81" t="str">
        <f>IF(NAMES!D19="","",NAMES!D19)</f>
        <v>BSCS-DIGITAL ARTS TRACK-1</v>
      </c>
      <c r="E26" s="82">
        <f>IF(PRELIM!P26="","",$E$8*PRELIM!P26)</f>
        <v>17.16</v>
      </c>
      <c r="F26" s="83">
        <f>IF(PRELIM!AB26="","",$F$8*PRELIM!AB26)</f>
        <v>30.080769230769231</v>
      </c>
      <c r="G26" s="83">
        <f>IF(PRELIM!AD26="","",$G$8*PRELIM!AD26)</f>
        <v>17.68</v>
      </c>
      <c r="H26" s="84">
        <f t="shared" si="0"/>
        <v>64.920769230769224</v>
      </c>
      <c r="I26" s="85">
        <f>IF(H26="","",VLOOKUP(H26,'INITIAL INPUT'!$P$4:$R$34,3))</f>
        <v>82</v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97"/>
      <c r="Y26" s="287" t="s">
        <v>126</v>
      </c>
    </row>
    <row r="27" spans="1:25" x14ac:dyDescent="0.25">
      <c r="A27" s="90" t="s">
        <v>51</v>
      </c>
      <c r="B27" s="79" t="str">
        <f>IF(NAMES!B20="","",NAMES!B20)</f>
        <v xml:space="preserve">LADIA, MARK BRYAN E. </v>
      </c>
      <c r="C27" s="104" t="str">
        <f>IF(NAMES!C20="","",NAMES!C20)</f>
        <v>M</v>
      </c>
      <c r="D27" s="81" t="str">
        <f>IF(NAMES!D20="","",NAMES!D20)</f>
        <v>BSIT-WEB TRACK-1</v>
      </c>
      <c r="E27" s="82">
        <f>IF(PRELIM!P27="","",$E$8*PRELIM!P27)</f>
        <v>9.240000000000002</v>
      </c>
      <c r="F27" s="83">
        <f>IF(PRELIM!AB27="","",$F$8*PRELIM!AB27)</f>
        <v>31.730769230769234</v>
      </c>
      <c r="G27" s="83">
        <f>IF(PRELIM!AD27="","",$G$8*PRELIM!AD27)</f>
        <v>18.360000000000003</v>
      </c>
      <c r="H27" s="84">
        <f t="shared" si="0"/>
        <v>59.330769230769235</v>
      </c>
      <c r="I27" s="85">
        <f>IF(H27="","",VLOOKUP(H27,'INITIAL INPUT'!$P$4:$R$34,3))</f>
        <v>80</v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98"/>
      <c r="Y27" s="288"/>
    </row>
    <row r="28" spans="1:25" x14ac:dyDescent="0.25">
      <c r="A28" s="90" t="s">
        <v>52</v>
      </c>
      <c r="B28" s="79" t="str">
        <f>IF(NAMES!B21="","",NAMES!B21)</f>
        <v xml:space="preserve">MANAOIS, EDMARSON B. </v>
      </c>
      <c r="C28" s="104" t="str">
        <f>IF(NAMES!C21="","",NAMES!C21)</f>
        <v>M</v>
      </c>
      <c r="D28" s="81" t="str">
        <f>IF(NAMES!D21="","",NAMES!D21)</f>
        <v>BSIT-NET SEC TRACK-1</v>
      </c>
      <c r="E28" s="82">
        <f>IF(PRELIM!P28="","",$E$8*PRELIM!P28)</f>
        <v>6.82</v>
      </c>
      <c r="F28" s="83">
        <f>IF(PRELIM!AB28="","",$F$8*PRELIM!AB28)</f>
        <v>12.438461538461539</v>
      </c>
      <c r="G28" s="83">
        <f>IF(PRELIM!AD28="","",$G$8*PRELIM!AD28)</f>
        <v>16.32</v>
      </c>
      <c r="H28" s="84">
        <f t="shared" si="0"/>
        <v>35.578461538461539</v>
      </c>
      <c r="I28" s="85">
        <f>IF(H28="","",VLOOKUP(H28,'INITIAL INPUT'!$P$4:$R$34,3))</f>
        <v>73</v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98"/>
      <c r="Y28" s="288"/>
    </row>
    <row r="29" spans="1:25" ht="12.75" customHeight="1" x14ac:dyDescent="0.25">
      <c r="A29" s="90" t="s">
        <v>53</v>
      </c>
      <c r="B29" s="79" t="str">
        <f>IF(NAMES!B22="","",NAMES!B22)</f>
        <v xml:space="preserve">MANGIBAT, KHEN B. </v>
      </c>
      <c r="C29" s="104" t="str">
        <f>IF(NAMES!C22="","",NAMES!C22)</f>
        <v>M</v>
      </c>
      <c r="D29" s="81" t="str">
        <f>IF(NAMES!D22="","",NAMES!D22)</f>
        <v>BSIT-WEB TRACK-2</v>
      </c>
      <c r="E29" s="82">
        <f>IF(PRELIM!P29="","",$E$8*PRELIM!P29)</f>
        <v>20.020000000000003</v>
      </c>
      <c r="F29" s="83">
        <f>IF(PRELIM!AB29="","",$F$8*PRELIM!AB29)</f>
        <v>14.088461538461539</v>
      </c>
      <c r="G29" s="83">
        <f>IF(PRELIM!AD29="","",$G$8*PRELIM!AD29)</f>
        <v>13.600000000000001</v>
      </c>
      <c r="H29" s="84">
        <f t="shared" si="0"/>
        <v>47.708461538461542</v>
      </c>
      <c r="I29" s="85">
        <f>IF(H29="","",VLOOKUP(H29,'INITIAL INPUT'!$P$4:$R$34,3))</f>
        <v>74</v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98"/>
      <c r="Y29" s="288"/>
    </row>
    <row r="30" spans="1:25" x14ac:dyDescent="0.25">
      <c r="A30" s="90" t="s">
        <v>54</v>
      </c>
      <c r="B30" s="79" t="str">
        <f>IF(NAMES!B23="","",NAMES!B23)</f>
        <v xml:space="preserve">MANUEL, RENJEN P. </v>
      </c>
      <c r="C30" s="104" t="str">
        <f>IF(NAMES!C23="","",NAMES!C23)</f>
        <v>M</v>
      </c>
      <c r="D30" s="81" t="str">
        <f>IF(NAMES!D23="","",NAMES!D23)</f>
        <v>BSIT-NET SEC TRACK-1</v>
      </c>
      <c r="E30" s="82">
        <f>IF(PRELIM!P30="","",$E$8*PRELIM!P30)</f>
        <v>4.4000000000000004</v>
      </c>
      <c r="F30" s="83" t="str">
        <f>IF(PRELIM!AB30="","",$F$8*PRELIM!AB30)</f>
        <v/>
      </c>
      <c r="G30" s="83" t="str">
        <f>IF(PRELIM!AD30="","",$G$8*PRELIM!AD30)</f>
        <v/>
      </c>
      <c r="H30" s="84">
        <f t="shared" si="0"/>
        <v>4.4000000000000004</v>
      </c>
      <c r="I30" s="85">
        <f>IF(H30="","",VLOOKUP(H30,'INITIAL INPUT'!$P$4:$R$34,3))</f>
        <v>70</v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98"/>
      <c r="Y30" s="288"/>
    </row>
    <row r="31" spans="1:25" x14ac:dyDescent="0.25">
      <c r="A31" s="90" t="s">
        <v>55</v>
      </c>
      <c r="B31" s="79" t="str">
        <f>IF(NAMES!B24="","",NAMES!B24)</f>
        <v xml:space="preserve">MESINA, DARYL JOHN I. </v>
      </c>
      <c r="C31" s="104" t="str">
        <f>IF(NAMES!C24="","",NAMES!C24)</f>
        <v>M</v>
      </c>
      <c r="D31" s="81" t="str">
        <f>IF(NAMES!D24="","",NAMES!D24)</f>
        <v>BSIT-WEB TRACK-1</v>
      </c>
      <c r="E31" s="82">
        <f>IF(PRELIM!P31="","",$E$8*PRELIM!P31)</f>
        <v>15.180000000000001</v>
      </c>
      <c r="F31" s="83">
        <f>IF(PRELIM!AB31="","",$F$8*PRELIM!AB31)</f>
        <v>32.365384615384613</v>
      </c>
      <c r="G31" s="83">
        <f>IF(PRELIM!AD31="","",$G$8*PRELIM!AD31)</f>
        <v>12.24</v>
      </c>
      <c r="H31" s="84">
        <f t="shared" si="0"/>
        <v>59.785384615384615</v>
      </c>
      <c r="I31" s="85">
        <f>IF(H31="","",VLOOKUP(H31,'INITIAL INPUT'!$P$4:$R$34,3))</f>
        <v>80</v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98"/>
      <c r="Y31" s="288"/>
    </row>
    <row r="32" spans="1:25" x14ac:dyDescent="0.25">
      <c r="A32" s="90" t="s">
        <v>56</v>
      </c>
      <c r="B32" s="79" t="str">
        <f>IF(NAMES!B25="","",NAMES!B25)</f>
        <v xml:space="preserve">MUHYANG, HAM D. </v>
      </c>
      <c r="C32" s="104" t="str">
        <f>IF(NAMES!C25="","",NAMES!C25)</f>
        <v>M</v>
      </c>
      <c r="D32" s="81" t="str">
        <f>IF(NAMES!D25="","",NAMES!D25)</f>
        <v>BSIT-NET SEC TRACK-2</v>
      </c>
      <c r="E32" s="82">
        <f>IF(PRELIM!P32="","",$E$8*PRELIM!P32)</f>
        <v>17.16</v>
      </c>
      <c r="F32" s="83">
        <f>IF(PRELIM!AB32="","",$F$8*PRELIM!AB32)</f>
        <v>24.75</v>
      </c>
      <c r="G32" s="83">
        <f>IF(PRELIM!AD32="","",$G$8*PRELIM!AD32)</f>
        <v>21.76</v>
      </c>
      <c r="H32" s="84">
        <f t="shared" si="0"/>
        <v>63.67</v>
      </c>
      <c r="I32" s="85">
        <f>IF(H32="","",VLOOKUP(H32,'INITIAL INPUT'!$P$4:$R$34,3))</f>
        <v>82</v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98"/>
      <c r="Y32" s="288"/>
    </row>
    <row r="33" spans="1:25" x14ac:dyDescent="0.25">
      <c r="A33" s="90" t="s">
        <v>57</v>
      </c>
      <c r="B33" s="79" t="str">
        <f>IF(NAMES!B26="","",NAMES!B26)</f>
        <v xml:space="preserve">SANGO, LHONE EZEKIEL M. </v>
      </c>
      <c r="C33" s="104" t="str">
        <f>IF(NAMES!C26="","",NAMES!C26)</f>
        <v>M</v>
      </c>
      <c r="D33" s="81" t="str">
        <f>IF(NAMES!D26="","",NAMES!D26)</f>
        <v>BSCS-DIGITAL ARTS TRACK-2</v>
      </c>
      <c r="E33" s="82">
        <f>IF(PRELIM!P33="","",$E$8*PRELIM!P33)</f>
        <v>15.84</v>
      </c>
      <c r="F33" s="83">
        <f>IF(PRELIM!AB33="","",$F$8*PRELIM!AB33)</f>
        <v>2.0307692307692311</v>
      </c>
      <c r="G33" s="83">
        <f>IF(PRELIM!AD33="","",$G$8*PRELIM!AD33)</f>
        <v>9.5200000000000014</v>
      </c>
      <c r="H33" s="84">
        <f t="shared" si="0"/>
        <v>27.39076923076923</v>
      </c>
      <c r="I33" s="85">
        <f>IF(H33="","",VLOOKUP(H33,'INITIAL INPUT'!$P$4:$R$34,3))</f>
        <v>72</v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98"/>
      <c r="Y33" s="288"/>
    </row>
    <row r="34" spans="1:25" x14ac:dyDescent="0.25">
      <c r="A34" s="90" t="s">
        <v>58</v>
      </c>
      <c r="B34" s="79" t="str">
        <f>IF(NAMES!B27="","",NAMES!B27)</f>
        <v xml:space="preserve">TARECTECAN, MARIO JR. A. </v>
      </c>
      <c r="C34" s="104" t="str">
        <f>IF(NAMES!C27="","",NAMES!C27)</f>
        <v>M</v>
      </c>
      <c r="D34" s="81" t="str">
        <f>IF(NAMES!D27="","",NAMES!D27)</f>
        <v>BSIT-WEB TRACK-2</v>
      </c>
      <c r="E34" s="82">
        <f>IF(PRELIM!P34="","",$E$8*PRELIM!P34)</f>
        <v>16.5</v>
      </c>
      <c r="F34" s="83">
        <f>IF(PRELIM!AB34="","",$F$8*PRELIM!AB34)</f>
        <v>22.211538461538463</v>
      </c>
      <c r="G34" s="83">
        <f>IF(PRELIM!AD34="","",$G$8*PRELIM!AD34)</f>
        <v>10.88</v>
      </c>
      <c r="H34" s="84">
        <f t="shared" si="0"/>
        <v>49.59153846153847</v>
      </c>
      <c r="I34" s="85">
        <f>IF(H34="","",VLOOKUP(H34,'INITIAL INPUT'!$P$4:$R$34,3))</f>
        <v>74</v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98"/>
      <c r="Y34" s="288"/>
    </row>
    <row r="35" spans="1:25" x14ac:dyDescent="0.25">
      <c r="A35" s="90" t="s">
        <v>59</v>
      </c>
      <c r="B35" s="79" t="str">
        <f>IF(NAMES!B28="","",NAMES!B28)</f>
        <v xml:space="preserve">VENTUROZO, CHRISTIAN BLAIR M. </v>
      </c>
      <c r="C35" s="104" t="str">
        <f>IF(NAMES!C28="","",NAMES!C28)</f>
        <v>M</v>
      </c>
      <c r="D35" s="81" t="str">
        <f>IF(NAMES!D28="","",NAMES!D28)</f>
        <v>BSCS-DIGITAL ARTS TRACK-1</v>
      </c>
      <c r="E35" s="82">
        <f>IF(PRELIM!P35="","",$E$8*PRELIM!P35)</f>
        <v>14.3</v>
      </c>
      <c r="F35" s="83">
        <f>IF(PRELIM!AB35="","",$F$8*PRELIM!AB35)</f>
        <v>33</v>
      </c>
      <c r="G35" s="83">
        <f>IF(PRELIM!AD35="","",$G$8*PRELIM!AD35)</f>
        <v>19.72</v>
      </c>
      <c r="H35" s="84">
        <f t="shared" si="0"/>
        <v>67.02</v>
      </c>
      <c r="I35" s="85">
        <f>IF(H35="","",VLOOKUP(H35,'INITIAL INPUT'!$P$4:$R$34,3))</f>
        <v>84</v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98"/>
      <c r="Y35" s="288"/>
    </row>
    <row r="36" spans="1:25" x14ac:dyDescent="0.25">
      <c r="A36" s="90" t="s">
        <v>60</v>
      </c>
      <c r="B36" s="79" t="str">
        <f>IF(NAMES!B29="","",NAMES!B29)</f>
        <v/>
      </c>
      <c r="C36" s="104" t="str">
        <f>IF(NAMES!C29="","",NAMES!C29)</f>
        <v/>
      </c>
      <c r="D36" s="81" t="str">
        <f>IF(NAMES!D29="","",NAMES!D29)</f>
        <v/>
      </c>
      <c r="E36" s="82" t="str">
        <f>IF(PRELIM!P36="","",$E$8*PRELIM!P36)</f>
        <v/>
      </c>
      <c r="F36" s="83" t="str">
        <f>IF(PRELIM!AB36="","",$F$8*PRELIM!AB36)</f>
        <v/>
      </c>
      <c r="G36" s="83" t="str">
        <f>IF(PRELIM!AD36="","",$G$8*PRELIM!AD36)</f>
        <v/>
      </c>
      <c r="H36" s="84" t="str">
        <f t="shared" si="0"/>
        <v/>
      </c>
      <c r="I36" s="85" t="str">
        <f>IF(H36="","",VLOOKUP(H36,'INITIAL INPUT'!$P$4:$R$34,3))</f>
        <v/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98"/>
      <c r="Y36" s="288"/>
    </row>
    <row r="37" spans="1:25" x14ac:dyDescent="0.25">
      <c r="A37" s="90" t="s">
        <v>61</v>
      </c>
      <c r="B37" s="79" t="str">
        <f>IF(NAMES!B30="","",NAMES!B30)</f>
        <v/>
      </c>
      <c r="C37" s="104" t="str">
        <f>IF(NAMES!C30="","",NAMES!C30)</f>
        <v/>
      </c>
      <c r="D37" s="81" t="str">
        <f>IF(NAMES!D30="","",NAMES!D30)</f>
        <v/>
      </c>
      <c r="E37" s="82" t="str">
        <f>IF(PRELIM!P37="","",$E$8*PRELIM!P37)</f>
        <v/>
      </c>
      <c r="F37" s="83" t="str">
        <f>IF(PRELIM!AB37="","",$F$8*PRELIM!AB37)</f>
        <v/>
      </c>
      <c r="G37" s="83" t="str">
        <f>IF(PRELIM!AD37="","",$G$8*PRELIM!AD37)</f>
        <v/>
      </c>
      <c r="H37" s="84" t="str">
        <f t="shared" si="0"/>
        <v/>
      </c>
      <c r="I37" s="85" t="str">
        <f>IF(H37="","",VLOOKUP(H37,'INITIAL INPUT'!$P$4:$R$34,3))</f>
        <v/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98"/>
      <c r="Y37" s="288"/>
    </row>
    <row r="38" spans="1:25" x14ac:dyDescent="0.25">
      <c r="A38" s="90" t="s">
        <v>62</v>
      </c>
      <c r="B38" s="79" t="str">
        <f>IF(NAMES!B31="","",NAMES!B31)</f>
        <v/>
      </c>
      <c r="C38" s="104" t="str">
        <f>IF(NAMES!C31="","",NAMES!C31)</f>
        <v/>
      </c>
      <c r="D38" s="81" t="str">
        <f>IF(NAMES!D31="","",NAMES!D31)</f>
        <v/>
      </c>
      <c r="E38" s="82" t="str">
        <f>IF(PRELIM!P38="","",$E$8*PRELIM!P38)</f>
        <v/>
      </c>
      <c r="F38" s="83" t="str">
        <f>IF(PRELIM!AB38="","",$F$8*PRELIM!AB38)</f>
        <v/>
      </c>
      <c r="G38" s="83" t="str">
        <f>IF(PRELIM!AD38="","",$G$8*PRELIM!AD38)</f>
        <v/>
      </c>
      <c r="H38" s="84" t="str">
        <f t="shared" si="0"/>
        <v/>
      </c>
      <c r="I38" s="85" t="str">
        <f>IF(H38="","",VLOOKUP(H38,'INITIAL INPUT'!$P$4:$R$34,3))</f>
        <v/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98"/>
      <c r="Y38" s="288"/>
    </row>
    <row r="39" spans="1:25" x14ac:dyDescent="0.25">
      <c r="A39" s="90" t="s">
        <v>63</v>
      </c>
      <c r="B39" s="79" t="str">
        <f>IF(NAMES!B32="","",NAMES!B32)</f>
        <v/>
      </c>
      <c r="C39" s="104" t="str">
        <f>IF(NAMES!C32="","",NAMES!C32)</f>
        <v/>
      </c>
      <c r="D39" s="81" t="str">
        <f>IF(NAMES!D32="","",NAMES!D32)</f>
        <v/>
      </c>
      <c r="E39" s="82" t="str">
        <f>IF(PRELIM!P39="","",$E$8*PRELIM!P39)</f>
        <v/>
      </c>
      <c r="F39" s="83" t="str">
        <f>IF(PRELIM!AB39="","",$F$8*PRELIM!AB39)</f>
        <v/>
      </c>
      <c r="G39" s="83" t="str">
        <f>IF(PRELIM!AD39="","",$G$8*PRELIM!AD39)</f>
        <v/>
      </c>
      <c r="H39" s="84" t="str">
        <f t="shared" si="0"/>
        <v/>
      </c>
      <c r="I39" s="85" t="str">
        <f>IF(H39="","",VLOOKUP(H39,'INITIAL INPUT'!$P$4:$R$34,3))</f>
        <v/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98"/>
      <c r="Y39" s="288"/>
    </row>
    <row r="40" spans="1:25" x14ac:dyDescent="0.25">
      <c r="A40" s="90" t="s">
        <v>64</v>
      </c>
      <c r="B40" s="79" t="str">
        <f>IF(NAMES!B33="","",NAMES!B33)</f>
        <v/>
      </c>
      <c r="C40" s="104" t="str">
        <f>IF(NAMES!C33="","",NAMES!C33)</f>
        <v/>
      </c>
      <c r="D40" s="81" t="str">
        <f>IF(NAMES!D33="","",NAMES!D33)</f>
        <v/>
      </c>
      <c r="E40" s="82" t="str">
        <f>IF(PRELIM!P40="","",$E$8*PRELIM!P40)</f>
        <v/>
      </c>
      <c r="F40" s="83" t="str">
        <f>IF(PRELIM!AB40="","",$F$8*PRELIM!AB40)</f>
        <v/>
      </c>
      <c r="G40" s="83" t="str">
        <f>IF(PRELIM!AD40="","",$G$8*PRELIM!AD40)</f>
        <v/>
      </c>
      <c r="H40" s="84" t="str">
        <f t="shared" si="0"/>
        <v/>
      </c>
      <c r="I40" s="85" t="str">
        <f>IF(H40="","",VLOOKUP(H40,'INITIAL INPUT'!$P$4:$R$34,3))</f>
        <v/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98"/>
      <c r="Y40" s="288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28" t="str">
        <f>A1</f>
        <v>CITCS 2B  ITE3</v>
      </c>
      <c r="B42" s="229"/>
      <c r="C42" s="229"/>
      <c r="D42" s="230"/>
      <c r="E42" s="234" t="s">
        <v>128</v>
      </c>
      <c r="F42" s="235"/>
      <c r="G42" s="235"/>
      <c r="H42" s="235"/>
      <c r="I42" s="236"/>
      <c r="J42" s="234" t="s">
        <v>129</v>
      </c>
      <c r="K42" s="235"/>
      <c r="L42" s="235"/>
      <c r="M42" s="235"/>
      <c r="N42" s="235"/>
      <c r="O42" s="236"/>
      <c r="P42" s="234" t="s">
        <v>130</v>
      </c>
      <c r="Q42" s="235"/>
      <c r="R42" s="235"/>
      <c r="S42" s="235"/>
      <c r="T42" s="235"/>
      <c r="U42" s="235"/>
      <c r="V42" s="271"/>
      <c r="W42" s="72"/>
      <c r="X42" s="91"/>
    </row>
    <row r="43" spans="1:25" s="74" customFormat="1" ht="15" customHeight="1" x14ac:dyDescent="0.35">
      <c r="A43" s="231"/>
      <c r="B43" s="232"/>
      <c r="C43" s="232"/>
      <c r="D43" s="233"/>
      <c r="E43" s="262" t="str">
        <f>IF(PART1=0,"",PART1)</f>
        <v>Class Standing</v>
      </c>
      <c r="F43" s="265" t="str">
        <f>IF(PART2=0,"",PART2)</f>
        <v>Laboratory</v>
      </c>
      <c r="G43" s="267" t="s">
        <v>97</v>
      </c>
      <c r="H43" s="247" t="str">
        <f>H2</f>
        <v>SCORE</v>
      </c>
      <c r="I43" s="250" t="str">
        <f>I2</f>
        <v>GRADE (%)</v>
      </c>
      <c r="J43" s="262" t="str">
        <f>IF(PART1=0,"",PART1)</f>
        <v>Class Standing</v>
      </c>
      <c r="K43" s="265" t="str">
        <f>IF(PART2=0,"",PART2)</f>
        <v>Laboratory</v>
      </c>
      <c r="L43" s="267" t="s">
        <v>97</v>
      </c>
      <c r="M43" s="268" t="str">
        <f>M2</f>
        <v>RAW SCORE</v>
      </c>
      <c r="N43" s="247" t="str">
        <f>N2</f>
        <v>SCORE</v>
      </c>
      <c r="O43" s="250" t="str">
        <f>O2</f>
        <v>GRADE (%)</v>
      </c>
      <c r="P43" s="262" t="str">
        <f>IF(PART1=0,"",PART1)</f>
        <v>Class Standing</v>
      </c>
      <c r="Q43" s="265" t="str">
        <f>IF(PART2=0,"",PART2)</f>
        <v>Laboratory</v>
      </c>
      <c r="R43" s="267" t="s">
        <v>97</v>
      </c>
      <c r="S43" s="268" t="str">
        <f>S2</f>
        <v>RAW SCORE</v>
      </c>
      <c r="T43" s="247" t="str">
        <f>T2</f>
        <v>SCORE</v>
      </c>
      <c r="U43" s="289" t="str">
        <f>U2</f>
        <v>GRADE (%)</v>
      </c>
      <c r="V43" s="292" t="str">
        <f>V2</f>
        <v>FINAL GRADE (%)</v>
      </c>
      <c r="W43" s="294" t="s">
        <v>132</v>
      </c>
    </row>
    <row r="44" spans="1:25" s="74" customFormat="1" ht="15" customHeight="1" x14ac:dyDescent="0.35">
      <c r="A44" s="237" t="str">
        <f>A3</f>
        <v>WEB APPLICATION DEVELOPMENT</v>
      </c>
      <c r="B44" s="238"/>
      <c r="C44" s="238"/>
      <c r="D44" s="239"/>
      <c r="E44" s="263"/>
      <c r="F44" s="266"/>
      <c r="G44" s="245"/>
      <c r="H44" s="248"/>
      <c r="I44" s="251"/>
      <c r="J44" s="263"/>
      <c r="K44" s="266"/>
      <c r="L44" s="245"/>
      <c r="M44" s="268"/>
      <c r="N44" s="248"/>
      <c r="O44" s="251"/>
      <c r="P44" s="263"/>
      <c r="Q44" s="266"/>
      <c r="R44" s="245"/>
      <c r="S44" s="268"/>
      <c r="T44" s="248"/>
      <c r="U44" s="290"/>
      <c r="V44" s="292"/>
      <c r="W44" s="295"/>
    </row>
    <row r="45" spans="1:25" s="74" customFormat="1" ht="12.75" customHeight="1" x14ac:dyDescent="0.35">
      <c r="A45" s="240" t="str">
        <f>A4</f>
        <v>MW 5:30PM-6:45PM  TTHSAT 5:30PM-6:45PM</v>
      </c>
      <c r="B45" s="241"/>
      <c r="C45" s="242"/>
      <c r="D45" s="75" t="str">
        <f>D4</f>
        <v>S312</v>
      </c>
      <c r="E45" s="263"/>
      <c r="F45" s="266"/>
      <c r="G45" s="245"/>
      <c r="H45" s="248"/>
      <c r="I45" s="251"/>
      <c r="J45" s="263"/>
      <c r="K45" s="266"/>
      <c r="L45" s="245"/>
      <c r="M45" s="268"/>
      <c r="N45" s="248"/>
      <c r="O45" s="251"/>
      <c r="P45" s="263"/>
      <c r="Q45" s="266"/>
      <c r="R45" s="245"/>
      <c r="S45" s="268"/>
      <c r="T45" s="248"/>
      <c r="U45" s="290"/>
      <c r="V45" s="292"/>
      <c r="W45" s="295"/>
    </row>
    <row r="46" spans="1:25" s="74" customFormat="1" ht="12.65" customHeight="1" x14ac:dyDescent="0.35">
      <c r="A46" s="240" t="str">
        <f>A5</f>
        <v>2ND Trimester SY 2016-2017</v>
      </c>
      <c r="B46" s="241"/>
      <c r="C46" s="242"/>
      <c r="D46" s="243"/>
      <c r="E46" s="263"/>
      <c r="F46" s="266"/>
      <c r="G46" s="244">
        <f>G5</f>
        <v>40575</v>
      </c>
      <c r="H46" s="248"/>
      <c r="I46" s="251"/>
      <c r="J46" s="263"/>
      <c r="K46" s="266"/>
      <c r="L46" s="244">
        <f>L5</f>
        <v>40603</v>
      </c>
      <c r="M46" s="268"/>
      <c r="N46" s="248"/>
      <c r="O46" s="251"/>
      <c r="P46" s="263"/>
      <c r="Q46" s="266"/>
      <c r="R46" s="244">
        <f>R5</f>
        <v>40634</v>
      </c>
      <c r="S46" s="268"/>
      <c r="T46" s="248"/>
      <c r="U46" s="290"/>
      <c r="V46" s="292"/>
      <c r="W46" s="295"/>
    </row>
    <row r="47" spans="1:25" s="74" customFormat="1" ht="12.75" customHeight="1" x14ac:dyDescent="0.35">
      <c r="A47" s="253" t="str">
        <f>A6</f>
        <v>Inst/Prof:Leonard Prim Francis G. Reyes</v>
      </c>
      <c r="B47" s="254"/>
      <c r="C47" s="245"/>
      <c r="D47" s="255"/>
      <c r="E47" s="263"/>
      <c r="F47" s="266"/>
      <c r="G47" s="245"/>
      <c r="H47" s="248"/>
      <c r="I47" s="251"/>
      <c r="J47" s="263"/>
      <c r="K47" s="266"/>
      <c r="L47" s="245"/>
      <c r="M47" s="268"/>
      <c r="N47" s="248"/>
      <c r="O47" s="251"/>
      <c r="P47" s="263"/>
      <c r="Q47" s="266"/>
      <c r="R47" s="245"/>
      <c r="S47" s="268"/>
      <c r="T47" s="248"/>
      <c r="U47" s="290"/>
      <c r="V47" s="292"/>
      <c r="W47" s="295"/>
    </row>
    <row r="48" spans="1:25" ht="13.15" customHeight="1" x14ac:dyDescent="0.25">
      <c r="A48" s="256" t="str">
        <f>A7</f>
        <v>CLASS LIST</v>
      </c>
      <c r="B48" s="257"/>
      <c r="C48" s="260" t="str">
        <f>C7</f>
        <v>SEX</v>
      </c>
      <c r="D48" s="226" t="str">
        <f>D7</f>
        <v>Course</v>
      </c>
      <c r="E48" s="263"/>
      <c r="F48" s="266"/>
      <c r="G48" s="245"/>
      <c r="H48" s="248"/>
      <c r="I48" s="251"/>
      <c r="J48" s="263"/>
      <c r="K48" s="266"/>
      <c r="L48" s="245"/>
      <c r="M48" s="269"/>
      <c r="N48" s="248"/>
      <c r="O48" s="251"/>
      <c r="P48" s="263"/>
      <c r="Q48" s="266"/>
      <c r="R48" s="245"/>
      <c r="S48" s="269"/>
      <c r="T48" s="248"/>
      <c r="U48" s="290"/>
      <c r="V48" s="292"/>
      <c r="W48" s="295"/>
      <c r="X48" s="91"/>
    </row>
    <row r="49" spans="1:24" x14ac:dyDescent="0.25">
      <c r="A49" s="258"/>
      <c r="B49" s="259"/>
      <c r="C49" s="261"/>
      <c r="D49" s="227"/>
      <c r="E49" s="264"/>
      <c r="F49" s="246"/>
      <c r="G49" s="246"/>
      <c r="H49" s="249"/>
      <c r="I49" s="252"/>
      <c r="J49" s="264"/>
      <c r="K49" s="246"/>
      <c r="L49" s="246"/>
      <c r="M49" s="270"/>
      <c r="N49" s="249"/>
      <c r="O49" s="252"/>
      <c r="P49" s="264"/>
      <c r="Q49" s="246"/>
      <c r="R49" s="246"/>
      <c r="S49" s="270"/>
      <c r="T49" s="249"/>
      <c r="U49" s="291"/>
      <c r="V49" s="293"/>
      <c r="W49" s="296"/>
      <c r="X49" s="91"/>
    </row>
    <row r="50" spans="1:24" x14ac:dyDescent="0.25">
      <c r="A50" s="78" t="s">
        <v>65</v>
      </c>
      <c r="B50" s="79" t="str">
        <f>IF(NAMES!B34="","",NAMES!B34)</f>
        <v>MAYMAYA</v>
      </c>
      <c r="C50" s="80" t="str">
        <f>IF(NAMES!C34="","",NAMES!C34)</f>
        <v/>
      </c>
      <c r="D50" s="81" t="str">
        <f>IF(NAMES!D34="","",NAMES!D34)</f>
        <v/>
      </c>
      <c r="E50" s="82">
        <f>IF(PRELIM!P50="","",$E$8*PRELIM!P50)</f>
        <v>10.56</v>
      </c>
      <c r="F50" s="83">
        <f>IF(PRELIM!AB50="","",$F$8*PRELIM!AB50)</f>
        <v>25.38461538461539</v>
      </c>
      <c r="G50" s="83" t="str">
        <f>IF(PRELIM!AD50="","",$G$8*PRELIM!AD50)</f>
        <v/>
      </c>
      <c r="H50" s="84">
        <f t="shared" ref="H50:H80" si="6">IF(SUM(E50:G50)=0,"",SUM(E50:G50))</f>
        <v>35.944615384615389</v>
      </c>
      <c r="I50" s="85">
        <f>IF(H50="","",VLOOKUP(H50,'INITIAL INPUT'!$P$4:$R$34,3))</f>
        <v>73</v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5">
      <c r="A51" s="90" t="s">
        <v>66</v>
      </c>
      <c r="B51" s="79" t="str">
        <f>IF(NAMES!B35="","",NAMES!B35)</f>
        <v/>
      </c>
      <c r="C51" s="104" t="str">
        <f>IF(NAMES!C35="","",NAMES!C35)</f>
        <v/>
      </c>
      <c r="D51" s="81" t="str">
        <f>IF(NAMES!D35="","",NAMES!D35)</f>
        <v/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5">
      <c r="A52" s="90" t="s">
        <v>67</v>
      </c>
      <c r="B52" s="79" t="str">
        <f>IF(NAMES!B36="","",NAMES!B36)</f>
        <v/>
      </c>
      <c r="C52" s="104" t="str">
        <f>IF(NAMES!C36="","",NAMES!C36)</f>
        <v/>
      </c>
      <c r="D52" s="81" t="str">
        <f>IF(NAMES!D36="","",NAMES!D36)</f>
        <v/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5">
      <c r="A53" s="90" t="s">
        <v>68</v>
      </c>
      <c r="B53" s="79" t="str">
        <f>IF(NAMES!B37="","",NAMES!B37)</f>
        <v/>
      </c>
      <c r="C53" s="104" t="str">
        <f>IF(NAMES!C37="","",NAMES!C37)</f>
        <v/>
      </c>
      <c r="D53" s="81" t="str">
        <f>IF(NAMES!D37="","",NAMES!D37)</f>
        <v/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5">
      <c r="A54" s="90" t="s">
        <v>69</v>
      </c>
      <c r="B54" s="79" t="str">
        <f>IF(NAMES!B38="","",NAMES!B38)</f>
        <v/>
      </c>
      <c r="C54" s="104" t="str">
        <f>IF(NAMES!C38="","",NAMES!C38)</f>
        <v/>
      </c>
      <c r="D54" s="81" t="str">
        <f>IF(NAMES!D38="","",NAMES!D38)</f>
        <v/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5">
      <c r="A55" s="90" t="s">
        <v>70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5">
      <c r="A56" s="90" t="s">
        <v>71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5">
      <c r="A57" s="90" t="s">
        <v>72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73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74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75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76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77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78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79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80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81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7"/>
      <c r="Y66" s="287" t="s">
        <v>126</v>
      </c>
    </row>
    <row r="67" spans="1:25" x14ac:dyDescent="0.25">
      <c r="A67" s="90" t="s">
        <v>82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8"/>
      <c r="Y67" s="288"/>
    </row>
    <row r="68" spans="1:25" x14ac:dyDescent="0.25">
      <c r="A68" s="90" t="s">
        <v>83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8"/>
      <c r="Y68" s="288"/>
    </row>
    <row r="69" spans="1:25" ht="12.75" customHeight="1" x14ac:dyDescent="0.25">
      <c r="A69" s="90" t="s">
        <v>84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8"/>
      <c r="Y69" s="288"/>
    </row>
    <row r="70" spans="1:25" x14ac:dyDescent="0.25">
      <c r="A70" s="90" t="s">
        <v>85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8"/>
      <c r="Y70" s="288"/>
    </row>
    <row r="71" spans="1:25" x14ac:dyDescent="0.25">
      <c r="A71" s="90" t="s">
        <v>86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8"/>
      <c r="Y71" s="288"/>
    </row>
    <row r="72" spans="1:25" x14ac:dyDescent="0.25">
      <c r="A72" s="90" t="s">
        <v>87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8"/>
      <c r="Y72" s="288"/>
    </row>
    <row r="73" spans="1:25" x14ac:dyDescent="0.25">
      <c r="A73" s="90" t="s">
        <v>88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8"/>
      <c r="Y73" s="288"/>
    </row>
    <row r="74" spans="1:25" x14ac:dyDescent="0.25">
      <c r="A74" s="90" t="s">
        <v>89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8"/>
      <c r="Y74" s="288"/>
    </row>
    <row r="75" spans="1:25" x14ac:dyDescent="0.25">
      <c r="A75" s="90" t="s">
        <v>90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8"/>
      <c r="Y75" s="288"/>
    </row>
    <row r="76" spans="1:25" x14ac:dyDescent="0.25">
      <c r="A76" s="90" t="s">
        <v>91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8"/>
      <c r="Y76" s="288"/>
    </row>
    <row r="77" spans="1:25" x14ac:dyDescent="0.25">
      <c r="A77" s="90" t="s">
        <v>92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8"/>
      <c r="Y77" s="288"/>
    </row>
    <row r="78" spans="1:25" x14ac:dyDescent="0.25">
      <c r="A78" s="90" t="s">
        <v>93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8"/>
      <c r="Y78" s="288"/>
    </row>
    <row r="79" spans="1:25" x14ac:dyDescent="0.25">
      <c r="A79" s="90" t="s">
        <v>94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8"/>
      <c r="Y79" s="288"/>
    </row>
    <row r="80" spans="1:25" x14ac:dyDescent="0.25">
      <c r="A80" s="90" t="s">
        <v>95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8"/>
      <c r="Y80" s="288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tabSelected="1" topLeftCell="A40" zoomScale="110" zoomScaleNormal="110" workbookViewId="0">
      <selection activeCell="R50" sqref="R5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51" t="str">
        <f>CRS!A1</f>
        <v>CITCS 2B  ITE3</v>
      </c>
      <c r="B1" s="352"/>
      <c r="C1" s="352"/>
      <c r="D1" s="352"/>
      <c r="E1" s="326" t="s">
        <v>96</v>
      </c>
      <c r="F1" s="326"/>
      <c r="G1" s="326"/>
      <c r="H1" s="326"/>
      <c r="I1" s="326"/>
      <c r="J1" s="326"/>
      <c r="K1" s="327"/>
      <c r="L1" s="327"/>
      <c r="M1" s="327"/>
      <c r="N1" s="327"/>
      <c r="O1" s="327"/>
      <c r="P1" s="327"/>
      <c r="Q1" s="327"/>
      <c r="R1" s="327"/>
      <c r="S1" s="327"/>
      <c r="T1" s="327"/>
      <c r="U1" s="327"/>
      <c r="V1" s="327"/>
      <c r="W1" s="327"/>
      <c r="X1" s="327"/>
      <c r="Y1" s="327"/>
      <c r="Z1" s="327"/>
      <c r="AA1" s="327"/>
      <c r="AB1" s="327"/>
      <c r="AC1" s="328"/>
      <c r="AD1" s="328"/>
      <c r="AE1" s="328"/>
      <c r="AF1" s="329"/>
      <c r="AG1" s="63"/>
      <c r="AH1" s="55"/>
      <c r="AI1" s="55"/>
      <c r="AJ1" s="55"/>
      <c r="AK1" s="55"/>
    </row>
    <row r="2" spans="1:37" ht="15" customHeight="1" x14ac:dyDescent="0.35">
      <c r="A2" s="353"/>
      <c r="B2" s="354"/>
      <c r="C2" s="354"/>
      <c r="D2" s="354"/>
      <c r="E2" s="369" t="str">
        <f>IF('INITIAL INPUT'!G20="","",'INITIAL INPUT'!G20)</f>
        <v/>
      </c>
      <c r="F2" s="369"/>
      <c r="G2" s="369"/>
      <c r="H2" s="369"/>
      <c r="I2" s="369"/>
      <c r="J2" s="369"/>
      <c r="K2" s="370"/>
      <c r="L2" s="370"/>
      <c r="M2" s="370"/>
      <c r="N2" s="370"/>
      <c r="O2" s="370"/>
      <c r="P2" s="371"/>
      <c r="Q2" s="310" t="str">
        <f>IF('INITIAL INPUT'!G21="","",'INITIAL INPUT'!G21)</f>
        <v>Laboratory</v>
      </c>
      <c r="R2" s="311"/>
      <c r="S2" s="311"/>
      <c r="T2" s="311"/>
      <c r="U2" s="311"/>
      <c r="V2" s="311"/>
      <c r="W2" s="311"/>
      <c r="X2" s="311"/>
      <c r="Y2" s="311"/>
      <c r="Z2" s="311"/>
      <c r="AA2" s="311"/>
      <c r="AB2" s="312"/>
      <c r="AC2" s="319" t="s">
        <v>97</v>
      </c>
      <c r="AD2" s="320"/>
      <c r="AE2" s="362" t="s">
        <v>98</v>
      </c>
      <c r="AF2" s="364" t="s">
        <v>99</v>
      </c>
      <c r="AG2" s="62"/>
      <c r="AH2" s="62"/>
      <c r="AI2" s="62"/>
      <c r="AJ2" s="62"/>
      <c r="AK2" s="62"/>
    </row>
    <row r="3" spans="1:37" ht="12.75" customHeight="1" x14ac:dyDescent="0.35">
      <c r="A3" s="340" t="str">
        <f>CRS!A3</f>
        <v>WEB APPLICATION DEVELOPMENT</v>
      </c>
      <c r="B3" s="341"/>
      <c r="C3" s="341"/>
      <c r="D3" s="341"/>
      <c r="E3" s="313" t="s">
        <v>100</v>
      </c>
      <c r="F3" s="313" t="s">
        <v>101</v>
      </c>
      <c r="G3" s="313" t="s">
        <v>102</v>
      </c>
      <c r="H3" s="313" t="s">
        <v>103</v>
      </c>
      <c r="I3" s="313" t="s">
        <v>104</v>
      </c>
      <c r="J3" s="313" t="s">
        <v>105</v>
      </c>
      <c r="K3" s="313" t="s">
        <v>106</v>
      </c>
      <c r="L3" s="313" t="s">
        <v>107</v>
      </c>
      <c r="M3" s="313" t="s">
        <v>108</v>
      </c>
      <c r="N3" s="313" t="s">
        <v>0</v>
      </c>
      <c r="O3" s="330" t="s">
        <v>109</v>
      </c>
      <c r="P3" s="307" t="s">
        <v>110</v>
      </c>
      <c r="Q3" s="313" t="s">
        <v>111</v>
      </c>
      <c r="R3" s="313" t="s">
        <v>112</v>
      </c>
      <c r="S3" s="313" t="s">
        <v>113</v>
      </c>
      <c r="T3" s="313" t="s">
        <v>114</v>
      </c>
      <c r="U3" s="313" t="s">
        <v>115</v>
      </c>
      <c r="V3" s="313" t="s">
        <v>116</v>
      </c>
      <c r="W3" s="313" t="s">
        <v>117</v>
      </c>
      <c r="X3" s="313" t="s">
        <v>118</v>
      </c>
      <c r="Y3" s="313" t="s">
        <v>119</v>
      </c>
      <c r="Z3" s="313" t="s">
        <v>120</v>
      </c>
      <c r="AA3" s="330" t="s">
        <v>109</v>
      </c>
      <c r="AB3" s="307" t="s">
        <v>110</v>
      </c>
      <c r="AC3" s="321"/>
      <c r="AD3" s="322"/>
      <c r="AE3" s="362"/>
      <c r="AF3" s="364"/>
      <c r="AG3" s="62"/>
      <c r="AH3" s="62"/>
      <c r="AI3" s="62"/>
      <c r="AJ3" s="62"/>
      <c r="AK3" s="62"/>
    </row>
    <row r="4" spans="1:37" ht="12.75" customHeight="1" x14ac:dyDescent="0.35">
      <c r="A4" s="335" t="str">
        <f>CRS!A4</f>
        <v>MW 5:30PM-6:45PM  TTHSAT 5:30PM-6:45PM</v>
      </c>
      <c r="B4" s="336"/>
      <c r="C4" s="337"/>
      <c r="D4" s="71" t="str">
        <f>CRS!D4</f>
        <v>S312</v>
      </c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31"/>
      <c r="P4" s="308"/>
      <c r="Q4" s="312"/>
      <c r="R4" s="312"/>
      <c r="S4" s="312"/>
      <c r="T4" s="312"/>
      <c r="U4" s="312"/>
      <c r="V4" s="312"/>
      <c r="W4" s="312"/>
      <c r="X4" s="312"/>
      <c r="Y4" s="312"/>
      <c r="Z4" s="312"/>
      <c r="AA4" s="331"/>
      <c r="AB4" s="308"/>
      <c r="AC4" s="68" t="s">
        <v>121</v>
      </c>
      <c r="AD4" s="69" t="s">
        <v>122</v>
      </c>
      <c r="AE4" s="362"/>
      <c r="AF4" s="364"/>
      <c r="AG4" s="62"/>
      <c r="AH4" s="62"/>
      <c r="AI4" s="62"/>
      <c r="AJ4" s="62"/>
      <c r="AK4" s="62"/>
    </row>
    <row r="5" spans="1:37" ht="12.65" customHeight="1" x14ac:dyDescent="0.35">
      <c r="A5" s="335" t="str">
        <f>CRS!A5</f>
        <v>2ND Trimester SY 2016-2017</v>
      </c>
      <c r="B5" s="336"/>
      <c r="C5" s="337"/>
      <c r="D5" s="337"/>
      <c r="E5" s="108">
        <v>20</v>
      </c>
      <c r="F5" s="108">
        <v>60</v>
      </c>
      <c r="G5" s="108">
        <v>30</v>
      </c>
      <c r="H5" s="108">
        <v>40</v>
      </c>
      <c r="I5" s="108"/>
      <c r="J5" s="108"/>
      <c r="K5" s="108"/>
      <c r="L5" s="108"/>
      <c r="M5" s="108"/>
      <c r="N5" s="108"/>
      <c r="O5" s="331"/>
      <c r="P5" s="308"/>
      <c r="Q5" s="108">
        <v>100</v>
      </c>
      <c r="R5" s="108">
        <v>100</v>
      </c>
      <c r="S5" s="108">
        <v>20</v>
      </c>
      <c r="T5" s="108">
        <v>20</v>
      </c>
      <c r="U5" s="108">
        <v>20</v>
      </c>
      <c r="V5" s="108"/>
      <c r="W5" s="108"/>
      <c r="X5" s="108"/>
      <c r="Y5" s="108"/>
      <c r="Z5" s="108"/>
      <c r="AA5" s="331"/>
      <c r="AB5" s="308"/>
      <c r="AC5" s="110">
        <v>100</v>
      </c>
      <c r="AD5" s="323"/>
      <c r="AE5" s="362"/>
      <c r="AF5" s="364"/>
      <c r="AG5" s="62"/>
      <c r="AH5" s="62"/>
      <c r="AI5" s="62"/>
      <c r="AJ5" s="62"/>
      <c r="AK5" s="62"/>
    </row>
    <row r="6" spans="1:37" ht="12.75" customHeight="1" x14ac:dyDescent="0.35">
      <c r="A6" s="342" t="str">
        <f>CRS!A6</f>
        <v>Inst/Prof:Leonard Prim Francis G. Reyes</v>
      </c>
      <c r="B6" s="311"/>
      <c r="C6" s="312"/>
      <c r="D6" s="312"/>
      <c r="E6" s="314" t="s">
        <v>225</v>
      </c>
      <c r="F6" s="314" t="s">
        <v>226</v>
      </c>
      <c r="G6" s="314" t="s">
        <v>232</v>
      </c>
      <c r="H6" s="314" t="s">
        <v>232</v>
      </c>
      <c r="I6" s="314"/>
      <c r="J6" s="314"/>
      <c r="K6" s="314"/>
      <c r="L6" s="314"/>
      <c r="M6" s="314"/>
      <c r="N6" s="314"/>
      <c r="O6" s="332">
        <f>IF(SUM(E5:N5)=0,"",SUM(E5:N5))</f>
        <v>150</v>
      </c>
      <c r="P6" s="308"/>
      <c r="Q6" s="314" t="s">
        <v>227</v>
      </c>
      <c r="R6" s="314" t="s">
        <v>228</v>
      </c>
      <c r="S6" s="314" t="s">
        <v>229</v>
      </c>
      <c r="T6" s="314" t="s">
        <v>230</v>
      </c>
      <c r="U6" s="314" t="s">
        <v>231</v>
      </c>
      <c r="V6" s="314"/>
      <c r="W6" s="314"/>
      <c r="X6" s="314"/>
      <c r="Y6" s="314"/>
      <c r="Z6" s="314"/>
      <c r="AA6" s="359">
        <f>IF(SUM(Q5:Z5)=0,"",SUM(Q5:Z5))</f>
        <v>260</v>
      </c>
      <c r="AB6" s="308"/>
      <c r="AC6" s="366">
        <f>'INITIAL INPUT'!D20</f>
        <v>40575</v>
      </c>
      <c r="AD6" s="324"/>
      <c r="AE6" s="362"/>
      <c r="AF6" s="364"/>
      <c r="AG6" s="62"/>
      <c r="AH6" s="62"/>
      <c r="AI6" s="62"/>
      <c r="AJ6" s="62"/>
      <c r="AK6" s="62"/>
    </row>
    <row r="7" spans="1:37" ht="13.4" customHeight="1" x14ac:dyDescent="0.35">
      <c r="A7" s="342" t="s">
        <v>123</v>
      </c>
      <c r="B7" s="310"/>
      <c r="C7" s="349" t="s">
        <v>124</v>
      </c>
      <c r="D7" s="338" t="s">
        <v>125</v>
      </c>
      <c r="E7" s="315"/>
      <c r="F7" s="317"/>
      <c r="G7" s="317"/>
      <c r="H7" s="317"/>
      <c r="I7" s="317"/>
      <c r="J7" s="317"/>
      <c r="K7" s="317"/>
      <c r="L7" s="317"/>
      <c r="M7" s="317"/>
      <c r="N7" s="317"/>
      <c r="O7" s="333"/>
      <c r="P7" s="308"/>
      <c r="Q7" s="315"/>
      <c r="R7" s="315"/>
      <c r="S7" s="315"/>
      <c r="T7" s="315"/>
      <c r="U7" s="315"/>
      <c r="V7" s="315"/>
      <c r="W7" s="315"/>
      <c r="X7" s="315"/>
      <c r="Y7" s="315"/>
      <c r="Z7" s="315"/>
      <c r="AA7" s="360"/>
      <c r="AB7" s="308"/>
      <c r="AC7" s="367"/>
      <c r="AD7" s="324"/>
      <c r="AE7" s="362"/>
      <c r="AF7" s="364"/>
      <c r="AG7" s="55"/>
      <c r="AH7" s="55"/>
      <c r="AI7" s="55"/>
      <c r="AJ7" s="55"/>
      <c r="AK7" s="55"/>
    </row>
    <row r="8" spans="1:37" ht="14.15" customHeight="1" x14ac:dyDescent="0.35">
      <c r="A8" s="343"/>
      <c r="B8" s="344"/>
      <c r="C8" s="350"/>
      <c r="D8" s="339"/>
      <c r="E8" s="316"/>
      <c r="F8" s="318"/>
      <c r="G8" s="318"/>
      <c r="H8" s="318"/>
      <c r="I8" s="318"/>
      <c r="J8" s="318"/>
      <c r="K8" s="318"/>
      <c r="L8" s="318"/>
      <c r="M8" s="318"/>
      <c r="N8" s="318"/>
      <c r="O8" s="334"/>
      <c r="P8" s="309"/>
      <c r="Q8" s="316"/>
      <c r="R8" s="316"/>
      <c r="S8" s="316"/>
      <c r="T8" s="316"/>
      <c r="U8" s="316"/>
      <c r="V8" s="316"/>
      <c r="W8" s="316"/>
      <c r="X8" s="316"/>
      <c r="Y8" s="316"/>
      <c r="Z8" s="316"/>
      <c r="AA8" s="361"/>
      <c r="AB8" s="309"/>
      <c r="AC8" s="368"/>
      <c r="AD8" s="325"/>
      <c r="AE8" s="363"/>
      <c r="AF8" s="365"/>
      <c r="AG8" s="55"/>
      <c r="AH8" s="55"/>
      <c r="AI8" s="55"/>
      <c r="AJ8" s="55"/>
      <c r="AK8" s="55"/>
    </row>
    <row r="9" spans="1:37" ht="12.75" customHeight="1" x14ac:dyDescent="0.35">
      <c r="A9" s="58" t="s">
        <v>33</v>
      </c>
      <c r="B9" s="59" t="str">
        <f>CRS!B9</f>
        <v xml:space="preserve">ANG, RIEZL JENALYN T. </v>
      </c>
      <c r="C9" s="65" t="str">
        <f>CRS!C9</f>
        <v>F</v>
      </c>
      <c r="D9" s="70" t="str">
        <f>CRS!D9</f>
        <v>BSIT-NET SEC TRACK-3</v>
      </c>
      <c r="E9" s="109">
        <v>20</v>
      </c>
      <c r="F9" s="109"/>
      <c r="G9" s="109">
        <v>28</v>
      </c>
      <c r="H9" s="109">
        <v>30</v>
      </c>
      <c r="I9" s="109"/>
      <c r="J9" s="109"/>
      <c r="K9" s="109"/>
      <c r="L9" s="109"/>
      <c r="M9" s="109"/>
      <c r="N9" s="109"/>
      <c r="O9" s="60">
        <f>IF(SUM(E9:N9)=0,"",SUM(E9:N9))</f>
        <v>78</v>
      </c>
      <c r="P9" s="67">
        <f>IF(O9="","",O9/$O$6*100)</f>
        <v>52</v>
      </c>
      <c r="Q9" s="109">
        <v>100</v>
      </c>
      <c r="R9" s="109">
        <v>50</v>
      </c>
      <c r="S9" s="109">
        <v>15</v>
      </c>
      <c r="T9" s="109">
        <v>20</v>
      </c>
      <c r="U9" s="109">
        <v>0</v>
      </c>
      <c r="V9" s="109"/>
      <c r="W9" s="109"/>
      <c r="X9" s="109"/>
      <c r="Y9" s="109"/>
      <c r="Z9" s="109"/>
      <c r="AA9" s="60">
        <f>IF(SUM(Q9:Z9)=0,"",SUM(Q9:Z9))</f>
        <v>185</v>
      </c>
      <c r="AB9" s="67">
        <f>IF(AA9="","",AA9/$AA$6*100)</f>
        <v>71.15384615384616</v>
      </c>
      <c r="AC9" s="111">
        <v>42</v>
      </c>
      <c r="AD9" s="67">
        <f>IF(AC9="","",AC9/$AC$5*100)</f>
        <v>42</v>
      </c>
      <c r="AE9" s="66">
        <f>CRS!H9</f>
        <v>54.920769230769238</v>
      </c>
      <c r="AF9" s="64">
        <f>CRS!I9</f>
        <v>77</v>
      </c>
      <c r="AG9" s="61"/>
      <c r="AH9" s="61"/>
      <c r="AI9" s="61"/>
      <c r="AJ9" s="61"/>
      <c r="AK9" s="61"/>
    </row>
    <row r="10" spans="1:37" ht="12.75" customHeight="1" x14ac:dyDescent="0.35">
      <c r="A10" s="56" t="s">
        <v>34</v>
      </c>
      <c r="B10" s="59" t="str">
        <f>CRS!B10</f>
        <v xml:space="preserve">APOLONIO, ROMULO III C. </v>
      </c>
      <c r="C10" s="65" t="str">
        <f>CRS!C10</f>
        <v>M</v>
      </c>
      <c r="D10" s="70" t="str">
        <f>CRS!D10</f>
        <v>BSCS-DIGITAL ARTS TRACK-2</v>
      </c>
      <c r="E10" s="109">
        <v>15</v>
      </c>
      <c r="F10" s="109"/>
      <c r="G10" s="109"/>
      <c r="H10" s="109">
        <v>35</v>
      </c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50</v>
      </c>
      <c r="P10" s="67">
        <f t="shared" ref="P10:P40" si="1">IF(O10="","",O10/$O$6*100)</f>
        <v>33.333333333333329</v>
      </c>
      <c r="Q10" s="109">
        <v>100</v>
      </c>
      <c r="R10" s="109">
        <v>0</v>
      </c>
      <c r="S10" s="109">
        <v>0</v>
      </c>
      <c r="T10" s="109">
        <v>20</v>
      </c>
      <c r="U10" s="109">
        <v>17</v>
      </c>
      <c r="V10" s="109"/>
      <c r="W10" s="109"/>
      <c r="X10" s="109"/>
      <c r="Y10" s="109"/>
      <c r="Z10" s="109"/>
      <c r="AA10" s="60">
        <f t="shared" ref="AA10:AA40" si="2">IF(SUM(Q10:Z10)=0,"",SUM(Q10:Z10))</f>
        <v>137</v>
      </c>
      <c r="AB10" s="67">
        <f t="shared" ref="AB10:AB40" si="3">IF(AA10="","",AA10/$AA$6*100)</f>
        <v>52.692307692307693</v>
      </c>
      <c r="AC10" s="111">
        <v>64</v>
      </c>
      <c r="AD10" s="67">
        <f t="shared" ref="AD10:AD40" si="4">IF(AC10="","",AC10/$AC$5*100)</f>
        <v>64</v>
      </c>
      <c r="AE10" s="66">
        <f>CRS!H10</f>
        <v>50.148461538461532</v>
      </c>
      <c r="AF10" s="64">
        <f>CRS!I10</f>
        <v>75</v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35</v>
      </c>
      <c r="B11" s="59" t="str">
        <f>CRS!B11</f>
        <v xml:space="preserve">ASPURIA, VANESSA KATE M. </v>
      </c>
      <c r="C11" s="65" t="str">
        <f>CRS!C11</f>
        <v>F</v>
      </c>
      <c r="D11" s="70" t="str">
        <f>CRS!D11</f>
        <v>BSIT-NET SEC TRACK-1</v>
      </c>
      <c r="E11" s="109">
        <v>20</v>
      </c>
      <c r="F11" s="109"/>
      <c r="G11" s="109">
        <v>25</v>
      </c>
      <c r="H11" s="109"/>
      <c r="I11" s="109"/>
      <c r="J11" s="109"/>
      <c r="K11" s="109"/>
      <c r="L11" s="109"/>
      <c r="M11" s="109"/>
      <c r="N11" s="109"/>
      <c r="O11" s="60">
        <f t="shared" si="0"/>
        <v>45</v>
      </c>
      <c r="P11" s="67">
        <f t="shared" si="1"/>
        <v>30</v>
      </c>
      <c r="Q11" s="109"/>
      <c r="R11" s="109"/>
      <c r="S11" s="109">
        <v>0</v>
      </c>
      <c r="T11" s="109">
        <v>20</v>
      </c>
      <c r="U11" s="109">
        <v>15</v>
      </c>
      <c r="V11" s="109"/>
      <c r="W11" s="109"/>
      <c r="X11" s="109"/>
      <c r="Y11" s="109"/>
      <c r="Z11" s="109"/>
      <c r="AA11" s="60">
        <f t="shared" si="2"/>
        <v>35</v>
      </c>
      <c r="AB11" s="67">
        <f t="shared" si="3"/>
        <v>13.461538461538462</v>
      </c>
      <c r="AC11" s="111"/>
      <c r="AD11" s="67" t="str">
        <f t="shared" si="4"/>
        <v/>
      </c>
      <c r="AE11" s="66">
        <f>CRS!H11</f>
        <v>14.342307692307692</v>
      </c>
      <c r="AF11" s="64">
        <f>CRS!I11</f>
        <v>71</v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36</v>
      </c>
      <c r="B12" s="59" t="str">
        <f>CRS!B12</f>
        <v xml:space="preserve">BENTER, ALYXIE BLENNE P. </v>
      </c>
      <c r="C12" s="65" t="str">
        <f>CRS!C12</f>
        <v>F</v>
      </c>
      <c r="D12" s="70" t="str">
        <f>CRS!D12</f>
        <v>BSIT-ERP TRACK-1</v>
      </c>
      <c r="E12" s="109">
        <v>0</v>
      </c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>
        <v>15</v>
      </c>
      <c r="T12" s="109">
        <v>0</v>
      </c>
      <c r="U12" s="109">
        <v>10</v>
      </c>
      <c r="V12" s="109"/>
      <c r="W12" s="109"/>
      <c r="X12" s="109"/>
      <c r="Y12" s="109"/>
      <c r="Z12" s="109"/>
      <c r="AA12" s="60">
        <f t="shared" si="2"/>
        <v>25</v>
      </c>
      <c r="AB12" s="67">
        <f t="shared" si="3"/>
        <v>9.6153846153846168</v>
      </c>
      <c r="AC12" s="111">
        <v>40</v>
      </c>
      <c r="AD12" s="67">
        <f t="shared" si="4"/>
        <v>40</v>
      </c>
      <c r="AE12" s="66">
        <f>CRS!H12</f>
        <v>16.773076923076925</v>
      </c>
      <c r="AF12" s="64">
        <f>CRS!I12</f>
        <v>71</v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37</v>
      </c>
      <c r="B13" s="59" t="str">
        <f>CRS!B13</f>
        <v xml:space="preserve">BLANCO, JOHN AUSTIN ERA I. </v>
      </c>
      <c r="C13" s="65" t="str">
        <f>CRS!C13</f>
        <v>M</v>
      </c>
      <c r="D13" s="70" t="str">
        <f>CRS!D13</f>
        <v>BSIT-WEB TRACK-1</v>
      </c>
      <c r="E13" s="109">
        <v>20</v>
      </c>
      <c r="F13" s="109">
        <f>8+10+13</f>
        <v>31</v>
      </c>
      <c r="G13" s="109">
        <v>28</v>
      </c>
      <c r="H13" s="109"/>
      <c r="I13" s="109"/>
      <c r="J13" s="109"/>
      <c r="K13" s="109"/>
      <c r="L13" s="109"/>
      <c r="M13" s="109"/>
      <c r="N13" s="109"/>
      <c r="O13" s="60">
        <f t="shared" si="0"/>
        <v>79</v>
      </c>
      <c r="P13" s="67">
        <f t="shared" si="1"/>
        <v>52.666666666666664</v>
      </c>
      <c r="Q13" s="109">
        <v>100</v>
      </c>
      <c r="R13" s="109">
        <v>100</v>
      </c>
      <c r="S13" s="109">
        <v>15</v>
      </c>
      <c r="T13" s="109">
        <v>15</v>
      </c>
      <c r="U13" s="109">
        <v>0</v>
      </c>
      <c r="V13" s="109"/>
      <c r="W13" s="109"/>
      <c r="X13" s="109"/>
      <c r="Y13" s="109"/>
      <c r="Z13" s="109"/>
      <c r="AA13" s="60">
        <f t="shared" si="2"/>
        <v>230</v>
      </c>
      <c r="AB13" s="67">
        <f t="shared" si="3"/>
        <v>88.461538461538453</v>
      </c>
      <c r="AC13" s="111">
        <v>60</v>
      </c>
      <c r="AD13" s="67">
        <f t="shared" si="4"/>
        <v>60</v>
      </c>
      <c r="AE13" s="66">
        <f>CRS!H13</f>
        <v>66.972307692307695</v>
      </c>
      <c r="AF13" s="64">
        <f>CRS!I13</f>
        <v>83</v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38</v>
      </c>
      <c r="B14" s="59" t="str">
        <f>CRS!B14</f>
        <v xml:space="preserve">CALALO, ERWIN B. </v>
      </c>
      <c r="C14" s="65" t="str">
        <f>CRS!C14</f>
        <v>M</v>
      </c>
      <c r="D14" s="70" t="str">
        <f>CRS!D14</f>
        <v>BSIT-WEB TRACK-1</v>
      </c>
      <c r="E14" s="109">
        <v>20</v>
      </c>
      <c r="F14" s="109">
        <v>37</v>
      </c>
      <c r="G14" s="109"/>
      <c r="H14" s="109"/>
      <c r="I14" s="109"/>
      <c r="J14" s="109"/>
      <c r="K14" s="109"/>
      <c r="L14" s="109"/>
      <c r="M14" s="109"/>
      <c r="N14" s="109"/>
      <c r="O14" s="60">
        <f t="shared" si="0"/>
        <v>57</v>
      </c>
      <c r="P14" s="67">
        <f t="shared" si="1"/>
        <v>38</v>
      </c>
      <c r="Q14" s="109">
        <v>100</v>
      </c>
      <c r="R14" s="109">
        <v>100</v>
      </c>
      <c r="S14" s="109">
        <v>15</v>
      </c>
      <c r="T14" s="109">
        <v>20</v>
      </c>
      <c r="U14" s="109">
        <v>17</v>
      </c>
      <c r="V14" s="109"/>
      <c r="W14" s="109"/>
      <c r="X14" s="109"/>
      <c r="Y14" s="109"/>
      <c r="Z14" s="109"/>
      <c r="AA14" s="60">
        <f t="shared" si="2"/>
        <v>252</v>
      </c>
      <c r="AB14" s="67">
        <f t="shared" si="3"/>
        <v>96.92307692307692</v>
      </c>
      <c r="AC14" s="111">
        <v>56</v>
      </c>
      <c r="AD14" s="67">
        <f t="shared" si="4"/>
        <v>56.000000000000007</v>
      </c>
      <c r="AE14" s="66">
        <f>CRS!H14</f>
        <v>63.564615384615394</v>
      </c>
      <c r="AF14" s="64">
        <f>CRS!I14</f>
        <v>82</v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39</v>
      </c>
      <c r="B15" s="59" t="str">
        <f>CRS!B15</f>
        <v xml:space="preserve">CAMPOS, ALLYZA G. </v>
      </c>
      <c r="C15" s="65" t="str">
        <f>CRS!C15</f>
        <v>F</v>
      </c>
      <c r="D15" s="70" t="str">
        <f>CRS!D15</f>
        <v>BSIT-WEB TRACK-1</v>
      </c>
      <c r="E15" s="109">
        <v>20</v>
      </c>
      <c r="F15" s="109"/>
      <c r="G15" s="109"/>
      <c r="H15" s="109">
        <v>30</v>
      </c>
      <c r="I15" s="109"/>
      <c r="J15" s="109"/>
      <c r="K15" s="109"/>
      <c r="L15" s="109"/>
      <c r="M15" s="109"/>
      <c r="N15" s="109"/>
      <c r="O15" s="60">
        <f t="shared" si="0"/>
        <v>50</v>
      </c>
      <c r="P15" s="67">
        <f t="shared" si="1"/>
        <v>33.333333333333329</v>
      </c>
      <c r="Q15" s="109">
        <v>100</v>
      </c>
      <c r="R15" s="109">
        <v>50</v>
      </c>
      <c r="S15" s="109">
        <v>15</v>
      </c>
      <c r="T15" s="109">
        <v>20</v>
      </c>
      <c r="U15" s="109">
        <v>20</v>
      </c>
      <c r="V15" s="109"/>
      <c r="W15" s="109"/>
      <c r="X15" s="109"/>
      <c r="Y15" s="109"/>
      <c r="Z15" s="109"/>
      <c r="AA15" s="60">
        <f t="shared" si="2"/>
        <v>205</v>
      </c>
      <c r="AB15" s="67">
        <f t="shared" si="3"/>
        <v>78.84615384615384</v>
      </c>
      <c r="AC15" s="111">
        <v>40</v>
      </c>
      <c r="AD15" s="67">
        <f t="shared" si="4"/>
        <v>40</v>
      </c>
      <c r="AE15" s="66">
        <f>CRS!H15</f>
        <v>50.619230769230768</v>
      </c>
      <c r="AF15" s="64">
        <f>CRS!I15</f>
        <v>75</v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40</v>
      </c>
      <c r="B16" s="59" t="str">
        <f>CRS!B16</f>
        <v xml:space="preserve">CHUN, JHEXER T. </v>
      </c>
      <c r="C16" s="65" t="str">
        <f>CRS!C16</f>
        <v>M</v>
      </c>
      <c r="D16" s="70" t="str">
        <f>CRS!D16</f>
        <v>BSIT-WEB TRACK-2</v>
      </c>
      <c r="E16" s="109">
        <v>20</v>
      </c>
      <c r="F16" s="109"/>
      <c r="G16" s="109"/>
      <c r="H16" s="109"/>
      <c r="I16" s="109"/>
      <c r="J16" s="109"/>
      <c r="K16" s="109"/>
      <c r="L16" s="109"/>
      <c r="M16" s="109"/>
      <c r="N16" s="109"/>
      <c r="O16" s="60">
        <f t="shared" si="0"/>
        <v>20</v>
      </c>
      <c r="P16" s="67">
        <f t="shared" si="1"/>
        <v>13.333333333333334</v>
      </c>
      <c r="Q16" s="109">
        <v>100</v>
      </c>
      <c r="R16" s="109">
        <v>100</v>
      </c>
      <c r="S16" s="109">
        <v>18</v>
      </c>
      <c r="T16" s="109">
        <v>20</v>
      </c>
      <c r="U16" s="109">
        <v>0</v>
      </c>
      <c r="V16" s="109"/>
      <c r="W16" s="109"/>
      <c r="X16" s="109"/>
      <c r="Y16" s="109"/>
      <c r="Z16" s="109"/>
      <c r="AA16" s="60">
        <f t="shared" si="2"/>
        <v>238</v>
      </c>
      <c r="AB16" s="67">
        <f t="shared" si="3"/>
        <v>91.538461538461533</v>
      </c>
      <c r="AC16" s="111">
        <v>66</v>
      </c>
      <c r="AD16" s="67">
        <f t="shared" si="4"/>
        <v>66</v>
      </c>
      <c r="AE16" s="66">
        <f>CRS!H16</f>
        <v>57.047692307692316</v>
      </c>
      <c r="AF16" s="64">
        <f>CRS!I16</f>
        <v>79</v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41</v>
      </c>
      <c r="B17" s="59" t="str">
        <f>CRS!B17</f>
        <v xml:space="preserve">CRUZ, BRYAN JOHN G. </v>
      </c>
      <c r="C17" s="65" t="str">
        <f>CRS!C17</f>
        <v>M</v>
      </c>
      <c r="D17" s="70" t="str">
        <f>CRS!D17</f>
        <v>BSIT-NET SEC TRACK-1</v>
      </c>
      <c r="E17" s="109">
        <v>20</v>
      </c>
      <c r="F17" s="109">
        <f>18+8</f>
        <v>26</v>
      </c>
      <c r="G17" s="109">
        <v>26</v>
      </c>
      <c r="H17" s="109">
        <v>35</v>
      </c>
      <c r="I17" s="109"/>
      <c r="J17" s="109"/>
      <c r="K17" s="109"/>
      <c r="L17" s="109"/>
      <c r="M17" s="109"/>
      <c r="N17" s="109"/>
      <c r="O17" s="60">
        <f t="shared" si="0"/>
        <v>107</v>
      </c>
      <c r="P17" s="67">
        <f t="shared" si="1"/>
        <v>71.333333333333343</v>
      </c>
      <c r="Q17" s="109">
        <v>100</v>
      </c>
      <c r="R17" s="109">
        <v>100</v>
      </c>
      <c r="S17" s="109">
        <v>15</v>
      </c>
      <c r="T17" s="109">
        <v>20</v>
      </c>
      <c r="U17" s="109">
        <v>20</v>
      </c>
      <c r="V17" s="109"/>
      <c r="W17" s="109"/>
      <c r="X17" s="109"/>
      <c r="Y17" s="109"/>
      <c r="Z17" s="109"/>
      <c r="AA17" s="60">
        <f t="shared" si="2"/>
        <v>255</v>
      </c>
      <c r="AB17" s="67">
        <f t="shared" si="3"/>
        <v>98.076923076923066</v>
      </c>
      <c r="AC17" s="111">
        <v>60</v>
      </c>
      <c r="AD17" s="67">
        <f t="shared" si="4"/>
        <v>60</v>
      </c>
      <c r="AE17" s="66">
        <f>CRS!H17</f>
        <v>76.305384615384625</v>
      </c>
      <c r="AF17" s="64">
        <f>CRS!I17</f>
        <v>88</v>
      </c>
      <c r="AG17" s="55"/>
      <c r="AH17" s="55"/>
    </row>
    <row r="18" spans="1:34" ht="12.75" customHeight="1" x14ac:dyDescent="0.35">
      <c r="A18" s="56" t="s">
        <v>42</v>
      </c>
      <c r="B18" s="59" t="str">
        <f>CRS!B18</f>
        <v xml:space="preserve">DELA CRUZ, CARL KRISTIAN C. </v>
      </c>
      <c r="C18" s="65" t="str">
        <f>CRS!C18</f>
        <v>M</v>
      </c>
      <c r="D18" s="70" t="str">
        <f>CRS!D18</f>
        <v>BSIT-BA TRACK-1</v>
      </c>
      <c r="E18" s="109">
        <v>0</v>
      </c>
      <c r="F18" s="109"/>
      <c r="G18" s="109"/>
      <c r="H18" s="109">
        <v>35</v>
      </c>
      <c r="I18" s="109"/>
      <c r="J18" s="109"/>
      <c r="K18" s="109"/>
      <c r="L18" s="109"/>
      <c r="M18" s="109"/>
      <c r="N18" s="109"/>
      <c r="O18" s="60">
        <f t="shared" si="0"/>
        <v>35</v>
      </c>
      <c r="P18" s="67">
        <f t="shared" si="1"/>
        <v>23.333333333333332</v>
      </c>
      <c r="Q18" s="109">
        <v>100</v>
      </c>
      <c r="R18" s="109">
        <v>100</v>
      </c>
      <c r="S18" s="109">
        <v>10</v>
      </c>
      <c r="T18" s="109">
        <v>20</v>
      </c>
      <c r="U18" s="109">
        <v>0</v>
      </c>
      <c r="V18" s="109"/>
      <c r="W18" s="109"/>
      <c r="X18" s="109"/>
      <c r="Y18" s="109"/>
      <c r="Z18" s="109"/>
      <c r="AA18" s="60">
        <f t="shared" si="2"/>
        <v>230</v>
      </c>
      <c r="AB18" s="67">
        <f t="shared" si="3"/>
        <v>88.461538461538453</v>
      </c>
      <c r="AC18" s="111">
        <v>44</v>
      </c>
      <c r="AD18" s="67">
        <f t="shared" si="4"/>
        <v>44</v>
      </c>
      <c r="AE18" s="66">
        <f>CRS!H18</f>
        <v>51.85230769230769</v>
      </c>
      <c r="AF18" s="64">
        <f>CRS!I18</f>
        <v>76</v>
      </c>
      <c r="AG18" s="55"/>
      <c r="AH18" s="55"/>
    </row>
    <row r="19" spans="1:34" ht="12.75" customHeight="1" x14ac:dyDescent="0.35">
      <c r="A19" s="56" t="s">
        <v>43</v>
      </c>
      <c r="B19" s="59" t="str">
        <f>CRS!B19</f>
        <v xml:space="preserve">ESCOBAR, JOSHUA MIGUEL F. </v>
      </c>
      <c r="C19" s="65" t="str">
        <f>CRS!C19</f>
        <v>M</v>
      </c>
      <c r="D19" s="70" t="str">
        <f>CRS!D19</f>
        <v>BSIT-NET SEC TRACK-1</v>
      </c>
      <c r="E19" s="109">
        <v>20</v>
      </c>
      <c r="F19" s="109">
        <v>30</v>
      </c>
      <c r="G19" s="109">
        <v>26</v>
      </c>
      <c r="H19" s="109">
        <v>35</v>
      </c>
      <c r="I19" s="109"/>
      <c r="J19" s="109"/>
      <c r="K19" s="109"/>
      <c r="L19" s="109"/>
      <c r="M19" s="109"/>
      <c r="N19" s="109"/>
      <c r="O19" s="60">
        <f t="shared" si="0"/>
        <v>111</v>
      </c>
      <c r="P19" s="67">
        <f t="shared" si="1"/>
        <v>74</v>
      </c>
      <c r="Q19" s="109">
        <v>41</v>
      </c>
      <c r="R19" s="109"/>
      <c r="S19" s="109">
        <v>10</v>
      </c>
      <c r="T19" s="109">
        <v>20</v>
      </c>
      <c r="U19" s="109">
        <v>17</v>
      </c>
      <c r="V19" s="109"/>
      <c r="W19" s="109"/>
      <c r="X19" s="109"/>
      <c r="Y19" s="109"/>
      <c r="Z19" s="109"/>
      <c r="AA19" s="60">
        <f t="shared" si="2"/>
        <v>88</v>
      </c>
      <c r="AB19" s="67">
        <f t="shared" si="3"/>
        <v>33.846153846153847</v>
      </c>
      <c r="AC19" s="111">
        <v>38</v>
      </c>
      <c r="AD19" s="67">
        <f t="shared" si="4"/>
        <v>38</v>
      </c>
      <c r="AE19" s="66">
        <f>CRS!H19</f>
        <v>48.509230769230776</v>
      </c>
      <c r="AF19" s="64">
        <f>CRS!I19</f>
        <v>74</v>
      </c>
      <c r="AG19" s="55"/>
      <c r="AH19" s="55"/>
    </row>
    <row r="20" spans="1:34" ht="12.75" customHeight="1" x14ac:dyDescent="0.35">
      <c r="A20" s="56" t="s">
        <v>44</v>
      </c>
      <c r="B20" s="59" t="str">
        <f>CRS!B20</f>
        <v xml:space="preserve">FARIÑAS, JOHN RENDELL D. </v>
      </c>
      <c r="C20" s="65" t="str">
        <f>CRS!C20</f>
        <v>M</v>
      </c>
      <c r="D20" s="70" t="str">
        <f>CRS!D20</f>
        <v>BSIT-WEB TRACK-1</v>
      </c>
      <c r="E20" s="109">
        <v>20</v>
      </c>
      <c r="F20" s="109">
        <v>30</v>
      </c>
      <c r="G20" s="109">
        <v>28</v>
      </c>
      <c r="H20" s="109">
        <v>35</v>
      </c>
      <c r="I20" s="109"/>
      <c r="J20" s="109"/>
      <c r="K20" s="109"/>
      <c r="L20" s="109"/>
      <c r="M20" s="109"/>
      <c r="N20" s="109"/>
      <c r="O20" s="60">
        <f t="shared" si="0"/>
        <v>113</v>
      </c>
      <c r="P20" s="67">
        <f t="shared" si="1"/>
        <v>75.333333333333329</v>
      </c>
      <c r="Q20" s="109">
        <v>66</v>
      </c>
      <c r="R20" s="109"/>
      <c r="S20" s="109">
        <v>15</v>
      </c>
      <c r="T20" s="109">
        <v>20</v>
      </c>
      <c r="U20" s="109">
        <v>15</v>
      </c>
      <c r="V20" s="109"/>
      <c r="W20" s="109"/>
      <c r="X20" s="109"/>
      <c r="Y20" s="109"/>
      <c r="Z20" s="109"/>
      <c r="AA20" s="60">
        <f t="shared" si="2"/>
        <v>116</v>
      </c>
      <c r="AB20" s="67">
        <f t="shared" si="3"/>
        <v>44.61538461538462</v>
      </c>
      <c r="AC20" s="111">
        <v>64</v>
      </c>
      <c r="AD20" s="67">
        <f t="shared" si="4"/>
        <v>64</v>
      </c>
      <c r="AE20" s="66">
        <f>CRS!H20</f>
        <v>61.343076923076922</v>
      </c>
      <c r="AF20" s="64">
        <f>CRS!I20</f>
        <v>81</v>
      </c>
      <c r="AG20" s="55"/>
      <c r="AH20" s="55"/>
    </row>
    <row r="21" spans="1:34" ht="12.75" customHeight="1" x14ac:dyDescent="0.35">
      <c r="A21" s="56" t="s">
        <v>45</v>
      </c>
      <c r="B21" s="59" t="str">
        <f>CRS!B21</f>
        <v xml:space="preserve">FERRER, JERICHO D. </v>
      </c>
      <c r="C21" s="65" t="str">
        <f>CRS!C21</f>
        <v>M</v>
      </c>
      <c r="D21" s="70" t="str">
        <f>CRS!D21</f>
        <v>BSIT-WEB TRACK-1</v>
      </c>
      <c r="E21" s="109">
        <v>0</v>
      </c>
      <c r="F21" s="109">
        <v>31</v>
      </c>
      <c r="G21" s="109"/>
      <c r="H21" s="109"/>
      <c r="I21" s="109"/>
      <c r="J21" s="109"/>
      <c r="K21" s="109"/>
      <c r="L21" s="109"/>
      <c r="M21" s="109"/>
      <c r="N21" s="109"/>
      <c r="O21" s="60">
        <f t="shared" si="0"/>
        <v>31</v>
      </c>
      <c r="P21" s="67">
        <f t="shared" si="1"/>
        <v>20.666666666666668</v>
      </c>
      <c r="Q21" s="109"/>
      <c r="R21" s="109"/>
      <c r="S21" s="109">
        <v>0</v>
      </c>
      <c r="T21" s="109">
        <v>0</v>
      </c>
      <c r="U21" s="109">
        <v>0</v>
      </c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>
        <v>42</v>
      </c>
      <c r="AD21" s="67">
        <f t="shared" si="4"/>
        <v>42</v>
      </c>
      <c r="AE21" s="66">
        <f>CRS!H21</f>
        <v>21.1</v>
      </c>
      <c r="AF21" s="64">
        <f>CRS!I21</f>
        <v>72</v>
      </c>
      <c r="AG21" s="55"/>
      <c r="AH21" s="55"/>
    </row>
    <row r="22" spans="1:34" ht="12.75" customHeight="1" x14ac:dyDescent="0.35">
      <c r="A22" s="56" t="s">
        <v>46</v>
      </c>
      <c r="B22" s="59" t="str">
        <f>CRS!B22</f>
        <v xml:space="preserve">FRANCO, JASON E. </v>
      </c>
      <c r="C22" s="65" t="str">
        <f>CRS!C22</f>
        <v>M</v>
      </c>
      <c r="D22" s="70" t="str">
        <f>CRS!D22</f>
        <v>BSIT-WEB TRACK-1</v>
      </c>
      <c r="E22" s="109">
        <v>20</v>
      </c>
      <c r="F22" s="109"/>
      <c r="G22" s="109">
        <v>16</v>
      </c>
      <c r="H22" s="109"/>
      <c r="I22" s="109"/>
      <c r="J22" s="109"/>
      <c r="K22" s="109"/>
      <c r="L22" s="109"/>
      <c r="M22" s="109"/>
      <c r="N22" s="109"/>
      <c r="O22" s="60">
        <f t="shared" si="0"/>
        <v>36</v>
      </c>
      <c r="P22" s="67">
        <f t="shared" si="1"/>
        <v>24</v>
      </c>
      <c r="Q22" s="109">
        <v>100</v>
      </c>
      <c r="R22" s="109">
        <v>100</v>
      </c>
      <c r="S22" s="109">
        <v>0</v>
      </c>
      <c r="T22" s="109">
        <v>15</v>
      </c>
      <c r="U22" s="109">
        <v>17</v>
      </c>
      <c r="V22" s="109"/>
      <c r="W22" s="109"/>
      <c r="X22" s="109"/>
      <c r="Y22" s="109"/>
      <c r="Z22" s="109"/>
      <c r="AA22" s="60">
        <f t="shared" si="2"/>
        <v>232</v>
      </c>
      <c r="AB22" s="67">
        <f t="shared" si="3"/>
        <v>89.230769230769241</v>
      </c>
      <c r="AC22" s="111">
        <v>52</v>
      </c>
      <c r="AD22" s="67">
        <f t="shared" si="4"/>
        <v>52</v>
      </c>
      <c r="AE22" s="66">
        <f>CRS!H22</f>
        <v>55.04615384615385</v>
      </c>
      <c r="AF22" s="64">
        <f>CRS!I22</f>
        <v>78</v>
      </c>
      <c r="AG22" s="55"/>
      <c r="AH22" s="55"/>
    </row>
    <row r="23" spans="1:34" ht="12.75" customHeight="1" x14ac:dyDescent="0.35">
      <c r="A23" s="56" t="s">
        <v>47</v>
      </c>
      <c r="B23" s="59" t="str">
        <f>CRS!B23</f>
        <v xml:space="preserve">GAVINO, KRISTINE GILLIAN D. </v>
      </c>
      <c r="C23" s="65" t="str">
        <f>CRS!C23</f>
        <v>F</v>
      </c>
      <c r="D23" s="70" t="str">
        <f>CRS!D23</f>
        <v>BSIT-WEB TRACK-1</v>
      </c>
      <c r="E23" s="109">
        <v>20</v>
      </c>
      <c r="F23" s="109"/>
      <c r="G23" s="109">
        <v>25</v>
      </c>
      <c r="H23" s="109"/>
      <c r="I23" s="109"/>
      <c r="J23" s="109"/>
      <c r="K23" s="109"/>
      <c r="L23" s="109"/>
      <c r="M23" s="109"/>
      <c r="N23" s="109"/>
      <c r="O23" s="60">
        <f t="shared" si="0"/>
        <v>45</v>
      </c>
      <c r="P23" s="67">
        <f t="shared" si="1"/>
        <v>30</v>
      </c>
      <c r="Q23" s="109"/>
      <c r="R23" s="109"/>
      <c r="S23" s="109">
        <v>0</v>
      </c>
      <c r="T23" s="109">
        <v>20</v>
      </c>
      <c r="U23" s="109">
        <v>15</v>
      </c>
      <c r="V23" s="109"/>
      <c r="W23" s="109"/>
      <c r="X23" s="109"/>
      <c r="Y23" s="109"/>
      <c r="Z23" s="109"/>
      <c r="AA23" s="60">
        <f t="shared" si="2"/>
        <v>35</v>
      </c>
      <c r="AB23" s="67">
        <f t="shared" si="3"/>
        <v>13.461538461538462</v>
      </c>
      <c r="AC23" s="111"/>
      <c r="AD23" s="67" t="str">
        <f t="shared" si="4"/>
        <v/>
      </c>
      <c r="AE23" s="66">
        <f>CRS!H23</f>
        <v>14.342307692307692</v>
      </c>
      <c r="AF23" s="64">
        <f>CRS!I23</f>
        <v>71</v>
      </c>
      <c r="AG23" s="55"/>
      <c r="AH23" s="55"/>
    </row>
    <row r="24" spans="1:34" ht="12.75" customHeight="1" x14ac:dyDescent="0.35">
      <c r="A24" s="56" t="s">
        <v>48</v>
      </c>
      <c r="B24" s="59" t="str">
        <f>CRS!B24</f>
        <v xml:space="preserve">HUAB, FRANZY ALEXIS A. </v>
      </c>
      <c r="C24" s="65" t="str">
        <f>CRS!C24</f>
        <v>F</v>
      </c>
      <c r="D24" s="70" t="str">
        <f>CRS!D24</f>
        <v>BSIT-ERP TRACK-1</v>
      </c>
      <c r="E24" s="109">
        <v>0</v>
      </c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66" t="str">
        <f>CRS!H24</f>
        <v/>
      </c>
      <c r="AF24" s="64" t="str">
        <f>CRS!I24</f>
        <v/>
      </c>
      <c r="AG24" s="55"/>
      <c r="AH24" s="55"/>
    </row>
    <row r="25" spans="1:34" ht="12.75" customHeight="1" x14ac:dyDescent="0.35">
      <c r="A25" s="56" t="s">
        <v>49</v>
      </c>
      <c r="B25" s="59" t="str">
        <f>CRS!B25</f>
        <v xml:space="preserve">JUDE, LOU BENETT E. </v>
      </c>
      <c r="C25" s="65" t="str">
        <f>CRS!C25</f>
        <v>M</v>
      </c>
      <c r="D25" s="70" t="str">
        <f>CRS!D25</f>
        <v>BSIT-NET SEC TRACK-1</v>
      </c>
      <c r="E25" s="109">
        <v>0</v>
      </c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>
        <v>100</v>
      </c>
      <c r="R25" s="109">
        <v>100</v>
      </c>
      <c r="S25" s="109">
        <v>0</v>
      </c>
      <c r="T25" s="109">
        <v>20</v>
      </c>
      <c r="U25" s="109">
        <v>17</v>
      </c>
      <c r="V25" s="109"/>
      <c r="W25" s="109"/>
      <c r="X25" s="109"/>
      <c r="Y25" s="109"/>
      <c r="Z25" s="109"/>
      <c r="AA25" s="60">
        <f t="shared" si="2"/>
        <v>237</v>
      </c>
      <c r="AB25" s="67">
        <f t="shared" si="3"/>
        <v>91.153846153846146</v>
      </c>
      <c r="AC25" s="111">
        <v>64</v>
      </c>
      <c r="AD25" s="67">
        <f t="shared" si="4"/>
        <v>64</v>
      </c>
      <c r="AE25" s="66">
        <f>CRS!H25</f>
        <v>51.840769230769233</v>
      </c>
      <c r="AF25" s="64">
        <f>CRS!I25</f>
        <v>76</v>
      </c>
      <c r="AG25" s="55"/>
      <c r="AH25" s="55"/>
    </row>
    <row r="26" spans="1:34" ht="12.75" customHeight="1" x14ac:dyDescent="0.35">
      <c r="A26" s="56" t="s">
        <v>50</v>
      </c>
      <c r="B26" s="59" t="str">
        <f>CRS!B26</f>
        <v xml:space="preserve">KUSIMO, OLUWAFEMI A. </v>
      </c>
      <c r="C26" s="65" t="str">
        <f>CRS!C26</f>
        <v>M</v>
      </c>
      <c r="D26" s="70" t="str">
        <f>CRS!D26</f>
        <v>BSCS-DIGITAL ARTS TRACK-1</v>
      </c>
      <c r="E26" s="109">
        <v>20</v>
      </c>
      <c r="F26" s="109"/>
      <c r="G26" s="109">
        <v>28</v>
      </c>
      <c r="H26" s="109">
        <v>30</v>
      </c>
      <c r="I26" s="109"/>
      <c r="J26" s="109"/>
      <c r="K26" s="109"/>
      <c r="L26" s="109"/>
      <c r="M26" s="109"/>
      <c r="N26" s="109"/>
      <c r="O26" s="60">
        <f t="shared" si="0"/>
        <v>78</v>
      </c>
      <c r="P26" s="67">
        <f t="shared" si="1"/>
        <v>52</v>
      </c>
      <c r="Q26" s="109">
        <v>100</v>
      </c>
      <c r="R26" s="109">
        <v>100</v>
      </c>
      <c r="S26" s="109">
        <v>0</v>
      </c>
      <c r="T26" s="109">
        <v>20</v>
      </c>
      <c r="U26" s="109">
        <v>17</v>
      </c>
      <c r="V26" s="109"/>
      <c r="W26" s="109"/>
      <c r="X26" s="109"/>
      <c r="Y26" s="109"/>
      <c r="Z26" s="109"/>
      <c r="AA26" s="60">
        <f t="shared" si="2"/>
        <v>237</v>
      </c>
      <c r="AB26" s="67">
        <f t="shared" si="3"/>
        <v>91.153846153846146</v>
      </c>
      <c r="AC26" s="111">
        <v>52</v>
      </c>
      <c r="AD26" s="67">
        <f t="shared" si="4"/>
        <v>52</v>
      </c>
      <c r="AE26" s="66">
        <f>CRS!H26</f>
        <v>64.920769230769224</v>
      </c>
      <c r="AF26" s="64">
        <f>CRS!I26</f>
        <v>82</v>
      </c>
      <c r="AG26" s="301"/>
      <c r="AH26" s="299" t="s">
        <v>126</v>
      </c>
    </row>
    <row r="27" spans="1:34" ht="12.75" customHeight="1" x14ac:dyDescent="0.35">
      <c r="A27" s="56" t="s">
        <v>51</v>
      </c>
      <c r="B27" s="59" t="str">
        <f>CRS!B27</f>
        <v xml:space="preserve">LADIA, MARK BRYAN E. </v>
      </c>
      <c r="C27" s="65" t="str">
        <f>CRS!C27</f>
        <v>M</v>
      </c>
      <c r="D27" s="70" t="str">
        <f>CRS!D27</f>
        <v>BSIT-WEB TRACK-1</v>
      </c>
      <c r="E27" s="109">
        <v>0</v>
      </c>
      <c r="F27" s="109">
        <v>30</v>
      </c>
      <c r="G27" s="109">
        <v>12</v>
      </c>
      <c r="H27" s="109"/>
      <c r="I27" s="109"/>
      <c r="J27" s="109"/>
      <c r="K27" s="109"/>
      <c r="L27" s="109"/>
      <c r="M27" s="109"/>
      <c r="N27" s="109"/>
      <c r="O27" s="60">
        <f t="shared" si="0"/>
        <v>42</v>
      </c>
      <c r="P27" s="67">
        <f t="shared" si="1"/>
        <v>28.000000000000004</v>
      </c>
      <c r="Q27" s="109">
        <v>100</v>
      </c>
      <c r="R27" s="109">
        <v>100</v>
      </c>
      <c r="S27" s="109">
        <v>15</v>
      </c>
      <c r="T27" s="109">
        <v>15</v>
      </c>
      <c r="U27" s="109">
        <v>20</v>
      </c>
      <c r="V27" s="109"/>
      <c r="W27" s="109"/>
      <c r="X27" s="109"/>
      <c r="Y27" s="109"/>
      <c r="Z27" s="109"/>
      <c r="AA27" s="60">
        <f t="shared" si="2"/>
        <v>250</v>
      </c>
      <c r="AB27" s="67">
        <f t="shared" si="3"/>
        <v>96.15384615384616</v>
      </c>
      <c r="AC27" s="111">
        <v>54</v>
      </c>
      <c r="AD27" s="67">
        <f t="shared" si="4"/>
        <v>54</v>
      </c>
      <c r="AE27" s="66">
        <f>CRS!H27</f>
        <v>59.330769230769235</v>
      </c>
      <c r="AF27" s="64">
        <f>CRS!I27</f>
        <v>80</v>
      </c>
      <c r="AG27" s="302"/>
      <c r="AH27" s="300"/>
    </row>
    <row r="28" spans="1:34" ht="12.75" customHeight="1" x14ac:dyDescent="0.35">
      <c r="A28" s="56" t="s">
        <v>52</v>
      </c>
      <c r="B28" s="59" t="str">
        <f>CRS!B28</f>
        <v xml:space="preserve">MANAOIS, EDMARSON B. </v>
      </c>
      <c r="C28" s="65" t="str">
        <f>CRS!C28</f>
        <v>M</v>
      </c>
      <c r="D28" s="70" t="str">
        <f>CRS!D28</f>
        <v>BSIT-NET SEC TRACK-1</v>
      </c>
      <c r="E28" s="109">
        <v>0</v>
      </c>
      <c r="F28" s="109">
        <v>31</v>
      </c>
      <c r="G28" s="109"/>
      <c r="H28" s="109"/>
      <c r="I28" s="109"/>
      <c r="J28" s="109"/>
      <c r="K28" s="109"/>
      <c r="L28" s="109"/>
      <c r="M28" s="109"/>
      <c r="N28" s="109"/>
      <c r="O28" s="60">
        <f t="shared" si="0"/>
        <v>31</v>
      </c>
      <c r="P28" s="67">
        <f t="shared" si="1"/>
        <v>20.666666666666668</v>
      </c>
      <c r="Q28" s="109">
        <v>66</v>
      </c>
      <c r="R28" s="109"/>
      <c r="S28" s="109">
        <v>15</v>
      </c>
      <c r="T28" s="109">
        <v>0</v>
      </c>
      <c r="U28" s="109">
        <v>17</v>
      </c>
      <c r="V28" s="109"/>
      <c r="W28" s="109"/>
      <c r="X28" s="109"/>
      <c r="Y28" s="109"/>
      <c r="Z28" s="109"/>
      <c r="AA28" s="60">
        <f t="shared" si="2"/>
        <v>98</v>
      </c>
      <c r="AB28" s="67">
        <f t="shared" si="3"/>
        <v>37.692307692307693</v>
      </c>
      <c r="AC28" s="111">
        <v>48</v>
      </c>
      <c r="AD28" s="67">
        <f t="shared" si="4"/>
        <v>48</v>
      </c>
      <c r="AE28" s="66">
        <f>CRS!H28</f>
        <v>35.578461538461539</v>
      </c>
      <c r="AF28" s="64">
        <f>CRS!I28</f>
        <v>73</v>
      </c>
      <c r="AG28" s="302"/>
      <c r="AH28" s="300"/>
    </row>
    <row r="29" spans="1:34" ht="12.75" customHeight="1" x14ac:dyDescent="0.35">
      <c r="A29" s="56" t="s">
        <v>53</v>
      </c>
      <c r="B29" s="59" t="str">
        <f>CRS!B29</f>
        <v xml:space="preserve">MANGIBAT, KHEN B. </v>
      </c>
      <c r="C29" s="65" t="str">
        <f>CRS!C29</f>
        <v>M</v>
      </c>
      <c r="D29" s="70" t="str">
        <f>CRS!D29</f>
        <v>BSIT-WEB TRACK-2</v>
      </c>
      <c r="E29" s="109">
        <v>0</v>
      </c>
      <c r="F29" s="109">
        <v>30</v>
      </c>
      <c r="G29" s="109">
        <v>26</v>
      </c>
      <c r="H29" s="109">
        <v>35</v>
      </c>
      <c r="I29" s="109"/>
      <c r="J29" s="109"/>
      <c r="K29" s="109"/>
      <c r="L29" s="109"/>
      <c r="M29" s="109"/>
      <c r="N29" s="109"/>
      <c r="O29" s="60">
        <f t="shared" si="0"/>
        <v>91</v>
      </c>
      <c r="P29" s="67">
        <f t="shared" si="1"/>
        <v>60.666666666666671</v>
      </c>
      <c r="Q29" s="109">
        <v>66</v>
      </c>
      <c r="R29" s="109">
        <v>0</v>
      </c>
      <c r="S29" s="109">
        <v>15</v>
      </c>
      <c r="T29" s="109">
        <v>15</v>
      </c>
      <c r="U29" s="109">
        <v>15</v>
      </c>
      <c r="V29" s="109"/>
      <c r="W29" s="109"/>
      <c r="X29" s="109"/>
      <c r="Y29" s="109"/>
      <c r="Z29" s="109"/>
      <c r="AA29" s="60">
        <f t="shared" si="2"/>
        <v>111</v>
      </c>
      <c r="AB29" s="67">
        <f t="shared" si="3"/>
        <v>42.692307692307693</v>
      </c>
      <c r="AC29" s="111">
        <v>40</v>
      </c>
      <c r="AD29" s="67">
        <f t="shared" si="4"/>
        <v>40</v>
      </c>
      <c r="AE29" s="66">
        <f>CRS!H29</f>
        <v>47.708461538461542</v>
      </c>
      <c r="AF29" s="64">
        <f>CRS!I29</f>
        <v>74</v>
      </c>
      <c r="AG29" s="302"/>
      <c r="AH29" s="300"/>
    </row>
    <row r="30" spans="1:34" ht="12.75" customHeight="1" x14ac:dyDescent="0.35">
      <c r="A30" s="56" t="s">
        <v>54</v>
      </c>
      <c r="B30" s="59" t="str">
        <f>CRS!B30</f>
        <v xml:space="preserve">MANUEL, RENJEN P. </v>
      </c>
      <c r="C30" s="65" t="str">
        <f>CRS!C30</f>
        <v>M</v>
      </c>
      <c r="D30" s="70" t="str">
        <f>CRS!D30</f>
        <v>BSIT-NET SEC TRACK-1</v>
      </c>
      <c r="E30" s="109">
        <v>20</v>
      </c>
      <c r="F30" s="109"/>
      <c r="G30" s="109"/>
      <c r="H30" s="109"/>
      <c r="I30" s="109"/>
      <c r="J30" s="109"/>
      <c r="K30" s="109"/>
      <c r="L30" s="109"/>
      <c r="M30" s="109"/>
      <c r="N30" s="109"/>
      <c r="O30" s="60">
        <f t="shared" si="0"/>
        <v>20</v>
      </c>
      <c r="P30" s="67">
        <f t="shared" si="1"/>
        <v>13.333333333333334</v>
      </c>
      <c r="Q30" s="109"/>
      <c r="R30" s="109"/>
      <c r="S30" s="109">
        <v>0</v>
      </c>
      <c r="T30" s="109">
        <v>0</v>
      </c>
      <c r="U30" s="109">
        <v>0</v>
      </c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66">
        <f>CRS!H30</f>
        <v>4.4000000000000004</v>
      </c>
      <c r="AF30" s="64">
        <f>CRS!I30</f>
        <v>70</v>
      </c>
      <c r="AG30" s="302"/>
      <c r="AH30" s="300"/>
    </row>
    <row r="31" spans="1:34" ht="12.75" customHeight="1" x14ac:dyDescent="0.35">
      <c r="A31" s="56" t="s">
        <v>55</v>
      </c>
      <c r="B31" s="59" t="str">
        <f>CRS!B31</f>
        <v xml:space="preserve">MESINA, DARYL JOHN I. </v>
      </c>
      <c r="C31" s="65" t="str">
        <f>CRS!C31</f>
        <v>M</v>
      </c>
      <c r="D31" s="70" t="str">
        <f>CRS!D31</f>
        <v>BSIT-WEB TRACK-1</v>
      </c>
      <c r="E31" s="109">
        <v>20</v>
      </c>
      <c r="F31" s="109">
        <v>37</v>
      </c>
      <c r="G31" s="109">
        <v>12</v>
      </c>
      <c r="H31" s="109"/>
      <c r="I31" s="109"/>
      <c r="J31" s="109"/>
      <c r="K31" s="109"/>
      <c r="L31" s="109"/>
      <c r="M31" s="109"/>
      <c r="N31" s="109"/>
      <c r="O31" s="60">
        <f t="shared" si="0"/>
        <v>69</v>
      </c>
      <c r="P31" s="67">
        <f t="shared" si="1"/>
        <v>46</v>
      </c>
      <c r="Q31" s="109">
        <v>100</v>
      </c>
      <c r="R31" s="109">
        <v>100</v>
      </c>
      <c r="S31" s="109">
        <v>15</v>
      </c>
      <c r="T31" s="109">
        <v>20</v>
      </c>
      <c r="U31" s="109">
        <v>20</v>
      </c>
      <c r="V31" s="109"/>
      <c r="W31" s="109"/>
      <c r="X31" s="109"/>
      <c r="Y31" s="109"/>
      <c r="Z31" s="109"/>
      <c r="AA31" s="60">
        <f t="shared" si="2"/>
        <v>255</v>
      </c>
      <c r="AB31" s="67">
        <f t="shared" si="3"/>
        <v>98.076923076923066</v>
      </c>
      <c r="AC31" s="111">
        <v>36</v>
      </c>
      <c r="AD31" s="67">
        <f t="shared" si="4"/>
        <v>36</v>
      </c>
      <c r="AE31" s="66">
        <f>CRS!H31</f>
        <v>59.785384615384615</v>
      </c>
      <c r="AF31" s="64">
        <f>CRS!I31</f>
        <v>80</v>
      </c>
      <c r="AG31" s="302"/>
      <c r="AH31" s="300"/>
    </row>
    <row r="32" spans="1:34" ht="12.75" customHeight="1" x14ac:dyDescent="0.35">
      <c r="A32" s="56" t="s">
        <v>56</v>
      </c>
      <c r="B32" s="59" t="str">
        <f>CRS!B32</f>
        <v xml:space="preserve">MUHYANG, HAM D. </v>
      </c>
      <c r="C32" s="65" t="str">
        <f>CRS!C32</f>
        <v>M</v>
      </c>
      <c r="D32" s="70" t="str">
        <f>CRS!D32</f>
        <v>BSIT-NET SEC TRACK-2</v>
      </c>
      <c r="E32" s="109">
        <v>20</v>
      </c>
      <c r="F32" s="109"/>
      <c r="G32" s="109">
        <v>28</v>
      </c>
      <c r="H32" s="109">
        <v>30</v>
      </c>
      <c r="I32" s="109"/>
      <c r="J32" s="109"/>
      <c r="K32" s="109"/>
      <c r="L32" s="109"/>
      <c r="M32" s="109"/>
      <c r="N32" s="109"/>
      <c r="O32" s="60">
        <f t="shared" si="0"/>
        <v>78</v>
      </c>
      <c r="P32" s="67">
        <f t="shared" si="1"/>
        <v>52</v>
      </c>
      <c r="Q32" s="109">
        <v>100</v>
      </c>
      <c r="R32" s="109">
        <v>50</v>
      </c>
      <c r="S32" s="109">
        <v>10</v>
      </c>
      <c r="T32" s="109">
        <v>15</v>
      </c>
      <c r="U32" s="109">
        <v>20</v>
      </c>
      <c r="V32" s="109"/>
      <c r="W32" s="109"/>
      <c r="X32" s="109"/>
      <c r="Y32" s="109"/>
      <c r="Z32" s="109"/>
      <c r="AA32" s="60">
        <f t="shared" si="2"/>
        <v>195</v>
      </c>
      <c r="AB32" s="67">
        <f t="shared" si="3"/>
        <v>75</v>
      </c>
      <c r="AC32" s="111">
        <v>64</v>
      </c>
      <c r="AD32" s="67">
        <f t="shared" si="4"/>
        <v>64</v>
      </c>
      <c r="AE32" s="66">
        <f>CRS!H32</f>
        <v>63.67</v>
      </c>
      <c r="AF32" s="64">
        <f>CRS!I32</f>
        <v>82</v>
      </c>
      <c r="AG32" s="302"/>
      <c r="AH32" s="300"/>
    </row>
    <row r="33" spans="1:37" ht="12.75" customHeight="1" x14ac:dyDescent="0.35">
      <c r="A33" s="56" t="s">
        <v>57</v>
      </c>
      <c r="B33" s="59" t="str">
        <f>CRS!B33</f>
        <v xml:space="preserve">SANGO, LHONE EZEKIEL M. </v>
      </c>
      <c r="C33" s="65" t="str">
        <f>CRS!C33</f>
        <v>M</v>
      </c>
      <c r="D33" s="70" t="str">
        <f>CRS!D33</f>
        <v>BSCS-DIGITAL ARTS TRACK-2</v>
      </c>
      <c r="E33" s="109">
        <v>0</v>
      </c>
      <c r="F33" s="109">
        <v>30</v>
      </c>
      <c r="G33" s="109">
        <v>12</v>
      </c>
      <c r="H33" s="109">
        <v>30</v>
      </c>
      <c r="I33" s="109"/>
      <c r="J33" s="109"/>
      <c r="K33" s="109"/>
      <c r="L33" s="109"/>
      <c r="M33" s="109"/>
      <c r="N33" s="109"/>
      <c r="O33" s="60">
        <f t="shared" si="0"/>
        <v>72</v>
      </c>
      <c r="P33" s="67">
        <f t="shared" si="1"/>
        <v>48</v>
      </c>
      <c r="Q33" s="109">
        <v>16</v>
      </c>
      <c r="R33" s="109"/>
      <c r="S33" s="109">
        <v>0</v>
      </c>
      <c r="T33" s="109">
        <v>0</v>
      </c>
      <c r="U33" s="109">
        <v>0</v>
      </c>
      <c r="V33" s="109"/>
      <c r="W33" s="109"/>
      <c r="X33" s="109"/>
      <c r="Y33" s="109"/>
      <c r="Z33" s="109"/>
      <c r="AA33" s="60">
        <f t="shared" si="2"/>
        <v>16</v>
      </c>
      <c r="AB33" s="67">
        <f t="shared" si="3"/>
        <v>6.1538461538461542</v>
      </c>
      <c r="AC33" s="111">
        <v>28</v>
      </c>
      <c r="AD33" s="67">
        <f t="shared" si="4"/>
        <v>28.000000000000004</v>
      </c>
      <c r="AE33" s="66">
        <f>CRS!H33</f>
        <v>27.39076923076923</v>
      </c>
      <c r="AF33" s="64">
        <f>CRS!I33</f>
        <v>72</v>
      </c>
      <c r="AG33" s="302"/>
      <c r="AH33" s="300"/>
      <c r="AI33" s="55"/>
      <c r="AJ33" s="55"/>
      <c r="AK33" s="55"/>
    </row>
    <row r="34" spans="1:37" ht="12.75" customHeight="1" x14ac:dyDescent="0.35">
      <c r="A34" s="56" t="s">
        <v>58</v>
      </c>
      <c r="B34" s="59" t="str">
        <f>CRS!B34</f>
        <v xml:space="preserve">TARECTECAN, MARIO JR. A. </v>
      </c>
      <c r="C34" s="65" t="str">
        <f>CRS!C34</f>
        <v>M</v>
      </c>
      <c r="D34" s="70" t="str">
        <f>CRS!D34</f>
        <v>BSIT-WEB TRACK-2</v>
      </c>
      <c r="E34" s="109">
        <v>20</v>
      </c>
      <c r="F34" s="109"/>
      <c r="G34" s="109">
        <v>25</v>
      </c>
      <c r="H34" s="109">
        <v>30</v>
      </c>
      <c r="I34" s="109"/>
      <c r="J34" s="109"/>
      <c r="K34" s="109"/>
      <c r="L34" s="109"/>
      <c r="M34" s="109"/>
      <c r="N34" s="109"/>
      <c r="O34" s="60">
        <f t="shared" si="0"/>
        <v>75</v>
      </c>
      <c r="P34" s="67">
        <f t="shared" si="1"/>
        <v>50</v>
      </c>
      <c r="Q34" s="109">
        <v>100</v>
      </c>
      <c r="R34" s="109">
        <v>25</v>
      </c>
      <c r="S34" s="109">
        <v>15</v>
      </c>
      <c r="T34" s="109">
        <v>20</v>
      </c>
      <c r="U34" s="109">
        <v>15</v>
      </c>
      <c r="V34" s="109"/>
      <c r="W34" s="109"/>
      <c r="X34" s="109"/>
      <c r="Y34" s="109"/>
      <c r="Z34" s="109"/>
      <c r="AA34" s="60">
        <f t="shared" si="2"/>
        <v>175</v>
      </c>
      <c r="AB34" s="67">
        <f t="shared" si="3"/>
        <v>67.307692307692307</v>
      </c>
      <c r="AC34" s="111">
        <v>32</v>
      </c>
      <c r="AD34" s="67">
        <f t="shared" si="4"/>
        <v>32</v>
      </c>
      <c r="AE34" s="66">
        <f>CRS!H34</f>
        <v>49.59153846153847</v>
      </c>
      <c r="AF34" s="64">
        <f>CRS!I34</f>
        <v>74</v>
      </c>
      <c r="AG34" s="302"/>
      <c r="AH34" s="300"/>
      <c r="AI34" s="55"/>
      <c r="AJ34" s="55"/>
      <c r="AK34" s="55"/>
    </row>
    <row r="35" spans="1:37" ht="12.75" customHeight="1" x14ac:dyDescent="0.35">
      <c r="A35" s="56" t="s">
        <v>59</v>
      </c>
      <c r="B35" s="59" t="str">
        <f>CRS!B35</f>
        <v xml:space="preserve">VENTUROZO, CHRISTIAN BLAIR M. </v>
      </c>
      <c r="C35" s="65" t="str">
        <f>CRS!C35</f>
        <v>M</v>
      </c>
      <c r="D35" s="70" t="str">
        <f>CRS!D35</f>
        <v>BSCS-DIGITAL ARTS TRACK-1</v>
      </c>
      <c r="E35" s="109"/>
      <c r="F35" s="109">
        <v>30</v>
      </c>
      <c r="G35" s="109"/>
      <c r="H35" s="109">
        <v>35</v>
      </c>
      <c r="I35" s="109"/>
      <c r="J35" s="109"/>
      <c r="K35" s="109"/>
      <c r="L35" s="109"/>
      <c r="M35" s="109"/>
      <c r="N35" s="109"/>
      <c r="O35" s="60">
        <f t="shared" si="0"/>
        <v>65</v>
      </c>
      <c r="P35" s="67">
        <f t="shared" si="1"/>
        <v>43.333333333333336</v>
      </c>
      <c r="Q35" s="109">
        <v>100</v>
      </c>
      <c r="R35" s="109">
        <v>100</v>
      </c>
      <c r="S35" s="109">
        <v>20</v>
      </c>
      <c r="T35" s="109">
        <v>20</v>
      </c>
      <c r="U35" s="109">
        <v>20</v>
      </c>
      <c r="V35" s="109"/>
      <c r="W35" s="109"/>
      <c r="X35" s="109"/>
      <c r="Y35" s="109"/>
      <c r="Z35" s="109"/>
      <c r="AA35" s="60">
        <f t="shared" si="2"/>
        <v>260</v>
      </c>
      <c r="AB35" s="67">
        <f t="shared" si="3"/>
        <v>100</v>
      </c>
      <c r="AC35" s="111">
        <v>58</v>
      </c>
      <c r="AD35" s="67">
        <f t="shared" si="4"/>
        <v>57.999999999999993</v>
      </c>
      <c r="AE35" s="66">
        <f>CRS!H35</f>
        <v>67.02</v>
      </c>
      <c r="AF35" s="64">
        <f>CRS!I35</f>
        <v>84</v>
      </c>
      <c r="AG35" s="302"/>
      <c r="AH35" s="300"/>
      <c r="AI35" s="55"/>
      <c r="AJ35" s="55"/>
      <c r="AK35" s="55"/>
    </row>
    <row r="36" spans="1:37" ht="12.75" customHeight="1" x14ac:dyDescent="0.35">
      <c r="A36" s="56" t="s">
        <v>60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66" t="str">
        <f>CRS!H36</f>
        <v/>
      </c>
      <c r="AF36" s="64" t="str">
        <f>CRS!I36</f>
        <v/>
      </c>
      <c r="AG36" s="302"/>
      <c r="AH36" s="300"/>
      <c r="AI36" s="55"/>
      <c r="AJ36" s="55"/>
      <c r="AK36" s="55"/>
    </row>
    <row r="37" spans="1:37" ht="12.75" customHeight="1" x14ac:dyDescent="0.35">
      <c r="A37" s="56" t="s">
        <v>61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66" t="str">
        <f>CRS!H37</f>
        <v/>
      </c>
      <c r="AF37" s="64" t="str">
        <f>CRS!I37</f>
        <v/>
      </c>
      <c r="AG37" s="302"/>
      <c r="AH37" s="300"/>
      <c r="AI37" s="55"/>
      <c r="AJ37" s="55"/>
      <c r="AK37" s="55"/>
    </row>
    <row r="38" spans="1:37" ht="12.75" customHeight="1" x14ac:dyDescent="0.35">
      <c r="A38" s="56" t="s">
        <v>62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66" t="str">
        <f>CRS!H38</f>
        <v/>
      </c>
      <c r="AF38" s="64" t="str">
        <f>CRS!I38</f>
        <v/>
      </c>
      <c r="AG38" s="302"/>
      <c r="AH38" s="300"/>
      <c r="AI38" s="55"/>
      <c r="AJ38" s="55"/>
      <c r="AK38" s="55"/>
    </row>
    <row r="39" spans="1:37" ht="12.75" customHeight="1" x14ac:dyDescent="0.35">
      <c r="A39" s="56" t="s">
        <v>63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66" t="str">
        <f>CRS!H39</f>
        <v/>
      </c>
      <c r="AF39" s="64" t="str">
        <f>CRS!I39</f>
        <v/>
      </c>
      <c r="AG39" s="302"/>
      <c r="AH39" s="300"/>
      <c r="AI39" s="55"/>
      <c r="AJ39" s="55"/>
      <c r="AK39" s="55"/>
    </row>
    <row r="40" spans="1:37" ht="12.75" customHeight="1" x14ac:dyDescent="0.35">
      <c r="A40" s="56" t="s">
        <v>64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66" t="str">
        <f>CRS!H40</f>
        <v/>
      </c>
      <c r="AF40" s="64" t="str">
        <f>CRS!I40</f>
        <v/>
      </c>
      <c r="AG40" s="302"/>
      <c r="AH40" s="300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55" t="str">
        <f>A1</f>
        <v>CITCS 2B  ITE3</v>
      </c>
      <c r="B42" s="356"/>
      <c r="C42" s="356"/>
      <c r="D42" s="356"/>
      <c r="E42" s="326" t="s">
        <v>96</v>
      </c>
      <c r="F42" s="326"/>
      <c r="G42" s="326"/>
      <c r="H42" s="326"/>
      <c r="I42" s="326"/>
      <c r="J42" s="326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27"/>
      <c r="Z42" s="327"/>
      <c r="AA42" s="327"/>
      <c r="AB42" s="327"/>
      <c r="AC42" s="328"/>
      <c r="AD42" s="328"/>
      <c r="AE42" s="328"/>
      <c r="AF42" s="329"/>
      <c r="AG42" s="55"/>
      <c r="AH42" s="55"/>
      <c r="AI42" s="55"/>
      <c r="AJ42" s="55"/>
      <c r="AK42" s="55"/>
    </row>
    <row r="43" spans="1:37" ht="15" customHeight="1" x14ac:dyDescent="0.35">
      <c r="A43" s="357"/>
      <c r="B43" s="358"/>
      <c r="C43" s="358"/>
      <c r="D43" s="358"/>
      <c r="E43" s="310" t="str">
        <f>E2</f>
        <v/>
      </c>
      <c r="F43" s="310"/>
      <c r="G43" s="310"/>
      <c r="H43" s="310"/>
      <c r="I43" s="310"/>
      <c r="J43" s="310"/>
      <c r="K43" s="311"/>
      <c r="L43" s="311"/>
      <c r="M43" s="311"/>
      <c r="N43" s="311"/>
      <c r="O43" s="311"/>
      <c r="P43" s="312"/>
      <c r="Q43" s="310" t="str">
        <f>Q2</f>
        <v>Laboratory</v>
      </c>
      <c r="R43" s="311"/>
      <c r="S43" s="311"/>
      <c r="T43" s="311"/>
      <c r="U43" s="311"/>
      <c r="V43" s="311"/>
      <c r="W43" s="311"/>
      <c r="X43" s="311"/>
      <c r="Y43" s="311"/>
      <c r="Z43" s="311"/>
      <c r="AA43" s="311"/>
      <c r="AB43" s="312"/>
      <c r="AC43" s="319" t="s">
        <v>97</v>
      </c>
      <c r="AD43" s="320"/>
      <c r="AE43" s="362" t="s">
        <v>98</v>
      </c>
      <c r="AF43" s="364" t="s">
        <v>99</v>
      </c>
      <c r="AG43" s="62"/>
      <c r="AH43" s="62"/>
      <c r="AI43" s="62"/>
      <c r="AJ43" s="62"/>
      <c r="AK43" s="62"/>
    </row>
    <row r="44" spans="1:37" ht="12.75" customHeight="1" x14ac:dyDescent="0.35">
      <c r="A44" s="340" t="str">
        <f>A3</f>
        <v>WEB APPLICATION DEVELOPMENT</v>
      </c>
      <c r="B44" s="341"/>
      <c r="C44" s="341"/>
      <c r="D44" s="341"/>
      <c r="E44" s="313" t="s">
        <v>100</v>
      </c>
      <c r="F44" s="313" t="s">
        <v>101</v>
      </c>
      <c r="G44" s="313" t="s">
        <v>102</v>
      </c>
      <c r="H44" s="313" t="s">
        <v>103</v>
      </c>
      <c r="I44" s="313" t="s">
        <v>104</v>
      </c>
      <c r="J44" s="313" t="s">
        <v>105</v>
      </c>
      <c r="K44" s="313" t="s">
        <v>106</v>
      </c>
      <c r="L44" s="313" t="s">
        <v>107</v>
      </c>
      <c r="M44" s="313" t="s">
        <v>108</v>
      </c>
      <c r="N44" s="313" t="s">
        <v>0</v>
      </c>
      <c r="O44" s="330" t="s">
        <v>109</v>
      </c>
      <c r="P44" s="307" t="s">
        <v>110</v>
      </c>
      <c r="Q44" s="313" t="s">
        <v>111</v>
      </c>
      <c r="R44" s="313" t="s">
        <v>112</v>
      </c>
      <c r="S44" s="313" t="s">
        <v>113</v>
      </c>
      <c r="T44" s="313" t="s">
        <v>114</v>
      </c>
      <c r="U44" s="313" t="s">
        <v>115</v>
      </c>
      <c r="V44" s="313" t="s">
        <v>116</v>
      </c>
      <c r="W44" s="313" t="s">
        <v>117</v>
      </c>
      <c r="X44" s="313" t="s">
        <v>118</v>
      </c>
      <c r="Y44" s="313" t="s">
        <v>119</v>
      </c>
      <c r="Z44" s="313" t="s">
        <v>120</v>
      </c>
      <c r="AA44" s="330" t="s">
        <v>109</v>
      </c>
      <c r="AB44" s="307" t="s">
        <v>110</v>
      </c>
      <c r="AC44" s="321"/>
      <c r="AD44" s="322"/>
      <c r="AE44" s="362"/>
      <c r="AF44" s="364"/>
      <c r="AG44" s="62"/>
      <c r="AH44" s="62"/>
      <c r="AI44" s="62"/>
      <c r="AJ44" s="62"/>
      <c r="AK44" s="62"/>
    </row>
    <row r="45" spans="1:37" ht="12.75" customHeight="1" x14ac:dyDescent="0.35">
      <c r="A45" s="335" t="str">
        <f>A4</f>
        <v>MW 5:30PM-6:45PM  TTHSAT 5:30PM-6:45PM</v>
      </c>
      <c r="B45" s="336"/>
      <c r="C45" s="337"/>
      <c r="D45" s="71" t="str">
        <f>D4</f>
        <v>S312</v>
      </c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30"/>
      <c r="P45" s="307"/>
      <c r="Q45" s="312"/>
      <c r="R45" s="312"/>
      <c r="S45" s="312"/>
      <c r="T45" s="312"/>
      <c r="U45" s="313"/>
      <c r="V45" s="313"/>
      <c r="W45" s="312"/>
      <c r="X45" s="312"/>
      <c r="Y45" s="312"/>
      <c r="Z45" s="312"/>
      <c r="AA45" s="331"/>
      <c r="AB45" s="308"/>
      <c r="AC45" s="68" t="s">
        <v>121</v>
      </c>
      <c r="AD45" s="69" t="s">
        <v>122</v>
      </c>
      <c r="AE45" s="362"/>
      <c r="AF45" s="364"/>
      <c r="AG45" s="62"/>
      <c r="AH45" s="62"/>
      <c r="AI45" s="62"/>
      <c r="AJ45" s="62"/>
      <c r="AK45" s="62"/>
    </row>
    <row r="46" spans="1:37" ht="12.75" customHeight="1" x14ac:dyDescent="0.35">
      <c r="A46" s="335" t="str">
        <f>A5</f>
        <v>2ND Trimester SY 2016-2017</v>
      </c>
      <c r="B46" s="336"/>
      <c r="C46" s="337"/>
      <c r="D46" s="337"/>
      <c r="E46" s="57">
        <f t="shared" ref="E46:N46" si="5">IF(E5="","",E5)</f>
        <v>20</v>
      </c>
      <c r="F46" s="57">
        <f t="shared" si="5"/>
        <v>60</v>
      </c>
      <c r="G46" s="57">
        <f t="shared" si="5"/>
        <v>30</v>
      </c>
      <c r="H46" s="57">
        <f t="shared" si="5"/>
        <v>40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30"/>
      <c r="P46" s="307"/>
      <c r="Q46" s="57">
        <f>IF(Q5="","",Q5)</f>
        <v>100</v>
      </c>
      <c r="R46" s="57">
        <f t="shared" ref="R46:Z46" si="6">IF(R5="","",R5)</f>
        <v>100</v>
      </c>
      <c r="S46" s="57">
        <f t="shared" si="6"/>
        <v>20</v>
      </c>
      <c r="T46" s="57">
        <f t="shared" si="6"/>
        <v>20</v>
      </c>
      <c r="U46" s="57">
        <f t="shared" si="6"/>
        <v>20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1"/>
      <c r="AB46" s="308"/>
      <c r="AC46" s="57">
        <f>IF(AC5="","",AC5)</f>
        <v>100</v>
      </c>
      <c r="AD46" s="323"/>
      <c r="AE46" s="362"/>
      <c r="AF46" s="364"/>
      <c r="AG46" s="62"/>
      <c r="AH46" s="62"/>
      <c r="AI46" s="62"/>
      <c r="AJ46" s="62"/>
      <c r="AK46" s="62"/>
    </row>
    <row r="47" spans="1:37" ht="12.75" customHeight="1" x14ac:dyDescent="0.35">
      <c r="A47" s="342" t="str">
        <f>A6</f>
        <v>Inst/Prof:Leonard Prim Francis G. Reyes</v>
      </c>
      <c r="B47" s="311"/>
      <c r="C47" s="312"/>
      <c r="D47" s="312"/>
      <c r="E47" s="303" t="str">
        <f>IF(E6="","",E6)</f>
        <v>SW CH01</v>
      </c>
      <c r="F47" s="303" t="str">
        <f t="shared" ref="F47:N47" si="7">IF(F6="","",F6)</f>
        <v>RPT</v>
      </c>
      <c r="G47" s="303" t="str">
        <f t="shared" si="7"/>
        <v>1-25-2017</v>
      </c>
      <c r="H47" s="303" t="str">
        <f t="shared" si="7"/>
        <v>1-25-2017</v>
      </c>
      <c r="I47" s="303" t="str">
        <f t="shared" si="7"/>
        <v/>
      </c>
      <c r="J47" s="303" t="str">
        <f t="shared" si="7"/>
        <v/>
      </c>
      <c r="K47" s="303" t="str">
        <f t="shared" si="7"/>
        <v/>
      </c>
      <c r="L47" s="303" t="str">
        <f t="shared" si="7"/>
        <v/>
      </c>
      <c r="M47" s="303" t="str">
        <f t="shared" si="7"/>
        <v/>
      </c>
      <c r="N47" s="303" t="str">
        <f t="shared" si="7"/>
        <v/>
      </c>
      <c r="O47" s="305">
        <f>O6</f>
        <v>150</v>
      </c>
      <c r="P47" s="307"/>
      <c r="Q47" s="303" t="str">
        <f t="shared" ref="Q47:Z47" si="8">IF(Q6="","",Q6)</f>
        <v>HTML CSS</v>
      </c>
      <c r="R47" s="303" t="str">
        <f t="shared" si="8"/>
        <v>MAW</v>
      </c>
      <c r="S47" s="303" t="str">
        <f t="shared" si="8"/>
        <v>Exer01</v>
      </c>
      <c r="T47" s="303" t="str">
        <f t="shared" si="8"/>
        <v>Exer02</v>
      </c>
      <c r="U47" s="303" t="str">
        <f t="shared" si="8"/>
        <v>Exer03</v>
      </c>
      <c r="V47" s="303" t="str">
        <f t="shared" si="8"/>
        <v/>
      </c>
      <c r="W47" s="303" t="str">
        <f t="shared" si="8"/>
        <v/>
      </c>
      <c r="X47" s="303" t="str">
        <f t="shared" si="8"/>
        <v/>
      </c>
      <c r="Y47" s="303" t="str">
        <f t="shared" si="8"/>
        <v/>
      </c>
      <c r="Z47" s="303" t="str">
        <f t="shared" si="8"/>
        <v/>
      </c>
      <c r="AA47" s="305">
        <f>AA6</f>
        <v>260</v>
      </c>
      <c r="AB47" s="308"/>
      <c r="AC47" s="372">
        <f>AC6</f>
        <v>40575</v>
      </c>
      <c r="AD47" s="324"/>
      <c r="AE47" s="362"/>
      <c r="AF47" s="364"/>
      <c r="AG47" s="62"/>
      <c r="AH47" s="62"/>
      <c r="AI47" s="62"/>
      <c r="AJ47" s="62"/>
      <c r="AK47" s="62"/>
    </row>
    <row r="48" spans="1:37" ht="13.4" customHeight="1" x14ac:dyDescent="0.35">
      <c r="A48" s="345" t="s">
        <v>123</v>
      </c>
      <c r="B48" s="346"/>
      <c r="C48" s="349" t="s">
        <v>124</v>
      </c>
      <c r="D48" s="338" t="s">
        <v>127</v>
      </c>
      <c r="E48" s="303"/>
      <c r="F48" s="303"/>
      <c r="G48" s="303"/>
      <c r="H48" s="303"/>
      <c r="I48" s="303"/>
      <c r="J48" s="303"/>
      <c r="K48" s="303"/>
      <c r="L48" s="303"/>
      <c r="M48" s="303"/>
      <c r="N48" s="303"/>
      <c r="O48" s="305"/>
      <c r="P48" s="307"/>
      <c r="Q48" s="303"/>
      <c r="R48" s="303"/>
      <c r="S48" s="303"/>
      <c r="T48" s="303"/>
      <c r="U48" s="303"/>
      <c r="V48" s="303"/>
      <c r="W48" s="303"/>
      <c r="X48" s="303"/>
      <c r="Y48" s="303"/>
      <c r="Z48" s="303"/>
      <c r="AA48" s="305"/>
      <c r="AB48" s="308"/>
      <c r="AC48" s="373"/>
      <c r="AD48" s="324"/>
      <c r="AE48" s="362"/>
      <c r="AF48" s="364"/>
      <c r="AG48" s="55"/>
      <c r="AH48" s="55"/>
      <c r="AI48" s="55"/>
      <c r="AJ48" s="55"/>
      <c r="AK48" s="55"/>
    </row>
    <row r="49" spans="1:32" x14ac:dyDescent="0.35">
      <c r="A49" s="347"/>
      <c r="B49" s="348"/>
      <c r="C49" s="350"/>
      <c r="D49" s="339"/>
      <c r="E49" s="304"/>
      <c r="F49" s="304"/>
      <c r="G49" s="304"/>
      <c r="H49" s="304"/>
      <c r="I49" s="304"/>
      <c r="J49" s="304"/>
      <c r="K49" s="304"/>
      <c r="L49" s="304"/>
      <c r="M49" s="304"/>
      <c r="N49" s="304"/>
      <c r="O49" s="306"/>
      <c r="P49" s="375"/>
      <c r="Q49" s="304"/>
      <c r="R49" s="304"/>
      <c r="S49" s="304"/>
      <c r="T49" s="304"/>
      <c r="U49" s="304"/>
      <c r="V49" s="304"/>
      <c r="W49" s="304"/>
      <c r="X49" s="304"/>
      <c r="Y49" s="304"/>
      <c r="Z49" s="304"/>
      <c r="AA49" s="306"/>
      <c r="AB49" s="309"/>
      <c r="AC49" s="374"/>
      <c r="AD49" s="325"/>
      <c r="AE49" s="363"/>
      <c r="AF49" s="365"/>
    </row>
    <row r="50" spans="1:32" ht="12.75" customHeight="1" x14ac:dyDescent="0.35">
      <c r="A50" s="58" t="s">
        <v>65</v>
      </c>
      <c r="B50" s="59" t="str">
        <f>CRS!B50</f>
        <v>MAYMAYA</v>
      </c>
      <c r="C50" s="65" t="str">
        <f>CRS!C50</f>
        <v/>
      </c>
      <c r="D50" s="70" t="str">
        <f>CRS!D50</f>
        <v/>
      </c>
      <c r="E50" s="109">
        <v>20</v>
      </c>
      <c r="F50" s="109"/>
      <c r="G50" s="109">
        <v>28</v>
      </c>
      <c r="H50" s="109"/>
      <c r="I50" s="109"/>
      <c r="J50" s="109"/>
      <c r="K50" s="109"/>
      <c r="L50" s="109"/>
      <c r="M50" s="109"/>
      <c r="N50" s="109"/>
      <c r="O50" s="60">
        <f t="shared" ref="O50:O80" si="9">IF(SUM(E50:N50)=0,"",SUM(E50:N50))</f>
        <v>48</v>
      </c>
      <c r="P50" s="67">
        <f t="shared" ref="P50:P80" si="10">IF(O50="","",O50/$O$6*100)</f>
        <v>32</v>
      </c>
      <c r="Q50" s="109">
        <v>100</v>
      </c>
      <c r="R50" s="109">
        <v>50</v>
      </c>
      <c r="S50" s="109">
        <v>10</v>
      </c>
      <c r="T50" s="109">
        <v>20</v>
      </c>
      <c r="U50" s="109">
        <v>20</v>
      </c>
      <c r="V50" s="109"/>
      <c r="W50" s="109"/>
      <c r="X50" s="109"/>
      <c r="Y50" s="109"/>
      <c r="Z50" s="109"/>
      <c r="AA50" s="60">
        <f t="shared" ref="AA50:AA80" si="11">IF(SUM(Q50:Z50)=0,"",SUM(Q50:Z50))</f>
        <v>200</v>
      </c>
      <c r="AB50" s="67">
        <f t="shared" ref="AB50:AB80" si="12">IF(AA50="","",AA50/$AA$6*100)</f>
        <v>76.923076923076934</v>
      </c>
      <c r="AC50" s="111"/>
      <c r="AD50" s="67" t="str">
        <f t="shared" ref="AD50:AD80" si="13">IF(AC50="","",AC50/$AC$5*100)</f>
        <v/>
      </c>
      <c r="AE50" s="66">
        <f>CRS!H50</f>
        <v>35.944615384615389</v>
      </c>
      <c r="AF50" s="64">
        <f>CRS!I50</f>
        <v>73</v>
      </c>
    </row>
    <row r="51" spans="1:32" ht="12.75" customHeight="1" x14ac:dyDescent="0.35">
      <c r="A51" s="56" t="s">
        <v>66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 x14ac:dyDescent="0.35">
      <c r="A52" s="56" t="s">
        <v>67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 x14ac:dyDescent="0.35">
      <c r="A53" s="56" t="s">
        <v>68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 x14ac:dyDescent="0.35">
      <c r="A54" s="56" t="s">
        <v>69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 x14ac:dyDescent="0.35">
      <c r="A55" s="56" t="s">
        <v>70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 x14ac:dyDescent="0.35">
      <c r="A56" s="56" t="s">
        <v>71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 x14ac:dyDescent="0.35">
      <c r="A57" s="56" t="s">
        <v>72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 x14ac:dyDescent="0.35">
      <c r="A58" s="56" t="s">
        <v>73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 x14ac:dyDescent="0.35">
      <c r="A59" s="56" t="s">
        <v>74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75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76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77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78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79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80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81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1"/>
      <c r="AH66" s="299" t="s">
        <v>126</v>
      </c>
    </row>
    <row r="67" spans="1:34" ht="12.75" customHeight="1" x14ac:dyDescent="0.35">
      <c r="A67" s="56" t="s">
        <v>82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2"/>
      <c r="AH67" s="300"/>
    </row>
    <row r="68" spans="1:34" ht="12.75" customHeight="1" x14ac:dyDescent="0.35">
      <c r="A68" s="56" t="s">
        <v>83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2"/>
      <c r="AH68" s="300"/>
    </row>
    <row r="69" spans="1:34" ht="12.75" customHeight="1" x14ac:dyDescent="0.35">
      <c r="A69" s="56" t="s">
        <v>84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2"/>
      <c r="AH69" s="300"/>
    </row>
    <row r="70" spans="1:34" ht="12.75" customHeight="1" x14ac:dyDescent="0.35">
      <c r="A70" s="56" t="s">
        <v>85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2"/>
      <c r="AH70" s="300"/>
    </row>
    <row r="71" spans="1:34" ht="12.75" customHeight="1" x14ac:dyDescent="0.35">
      <c r="A71" s="56" t="s">
        <v>86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2"/>
      <c r="AH71" s="300"/>
    </row>
    <row r="72" spans="1:34" ht="12.75" customHeight="1" x14ac:dyDescent="0.35">
      <c r="A72" s="56" t="s">
        <v>87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2"/>
      <c r="AH72" s="300"/>
    </row>
    <row r="73" spans="1:34" ht="12.75" customHeight="1" x14ac:dyDescent="0.35">
      <c r="A73" s="56" t="s">
        <v>88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2"/>
      <c r="AH73" s="300"/>
    </row>
    <row r="74" spans="1:34" ht="12.75" customHeight="1" x14ac:dyDescent="0.35">
      <c r="A74" s="56" t="s">
        <v>89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2"/>
      <c r="AH74" s="300"/>
    </row>
    <row r="75" spans="1:34" ht="12.75" customHeight="1" x14ac:dyDescent="0.35">
      <c r="A75" s="56" t="s">
        <v>90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2"/>
      <c r="AH75" s="300"/>
    </row>
    <row r="76" spans="1:34" ht="12.75" customHeight="1" x14ac:dyDescent="0.35">
      <c r="A76" s="56" t="s">
        <v>91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2"/>
      <c r="AH76" s="300"/>
    </row>
    <row r="77" spans="1:34" ht="12.75" customHeight="1" x14ac:dyDescent="0.35">
      <c r="A77" s="56" t="s">
        <v>92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2"/>
      <c r="AH77" s="300"/>
    </row>
    <row r="78" spans="1:34" ht="12.75" customHeight="1" x14ac:dyDescent="0.35">
      <c r="A78" s="56" t="s">
        <v>93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2"/>
      <c r="AH78" s="300"/>
    </row>
    <row r="79" spans="1:34" ht="12.75" customHeight="1" x14ac:dyDescent="0.35">
      <c r="A79" s="56" t="s">
        <v>94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2"/>
      <c r="AH79" s="300"/>
    </row>
    <row r="80" spans="1:34" ht="12.75" customHeight="1" x14ac:dyDescent="0.35">
      <c r="A80" s="56" t="s">
        <v>95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2"/>
      <c r="AH80" s="300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zoomScaleNormal="100" workbookViewId="0">
      <selection activeCell="G6" sqref="G6:G8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1" t="str">
        <f>CRS!A1</f>
        <v>CITCS 2B  ITE3</v>
      </c>
      <c r="B1" s="352"/>
      <c r="C1" s="352"/>
      <c r="D1" s="352"/>
      <c r="E1" s="326" t="s">
        <v>134</v>
      </c>
      <c r="F1" s="326"/>
      <c r="G1" s="326"/>
      <c r="H1" s="326"/>
      <c r="I1" s="326"/>
      <c r="J1" s="326"/>
      <c r="K1" s="327"/>
      <c r="L1" s="327"/>
      <c r="M1" s="327"/>
      <c r="N1" s="327"/>
      <c r="O1" s="327"/>
      <c r="P1" s="327"/>
      <c r="Q1" s="327"/>
      <c r="R1" s="327"/>
      <c r="S1" s="327"/>
      <c r="T1" s="327"/>
      <c r="U1" s="327"/>
      <c r="V1" s="327"/>
      <c r="W1" s="327"/>
      <c r="X1" s="327"/>
      <c r="Y1" s="327"/>
      <c r="Z1" s="327"/>
      <c r="AA1" s="327"/>
      <c r="AB1" s="327"/>
      <c r="AC1" s="328"/>
      <c r="AD1" s="328"/>
      <c r="AE1" s="328"/>
      <c r="AF1" s="328"/>
      <c r="AG1" s="329"/>
      <c r="AH1" s="63"/>
      <c r="AI1" s="55"/>
      <c r="AJ1" s="55"/>
      <c r="AK1" s="55"/>
      <c r="AL1" s="55"/>
    </row>
    <row r="2" spans="1:38" ht="15" customHeight="1" x14ac:dyDescent="0.35">
      <c r="A2" s="353"/>
      <c r="B2" s="354"/>
      <c r="C2" s="354"/>
      <c r="D2" s="354"/>
      <c r="E2" s="369" t="str">
        <f>IF('INITIAL INPUT'!G20="","",'INITIAL INPUT'!G20)</f>
        <v/>
      </c>
      <c r="F2" s="369"/>
      <c r="G2" s="369"/>
      <c r="H2" s="369"/>
      <c r="I2" s="369"/>
      <c r="J2" s="369"/>
      <c r="K2" s="370"/>
      <c r="L2" s="370"/>
      <c r="M2" s="370"/>
      <c r="N2" s="370"/>
      <c r="O2" s="370"/>
      <c r="P2" s="371"/>
      <c r="Q2" s="310" t="str">
        <f>IF('INITIAL INPUT'!G21="","",'INITIAL INPUT'!G21)</f>
        <v>Laboratory</v>
      </c>
      <c r="R2" s="311"/>
      <c r="S2" s="311"/>
      <c r="T2" s="311"/>
      <c r="U2" s="311"/>
      <c r="V2" s="311"/>
      <c r="W2" s="311"/>
      <c r="X2" s="311"/>
      <c r="Y2" s="311"/>
      <c r="Z2" s="311"/>
      <c r="AA2" s="311"/>
      <c r="AB2" s="312"/>
      <c r="AC2" s="319" t="s">
        <v>97</v>
      </c>
      <c r="AD2" s="320"/>
      <c r="AE2" s="376" t="s">
        <v>131</v>
      </c>
      <c r="AF2" s="362" t="s">
        <v>98</v>
      </c>
      <c r="AG2" s="364" t="s">
        <v>99</v>
      </c>
      <c r="AH2" s="62"/>
      <c r="AI2" s="62"/>
      <c r="AJ2" s="62"/>
      <c r="AK2" s="62"/>
      <c r="AL2" s="62"/>
    </row>
    <row r="3" spans="1:38" ht="12.75" customHeight="1" x14ac:dyDescent="0.35">
      <c r="A3" s="340" t="str">
        <f>CRS!A3</f>
        <v>WEB APPLICATION DEVELOPMENT</v>
      </c>
      <c r="B3" s="341"/>
      <c r="C3" s="341"/>
      <c r="D3" s="341"/>
      <c r="E3" s="313" t="s">
        <v>100</v>
      </c>
      <c r="F3" s="313" t="s">
        <v>101</v>
      </c>
      <c r="G3" s="313" t="s">
        <v>102</v>
      </c>
      <c r="H3" s="313" t="s">
        <v>103</v>
      </c>
      <c r="I3" s="313" t="s">
        <v>104</v>
      </c>
      <c r="J3" s="313" t="s">
        <v>105</v>
      </c>
      <c r="K3" s="313" t="s">
        <v>106</v>
      </c>
      <c r="L3" s="313" t="s">
        <v>107</v>
      </c>
      <c r="M3" s="313" t="s">
        <v>108</v>
      </c>
      <c r="N3" s="313" t="s">
        <v>0</v>
      </c>
      <c r="O3" s="330" t="s">
        <v>109</v>
      </c>
      <c r="P3" s="307" t="s">
        <v>110</v>
      </c>
      <c r="Q3" s="313" t="s">
        <v>111</v>
      </c>
      <c r="R3" s="313" t="s">
        <v>112</v>
      </c>
      <c r="S3" s="313" t="s">
        <v>113</v>
      </c>
      <c r="T3" s="313" t="s">
        <v>114</v>
      </c>
      <c r="U3" s="313" t="s">
        <v>115</v>
      </c>
      <c r="V3" s="313" t="s">
        <v>116</v>
      </c>
      <c r="W3" s="313" t="s">
        <v>117</v>
      </c>
      <c r="X3" s="313" t="s">
        <v>118</v>
      </c>
      <c r="Y3" s="313" t="s">
        <v>119</v>
      </c>
      <c r="Z3" s="313" t="s">
        <v>120</v>
      </c>
      <c r="AA3" s="330" t="s">
        <v>109</v>
      </c>
      <c r="AB3" s="307" t="s">
        <v>110</v>
      </c>
      <c r="AC3" s="321"/>
      <c r="AD3" s="322"/>
      <c r="AE3" s="376"/>
      <c r="AF3" s="362"/>
      <c r="AG3" s="364"/>
      <c r="AH3" s="62"/>
      <c r="AI3" s="62"/>
      <c r="AJ3" s="62"/>
      <c r="AK3" s="62"/>
      <c r="AL3" s="62"/>
    </row>
    <row r="4" spans="1:38" ht="12.75" customHeight="1" x14ac:dyDescent="0.35">
      <c r="A4" s="335" t="str">
        <f>CRS!A4</f>
        <v>MW 5:30PM-6:45PM  TTHSAT 5:30PM-6:45PM</v>
      </c>
      <c r="B4" s="336"/>
      <c r="C4" s="337"/>
      <c r="D4" s="71" t="str">
        <f>CRS!D4</f>
        <v>S312</v>
      </c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31"/>
      <c r="P4" s="308"/>
      <c r="Q4" s="312"/>
      <c r="R4" s="312"/>
      <c r="S4" s="312"/>
      <c r="T4" s="312"/>
      <c r="U4" s="312"/>
      <c r="V4" s="312"/>
      <c r="W4" s="312"/>
      <c r="X4" s="312"/>
      <c r="Y4" s="312"/>
      <c r="Z4" s="312"/>
      <c r="AA4" s="331"/>
      <c r="AB4" s="308"/>
      <c r="AC4" s="68" t="s">
        <v>121</v>
      </c>
      <c r="AD4" s="69" t="s">
        <v>122</v>
      </c>
      <c r="AE4" s="376"/>
      <c r="AF4" s="362"/>
      <c r="AG4" s="364"/>
      <c r="AH4" s="62"/>
      <c r="AI4" s="62"/>
      <c r="AJ4" s="62"/>
      <c r="AK4" s="62"/>
      <c r="AL4" s="62"/>
    </row>
    <row r="5" spans="1:38" ht="12.65" customHeight="1" x14ac:dyDescent="0.35">
      <c r="A5" s="335" t="str">
        <f>CRS!A5</f>
        <v>2ND Trimester SY 2016-2017</v>
      </c>
      <c r="B5" s="336"/>
      <c r="C5" s="337"/>
      <c r="D5" s="337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1"/>
      <c r="P5" s="3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1"/>
      <c r="AB5" s="308"/>
      <c r="AC5" s="110"/>
      <c r="AD5" s="323"/>
      <c r="AE5" s="376"/>
      <c r="AF5" s="362"/>
      <c r="AG5" s="364"/>
      <c r="AH5" s="62"/>
      <c r="AI5" s="62"/>
      <c r="AJ5" s="62"/>
      <c r="AK5" s="62"/>
      <c r="AL5" s="62"/>
    </row>
    <row r="6" spans="1:38" ht="12.75" customHeight="1" x14ac:dyDescent="0.35">
      <c r="A6" s="342" t="str">
        <f>CRS!A6</f>
        <v>Inst/Prof:Leonard Prim Francis G. Reyes</v>
      </c>
      <c r="B6" s="311"/>
      <c r="C6" s="312"/>
      <c r="D6" s="312"/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332" t="str">
        <f>IF(SUM(E5:N5)=0,"",SUM(E5:N5))</f>
        <v/>
      </c>
      <c r="P6" s="308"/>
      <c r="Q6" s="314"/>
      <c r="R6" s="314"/>
      <c r="S6" s="314"/>
      <c r="T6" s="314"/>
      <c r="U6" s="314"/>
      <c r="V6" s="314"/>
      <c r="W6" s="314"/>
      <c r="X6" s="314"/>
      <c r="Y6" s="314"/>
      <c r="Z6" s="314"/>
      <c r="AA6" s="359" t="str">
        <f>IF(SUM(Q5:Z5)=0,"",SUM(Q5:Z5))</f>
        <v/>
      </c>
      <c r="AB6" s="308"/>
      <c r="AC6" s="366">
        <f>'INITIAL INPUT'!D22</f>
        <v>40603</v>
      </c>
      <c r="AD6" s="324"/>
      <c r="AE6" s="376"/>
      <c r="AF6" s="362"/>
      <c r="AG6" s="364"/>
      <c r="AH6" s="62"/>
      <c r="AI6" s="62"/>
      <c r="AJ6" s="62"/>
      <c r="AK6" s="62"/>
      <c r="AL6" s="62"/>
    </row>
    <row r="7" spans="1:38" ht="13.4" customHeight="1" x14ac:dyDescent="0.35">
      <c r="A7" s="342" t="s">
        <v>123</v>
      </c>
      <c r="B7" s="310"/>
      <c r="C7" s="349" t="s">
        <v>124</v>
      </c>
      <c r="D7" s="338" t="s">
        <v>125</v>
      </c>
      <c r="E7" s="315"/>
      <c r="F7" s="317"/>
      <c r="G7" s="317"/>
      <c r="H7" s="317"/>
      <c r="I7" s="317"/>
      <c r="J7" s="317"/>
      <c r="K7" s="317"/>
      <c r="L7" s="317"/>
      <c r="M7" s="317"/>
      <c r="N7" s="317"/>
      <c r="O7" s="333"/>
      <c r="P7" s="308"/>
      <c r="Q7" s="315"/>
      <c r="R7" s="315"/>
      <c r="S7" s="315"/>
      <c r="T7" s="315"/>
      <c r="U7" s="315"/>
      <c r="V7" s="315"/>
      <c r="W7" s="315"/>
      <c r="X7" s="315"/>
      <c r="Y7" s="315"/>
      <c r="Z7" s="315"/>
      <c r="AA7" s="360"/>
      <c r="AB7" s="308"/>
      <c r="AC7" s="367"/>
      <c r="AD7" s="324"/>
      <c r="AE7" s="376"/>
      <c r="AF7" s="362"/>
      <c r="AG7" s="364"/>
      <c r="AH7" s="55"/>
      <c r="AI7" s="55"/>
      <c r="AJ7" s="55"/>
      <c r="AK7" s="55"/>
      <c r="AL7" s="55"/>
    </row>
    <row r="8" spans="1:38" ht="14.15" customHeight="1" x14ac:dyDescent="0.35">
      <c r="A8" s="343"/>
      <c r="B8" s="344"/>
      <c r="C8" s="350"/>
      <c r="D8" s="339"/>
      <c r="E8" s="316"/>
      <c r="F8" s="318"/>
      <c r="G8" s="318"/>
      <c r="H8" s="318"/>
      <c r="I8" s="318"/>
      <c r="J8" s="318"/>
      <c r="K8" s="318"/>
      <c r="L8" s="318"/>
      <c r="M8" s="318"/>
      <c r="N8" s="318"/>
      <c r="O8" s="334"/>
      <c r="P8" s="309"/>
      <c r="Q8" s="316"/>
      <c r="R8" s="316"/>
      <c r="S8" s="316"/>
      <c r="T8" s="316"/>
      <c r="U8" s="316"/>
      <c r="V8" s="316"/>
      <c r="W8" s="316"/>
      <c r="X8" s="316"/>
      <c r="Y8" s="316"/>
      <c r="Z8" s="316"/>
      <c r="AA8" s="361"/>
      <c r="AB8" s="309"/>
      <c r="AC8" s="368"/>
      <c r="AD8" s="325"/>
      <c r="AE8" s="377"/>
      <c r="AF8" s="363"/>
      <c r="AG8" s="365"/>
      <c r="AH8" s="55"/>
      <c r="AI8" s="55"/>
      <c r="AJ8" s="55"/>
      <c r="AK8" s="55"/>
      <c r="AL8" s="55"/>
    </row>
    <row r="9" spans="1:38" ht="12.75" customHeight="1" x14ac:dyDescent="0.35">
      <c r="A9" s="58" t="s">
        <v>33</v>
      </c>
      <c r="B9" s="59" t="str">
        <f>CRS!B9</f>
        <v xml:space="preserve">ANG, RIEZL JENALYN T. </v>
      </c>
      <c r="C9" s="65" t="str">
        <f>CRS!C9</f>
        <v>F</v>
      </c>
      <c r="D9" s="70" t="str">
        <f>CRS!D9</f>
        <v>BSIT-NET SEC TRACK-3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34</v>
      </c>
      <c r="B10" s="59" t="str">
        <f>CRS!B10</f>
        <v xml:space="preserve">APOLONIO, ROMULO III C. </v>
      </c>
      <c r="C10" s="65" t="str">
        <f>CRS!C10</f>
        <v>M</v>
      </c>
      <c r="D10" s="70" t="str">
        <f>CRS!D10</f>
        <v>BSCS-DIGITAL ARTS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35</v>
      </c>
      <c r="B11" s="59" t="str">
        <f>CRS!B11</f>
        <v xml:space="preserve">ASPURIA, VANESSA KATE M. </v>
      </c>
      <c r="C11" s="65" t="str">
        <f>CRS!C11</f>
        <v>F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36</v>
      </c>
      <c r="B12" s="59" t="str">
        <f>CRS!B12</f>
        <v xml:space="preserve">BENTER, ALYXIE BLENNE P. </v>
      </c>
      <c r="C12" s="65" t="str">
        <f>CRS!C12</f>
        <v>F</v>
      </c>
      <c r="D12" s="70" t="str">
        <f>CRS!D12</f>
        <v>BSIT-ERP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37</v>
      </c>
      <c r="B13" s="59" t="str">
        <f>CRS!B13</f>
        <v xml:space="preserve">BLANCO, JOHN AUSTIN ERA I. </v>
      </c>
      <c r="C13" s="65" t="str">
        <f>CRS!C13</f>
        <v>M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38</v>
      </c>
      <c r="B14" s="59" t="str">
        <f>CRS!B14</f>
        <v xml:space="preserve">CALALO, ERWIN B. </v>
      </c>
      <c r="C14" s="65" t="str">
        <f>CRS!C14</f>
        <v>M</v>
      </c>
      <c r="D14" s="70" t="str">
        <f>CRS!D14</f>
        <v>BSIT-WEB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39</v>
      </c>
      <c r="B15" s="59" t="str">
        <f>CRS!B15</f>
        <v xml:space="preserve">CAMPOS, ALLYZA G. </v>
      </c>
      <c r="C15" s="65" t="str">
        <f>CRS!C15</f>
        <v>F</v>
      </c>
      <c r="D15" s="70" t="str">
        <f>CRS!D15</f>
        <v>BSIT-WEB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40</v>
      </c>
      <c r="B16" s="59" t="str">
        <f>CRS!B16</f>
        <v xml:space="preserve">CHUN, JHEXER T. </v>
      </c>
      <c r="C16" s="65" t="str">
        <f>CRS!C16</f>
        <v>M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41</v>
      </c>
      <c r="B17" s="59" t="str">
        <f>CRS!B17</f>
        <v xml:space="preserve">CRUZ, BRYAN JOHN G. </v>
      </c>
      <c r="C17" s="65" t="str">
        <f>CRS!C17</f>
        <v>M</v>
      </c>
      <c r="D17" s="70" t="str">
        <f>CRS!D17</f>
        <v>BSIT-NET SEC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35">
      <c r="A18" s="56" t="s">
        <v>42</v>
      </c>
      <c r="B18" s="59" t="str">
        <f>CRS!B18</f>
        <v xml:space="preserve">DELA CRUZ, CARL KRISTIAN C. </v>
      </c>
      <c r="C18" s="65" t="str">
        <f>CRS!C18</f>
        <v>M</v>
      </c>
      <c r="D18" s="70" t="str">
        <f>CRS!D18</f>
        <v>BSIT-BA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35">
      <c r="A19" s="56" t="s">
        <v>43</v>
      </c>
      <c r="B19" s="59" t="str">
        <f>CRS!B19</f>
        <v xml:space="preserve">ESCOBAR, JOSHUA MIGUEL F. </v>
      </c>
      <c r="C19" s="65" t="str">
        <f>CRS!C19</f>
        <v>M</v>
      </c>
      <c r="D19" s="70" t="str">
        <f>CRS!D19</f>
        <v>BSIT-NET SEC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35">
      <c r="A20" s="56" t="s">
        <v>44</v>
      </c>
      <c r="B20" s="59" t="str">
        <f>CRS!B20</f>
        <v xml:space="preserve">FARIÑAS, JOHN RENDELL D. </v>
      </c>
      <c r="C20" s="65" t="str">
        <f>CRS!C20</f>
        <v>M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35">
      <c r="A21" s="56" t="s">
        <v>45</v>
      </c>
      <c r="B21" s="59" t="str">
        <f>CRS!B21</f>
        <v xml:space="preserve">FERRER, JERICHO D. </v>
      </c>
      <c r="C21" s="65" t="str">
        <f>CRS!C21</f>
        <v>M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35">
      <c r="A22" s="56" t="s">
        <v>46</v>
      </c>
      <c r="B22" s="59" t="str">
        <f>CRS!B22</f>
        <v xml:space="preserve">FRANCO, JASON E.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35">
      <c r="A23" s="56" t="s">
        <v>47</v>
      </c>
      <c r="B23" s="59" t="str">
        <f>CRS!B23</f>
        <v xml:space="preserve">GAVINO, KRISTINE GILLIAN D. </v>
      </c>
      <c r="C23" s="65" t="str">
        <f>CRS!C23</f>
        <v>F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35">
      <c r="A24" s="56" t="s">
        <v>48</v>
      </c>
      <c r="B24" s="59" t="str">
        <f>CRS!B24</f>
        <v xml:space="preserve">HUAB, FRANZY ALEXIS A. </v>
      </c>
      <c r="C24" s="65" t="str">
        <f>CRS!C24</f>
        <v>F</v>
      </c>
      <c r="D24" s="70" t="str">
        <f>CRS!D24</f>
        <v>BSIT-ERP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35">
      <c r="A25" s="56" t="s">
        <v>49</v>
      </c>
      <c r="B25" s="59" t="str">
        <f>CRS!B25</f>
        <v xml:space="preserve">JUDE, LOU BENETT E. </v>
      </c>
      <c r="C25" s="65" t="str">
        <f>CRS!C25</f>
        <v>M</v>
      </c>
      <c r="D25" s="70" t="str">
        <f>CRS!D25</f>
        <v>BSIT-NET SEC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35">
      <c r="A26" s="56" t="s">
        <v>50</v>
      </c>
      <c r="B26" s="59" t="str">
        <f>CRS!B26</f>
        <v xml:space="preserve">KUSIMO, OLUWAFEMI A. </v>
      </c>
      <c r="C26" s="65" t="str">
        <f>CRS!C26</f>
        <v>M</v>
      </c>
      <c r="D26" s="70" t="str">
        <f>CRS!D26</f>
        <v>BSCS-DIGITAL ARTS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01"/>
      <c r="AI26" s="299" t="s">
        <v>126</v>
      </c>
    </row>
    <row r="27" spans="1:35" ht="12.75" customHeight="1" x14ac:dyDescent="0.35">
      <c r="A27" s="56" t="s">
        <v>51</v>
      </c>
      <c r="B27" s="59" t="str">
        <f>CRS!B27</f>
        <v xml:space="preserve">LADIA, MARK BRYAN E. </v>
      </c>
      <c r="C27" s="65" t="str">
        <f>CRS!C27</f>
        <v>M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02"/>
      <c r="AI27" s="300"/>
    </row>
    <row r="28" spans="1:35" ht="12.75" customHeight="1" x14ac:dyDescent="0.35">
      <c r="A28" s="56" t="s">
        <v>52</v>
      </c>
      <c r="B28" s="59" t="str">
        <f>CRS!B28</f>
        <v xml:space="preserve">MANAOIS, EDMARSON B. </v>
      </c>
      <c r="C28" s="65" t="str">
        <f>CRS!C28</f>
        <v>M</v>
      </c>
      <c r="D28" s="70" t="str">
        <f>CRS!D28</f>
        <v>BSIT-NET SEC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02"/>
      <c r="AI28" s="300"/>
    </row>
    <row r="29" spans="1:35" ht="12.75" customHeight="1" x14ac:dyDescent="0.35">
      <c r="A29" s="56" t="s">
        <v>53</v>
      </c>
      <c r="B29" s="59" t="str">
        <f>CRS!B29</f>
        <v xml:space="preserve">MANGIBAT, KHEN B. </v>
      </c>
      <c r="C29" s="65" t="str">
        <f>CRS!C29</f>
        <v>M</v>
      </c>
      <c r="D29" s="70" t="str">
        <f>CRS!D29</f>
        <v>BSIT-WEB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02"/>
      <c r="AI29" s="300"/>
    </row>
    <row r="30" spans="1:35" ht="12.75" customHeight="1" x14ac:dyDescent="0.35">
      <c r="A30" s="56" t="s">
        <v>54</v>
      </c>
      <c r="B30" s="59" t="str">
        <f>CRS!B30</f>
        <v xml:space="preserve">MANUEL, RENJEN P. </v>
      </c>
      <c r="C30" s="65" t="str">
        <f>CRS!C30</f>
        <v>M</v>
      </c>
      <c r="D30" s="70" t="str">
        <f>CRS!D30</f>
        <v>BSIT-NET SEC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02"/>
      <c r="AI30" s="300"/>
    </row>
    <row r="31" spans="1:35" ht="12.75" customHeight="1" x14ac:dyDescent="0.35">
      <c r="A31" s="56" t="s">
        <v>55</v>
      </c>
      <c r="B31" s="59" t="str">
        <f>CRS!B31</f>
        <v xml:space="preserve">MESINA, DARYL JOHN I. </v>
      </c>
      <c r="C31" s="65" t="str">
        <f>CRS!C31</f>
        <v>M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02"/>
      <c r="AI31" s="300"/>
    </row>
    <row r="32" spans="1:35" ht="12.75" customHeight="1" x14ac:dyDescent="0.35">
      <c r="A32" s="56" t="s">
        <v>56</v>
      </c>
      <c r="B32" s="59" t="str">
        <f>CRS!B32</f>
        <v xml:space="preserve">MUHYANG, HAM D. </v>
      </c>
      <c r="C32" s="65" t="str">
        <f>CRS!C32</f>
        <v>M</v>
      </c>
      <c r="D32" s="70" t="str">
        <f>CRS!D32</f>
        <v>BSIT-NET SEC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02"/>
      <c r="AI32" s="300"/>
    </row>
    <row r="33" spans="1:38" ht="12.75" customHeight="1" x14ac:dyDescent="0.35">
      <c r="A33" s="56" t="s">
        <v>57</v>
      </c>
      <c r="B33" s="59" t="str">
        <f>CRS!B33</f>
        <v xml:space="preserve">SANGO, LHONE EZEKIEL M. </v>
      </c>
      <c r="C33" s="65" t="str">
        <f>CRS!C33</f>
        <v>M</v>
      </c>
      <c r="D33" s="70" t="str">
        <f>CRS!D33</f>
        <v>BSCS-DIGITAL ARTS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02"/>
      <c r="AI33" s="300"/>
      <c r="AJ33" s="55"/>
      <c r="AK33" s="55"/>
      <c r="AL33" s="55"/>
    </row>
    <row r="34" spans="1:38" ht="12.75" customHeight="1" x14ac:dyDescent="0.35">
      <c r="A34" s="56" t="s">
        <v>58</v>
      </c>
      <c r="B34" s="59" t="str">
        <f>CRS!B34</f>
        <v xml:space="preserve">TARECTECAN, MARIO JR. A. </v>
      </c>
      <c r="C34" s="65" t="str">
        <f>CRS!C34</f>
        <v>M</v>
      </c>
      <c r="D34" s="70" t="str">
        <f>CRS!D34</f>
        <v>BSIT-WEB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02"/>
      <c r="AI34" s="300"/>
      <c r="AJ34" s="55"/>
      <c r="AK34" s="55"/>
      <c r="AL34" s="55"/>
    </row>
    <row r="35" spans="1:38" ht="12.75" customHeight="1" x14ac:dyDescent="0.35">
      <c r="A35" s="56" t="s">
        <v>59</v>
      </c>
      <c r="B35" s="59" t="str">
        <f>CRS!B35</f>
        <v xml:space="preserve">VENTUROZO, CHRISTIAN BLAIR M. </v>
      </c>
      <c r="C35" s="65" t="str">
        <f>CRS!C35</f>
        <v>M</v>
      </c>
      <c r="D35" s="70" t="str">
        <f>CRS!D35</f>
        <v>BSCS-DIGITAL ARTS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02"/>
      <c r="AI35" s="300"/>
      <c r="AJ35" s="55"/>
      <c r="AK35" s="55"/>
      <c r="AL35" s="55"/>
    </row>
    <row r="36" spans="1:38" ht="12.75" customHeight="1" x14ac:dyDescent="0.35">
      <c r="A36" s="56" t="s">
        <v>60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02"/>
      <c r="AI36" s="300"/>
      <c r="AJ36" s="55"/>
      <c r="AK36" s="55"/>
      <c r="AL36" s="55"/>
    </row>
    <row r="37" spans="1:38" ht="12.75" customHeight="1" x14ac:dyDescent="0.35">
      <c r="A37" s="56" t="s">
        <v>61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02"/>
      <c r="AI37" s="300"/>
      <c r="AJ37" s="55"/>
      <c r="AK37" s="55"/>
      <c r="AL37" s="55"/>
    </row>
    <row r="38" spans="1:38" ht="12.75" customHeight="1" x14ac:dyDescent="0.35">
      <c r="A38" s="56" t="s">
        <v>62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02"/>
      <c r="AI38" s="300"/>
      <c r="AJ38" s="55"/>
      <c r="AK38" s="55"/>
      <c r="AL38" s="55"/>
    </row>
    <row r="39" spans="1:38" ht="12.75" customHeight="1" x14ac:dyDescent="0.35">
      <c r="A39" s="56" t="s">
        <v>63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02"/>
      <c r="AI39" s="300"/>
      <c r="AJ39" s="55"/>
      <c r="AK39" s="55"/>
      <c r="AL39" s="55"/>
    </row>
    <row r="40" spans="1:38" ht="12.75" customHeight="1" x14ac:dyDescent="0.35">
      <c r="A40" s="56" t="s">
        <v>64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02"/>
      <c r="AI40" s="300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5" t="str">
        <f>A1</f>
        <v>CITCS 2B  ITE3</v>
      </c>
      <c r="B42" s="356"/>
      <c r="C42" s="356"/>
      <c r="D42" s="356"/>
      <c r="E42" s="326" t="s">
        <v>134</v>
      </c>
      <c r="F42" s="326"/>
      <c r="G42" s="326"/>
      <c r="H42" s="326"/>
      <c r="I42" s="326"/>
      <c r="J42" s="326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27"/>
      <c r="Z42" s="327"/>
      <c r="AA42" s="327"/>
      <c r="AB42" s="327"/>
      <c r="AC42" s="328"/>
      <c r="AD42" s="328"/>
      <c r="AE42" s="328"/>
      <c r="AF42" s="328"/>
      <c r="AG42" s="329"/>
      <c r="AH42" s="55"/>
      <c r="AI42" s="55"/>
      <c r="AJ42" s="55"/>
      <c r="AK42" s="55"/>
      <c r="AL42" s="55"/>
    </row>
    <row r="43" spans="1:38" ht="15" customHeight="1" x14ac:dyDescent="0.35">
      <c r="A43" s="357"/>
      <c r="B43" s="358"/>
      <c r="C43" s="358"/>
      <c r="D43" s="358"/>
      <c r="E43" s="310" t="str">
        <f>E2</f>
        <v/>
      </c>
      <c r="F43" s="310"/>
      <c r="G43" s="310"/>
      <c r="H43" s="310"/>
      <c r="I43" s="310"/>
      <c r="J43" s="310"/>
      <c r="K43" s="311"/>
      <c r="L43" s="311"/>
      <c r="M43" s="311"/>
      <c r="N43" s="311"/>
      <c r="O43" s="311"/>
      <c r="P43" s="312"/>
      <c r="Q43" s="310" t="str">
        <f>Q2</f>
        <v>Laboratory</v>
      </c>
      <c r="R43" s="311"/>
      <c r="S43" s="311"/>
      <c r="T43" s="311"/>
      <c r="U43" s="311"/>
      <c r="V43" s="311"/>
      <c r="W43" s="311"/>
      <c r="X43" s="311"/>
      <c r="Y43" s="311"/>
      <c r="Z43" s="311"/>
      <c r="AA43" s="311"/>
      <c r="AB43" s="312"/>
      <c r="AC43" s="319" t="s">
        <v>97</v>
      </c>
      <c r="AD43" s="320"/>
      <c r="AE43" s="376" t="str">
        <f>AE2</f>
        <v>RAW SCORE</v>
      </c>
      <c r="AF43" s="362" t="s">
        <v>98</v>
      </c>
      <c r="AG43" s="364" t="s">
        <v>99</v>
      </c>
      <c r="AH43" s="62"/>
      <c r="AI43" s="62"/>
      <c r="AJ43" s="62"/>
      <c r="AK43" s="62"/>
      <c r="AL43" s="62"/>
    </row>
    <row r="44" spans="1:38" ht="12.75" customHeight="1" x14ac:dyDescent="0.35">
      <c r="A44" s="340" t="str">
        <f>A3</f>
        <v>WEB APPLICATION DEVELOPMENT</v>
      </c>
      <c r="B44" s="341"/>
      <c r="C44" s="341"/>
      <c r="D44" s="341"/>
      <c r="E44" s="313" t="s">
        <v>100</v>
      </c>
      <c r="F44" s="313" t="s">
        <v>101</v>
      </c>
      <c r="G44" s="313" t="s">
        <v>102</v>
      </c>
      <c r="H44" s="313" t="s">
        <v>103</v>
      </c>
      <c r="I44" s="313" t="s">
        <v>104</v>
      </c>
      <c r="J44" s="313" t="s">
        <v>105</v>
      </c>
      <c r="K44" s="313" t="s">
        <v>106</v>
      </c>
      <c r="L44" s="313" t="s">
        <v>107</v>
      </c>
      <c r="M44" s="313" t="s">
        <v>108</v>
      </c>
      <c r="N44" s="313" t="s">
        <v>0</v>
      </c>
      <c r="O44" s="330" t="s">
        <v>109</v>
      </c>
      <c r="P44" s="307" t="s">
        <v>110</v>
      </c>
      <c r="Q44" s="313" t="s">
        <v>111</v>
      </c>
      <c r="R44" s="313" t="s">
        <v>112</v>
      </c>
      <c r="S44" s="313" t="s">
        <v>113</v>
      </c>
      <c r="T44" s="313" t="s">
        <v>114</v>
      </c>
      <c r="U44" s="313" t="s">
        <v>115</v>
      </c>
      <c r="V44" s="313" t="s">
        <v>116</v>
      </c>
      <c r="W44" s="313" t="s">
        <v>117</v>
      </c>
      <c r="X44" s="313" t="s">
        <v>118</v>
      </c>
      <c r="Y44" s="313" t="s">
        <v>119</v>
      </c>
      <c r="Z44" s="313" t="s">
        <v>120</v>
      </c>
      <c r="AA44" s="330" t="s">
        <v>109</v>
      </c>
      <c r="AB44" s="307" t="s">
        <v>110</v>
      </c>
      <c r="AC44" s="321"/>
      <c r="AD44" s="322"/>
      <c r="AE44" s="376"/>
      <c r="AF44" s="362"/>
      <c r="AG44" s="364"/>
      <c r="AH44" s="62"/>
      <c r="AI44" s="62"/>
      <c r="AJ44" s="62"/>
      <c r="AK44" s="62"/>
      <c r="AL44" s="62"/>
    </row>
    <row r="45" spans="1:38" ht="12.75" customHeight="1" x14ac:dyDescent="0.35">
      <c r="A45" s="335" t="str">
        <f>A4</f>
        <v>MW 5:30PM-6:45PM  TTHSAT 5:30PM-6:45PM</v>
      </c>
      <c r="B45" s="336"/>
      <c r="C45" s="337"/>
      <c r="D45" s="71" t="str">
        <f>D4</f>
        <v>S312</v>
      </c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30"/>
      <c r="P45" s="307"/>
      <c r="Q45" s="312"/>
      <c r="R45" s="312"/>
      <c r="S45" s="312"/>
      <c r="T45" s="312"/>
      <c r="U45" s="313"/>
      <c r="V45" s="313"/>
      <c r="W45" s="312"/>
      <c r="X45" s="312"/>
      <c r="Y45" s="312"/>
      <c r="Z45" s="312"/>
      <c r="AA45" s="331"/>
      <c r="AB45" s="308"/>
      <c r="AC45" s="68" t="s">
        <v>121</v>
      </c>
      <c r="AD45" s="69" t="s">
        <v>122</v>
      </c>
      <c r="AE45" s="376"/>
      <c r="AF45" s="362"/>
      <c r="AG45" s="364"/>
      <c r="AH45" s="62"/>
      <c r="AI45" s="62"/>
      <c r="AJ45" s="62"/>
      <c r="AK45" s="62"/>
      <c r="AL45" s="62"/>
    </row>
    <row r="46" spans="1:38" ht="12.75" customHeight="1" x14ac:dyDescent="0.35">
      <c r="A46" s="335" t="str">
        <f>A5</f>
        <v>2ND Trimester SY 2016-2017</v>
      </c>
      <c r="B46" s="336"/>
      <c r="C46" s="337"/>
      <c r="D46" s="337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30"/>
      <c r="P46" s="307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1"/>
      <c r="AB46" s="308"/>
      <c r="AC46" s="57" t="str">
        <f>IF(AC5="","",AC5)</f>
        <v/>
      </c>
      <c r="AD46" s="323"/>
      <c r="AE46" s="376"/>
      <c r="AF46" s="362"/>
      <c r="AG46" s="364"/>
      <c r="AH46" s="62"/>
      <c r="AI46" s="62"/>
      <c r="AJ46" s="62"/>
      <c r="AK46" s="62"/>
      <c r="AL46" s="62"/>
    </row>
    <row r="47" spans="1:38" ht="12.75" customHeight="1" x14ac:dyDescent="0.35">
      <c r="A47" s="342" t="str">
        <f>A6</f>
        <v>Inst/Prof:Leonard Prim Francis G. Reyes</v>
      </c>
      <c r="B47" s="311"/>
      <c r="C47" s="312"/>
      <c r="D47" s="312"/>
      <c r="E47" s="303" t="str">
        <f>IF(E6="","",E6)</f>
        <v/>
      </c>
      <c r="F47" s="303" t="str">
        <f t="shared" si="5"/>
        <v/>
      </c>
      <c r="G47" s="303" t="str">
        <f t="shared" si="5"/>
        <v/>
      </c>
      <c r="H47" s="303" t="str">
        <f t="shared" si="5"/>
        <v/>
      </c>
      <c r="I47" s="303" t="str">
        <f t="shared" si="5"/>
        <v/>
      </c>
      <c r="J47" s="303" t="str">
        <f t="shared" si="5"/>
        <v/>
      </c>
      <c r="K47" s="303" t="str">
        <f t="shared" si="5"/>
        <v/>
      </c>
      <c r="L47" s="303" t="str">
        <f t="shared" si="5"/>
        <v/>
      </c>
      <c r="M47" s="303" t="str">
        <f t="shared" si="5"/>
        <v/>
      </c>
      <c r="N47" s="303" t="str">
        <f t="shared" si="5"/>
        <v/>
      </c>
      <c r="O47" s="305" t="str">
        <f>O6</f>
        <v/>
      </c>
      <c r="P47" s="307"/>
      <c r="Q47" s="303" t="str">
        <f t="shared" ref="Q47:Z47" si="7">IF(Q6="","",Q6)</f>
        <v/>
      </c>
      <c r="R47" s="303" t="str">
        <f t="shared" si="7"/>
        <v/>
      </c>
      <c r="S47" s="303" t="str">
        <f t="shared" si="7"/>
        <v/>
      </c>
      <c r="T47" s="303" t="str">
        <f t="shared" si="7"/>
        <v/>
      </c>
      <c r="U47" s="303" t="str">
        <f t="shared" si="7"/>
        <v/>
      </c>
      <c r="V47" s="303" t="str">
        <f t="shared" si="7"/>
        <v/>
      </c>
      <c r="W47" s="303" t="str">
        <f t="shared" si="7"/>
        <v/>
      </c>
      <c r="X47" s="303" t="str">
        <f t="shared" si="7"/>
        <v/>
      </c>
      <c r="Y47" s="303" t="str">
        <f t="shared" si="7"/>
        <v/>
      </c>
      <c r="Z47" s="303" t="str">
        <f t="shared" si="7"/>
        <v/>
      </c>
      <c r="AA47" s="305" t="str">
        <f>AA6</f>
        <v/>
      </c>
      <c r="AB47" s="308"/>
      <c r="AC47" s="372">
        <f>AC6</f>
        <v>40603</v>
      </c>
      <c r="AD47" s="324"/>
      <c r="AE47" s="376"/>
      <c r="AF47" s="362"/>
      <c r="AG47" s="364"/>
      <c r="AH47" s="62"/>
      <c r="AI47" s="62"/>
      <c r="AJ47" s="62"/>
      <c r="AK47" s="62"/>
      <c r="AL47" s="62"/>
    </row>
    <row r="48" spans="1:38" ht="13.4" customHeight="1" x14ac:dyDescent="0.35">
      <c r="A48" s="345" t="s">
        <v>123</v>
      </c>
      <c r="B48" s="346"/>
      <c r="C48" s="349" t="s">
        <v>124</v>
      </c>
      <c r="D48" s="338" t="s">
        <v>127</v>
      </c>
      <c r="E48" s="303"/>
      <c r="F48" s="303"/>
      <c r="G48" s="303"/>
      <c r="H48" s="303"/>
      <c r="I48" s="303"/>
      <c r="J48" s="303"/>
      <c r="K48" s="303"/>
      <c r="L48" s="303"/>
      <c r="M48" s="303"/>
      <c r="N48" s="303"/>
      <c r="O48" s="305"/>
      <c r="P48" s="307"/>
      <c r="Q48" s="303"/>
      <c r="R48" s="303"/>
      <c r="S48" s="303"/>
      <c r="T48" s="303"/>
      <c r="U48" s="303"/>
      <c r="V48" s="303"/>
      <c r="W48" s="303"/>
      <c r="X48" s="303"/>
      <c r="Y48" s="303"/>
      <c r="Z48" s="303"/>
      <c r="AA48" s="305"/>
      <c r="AB48" s="308"/>
      <c r="AC48" s="373"/>
      <c r="AD48" s="324"/>
      <c r="AE48" s="376"/>
      <c r="AF48" s="362"/>
      <c r="AG48" s="364"/>
      <c r="AH48" s="55"/>
      <c r="AI48" s="55"/>
      <c r="AJ48" s="55"/>
      <c r="AK48" s="55"/>
      <c r="AL48" s="55"/>
    </row>
    <row r="49" spans="1:33" x14ac:dyDescent="0.35">
      <c r="A49" s="347"/>
      <c r="B49" s="348"/>
      <c r="C49" s="350"/>
      <c r="D49" s="339"/>
      <c r="E49" s="304"/>
      <c r="F49" s="304"/>
      <c r="G49" s="304"/>
      <c r="H49" s="304"/>
      <c r="I49" s="304"/>
      <c r="J49" s="304"/>
      <c r="K49" s="304"/>
      <c r="L49" s="304"/>
      <c r="M49" s="304"/>
      <c r="N49" s="304"/>
      <c r="O49" s="306"/>
      <c r="P49" s="375"/>
      <c r="Q49" s="304"/>
      <c r="R49" s="304"/>
      <c r="S49" s="304"/>
      <c r="T49" s="304"/>
      <c r="U49" s="304"/>
      <c r="V49" s="304"/>
      <c r="W49" s="304"/>
      <c r="X49" s="304"/>
      <c r="Y49" s="304"/>
      <c r="Z49" s="304"/>
      <c r="AA49" s="306"/>
      <c r="AB49" s="309"/>
      <c r="AC49" s="374"/>
      <c r="AD49" s="325"/>
      <c r="AE49" s="377"/>
      <c r="AF49" s="363"/>
      <c r="AG49" s="365"/>
    </row>
    <row r="50" spans="1:33" ht="12.75" customHeight="1" x14ac:dyDescent="0.35">
      <c r="A50" s="58" t="s">
        <v>65</v>
      </c>
      <c r="B50" s="59" t="str">
        <f>CRS!B50</f>
        <v>MAYMAYA</v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35">
      <c r="A51" s="56" t="s">
        <v>66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35">
      <c r="A52" s="56" t="s">
        <v>67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35">
      <c r="A53" s="56" t="s">
        <v>68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35">
      <c r="A54" s="56" t="s">
        <v>69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35">
      <c r="A55" s="56" t="s">
        <v>70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35">
      <c r="A56" s="56" t="s">
        <v>71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35">
      <c r="A57" s="56" t="s">
        <v>72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73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74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75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76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77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78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79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80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81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1"/>
      <c r="AI66" s="299" t="s">
        <v>126</v>
      </c>
    </row>
    <row r="67" spans="1:35" ht="12.75" customHeight="1" x14ac:dyDescent="0.35">
      <c r="A67" s="56" t="s">
        <v>82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2"/>
      <c r="AI67" s="300"/>
    </row>
    <row r="68" spans="1:35" ht="12.75" customHeight="1" x14ac:dyDescent="0.35">
      <c r="A68" s="56" t="s">
        <v>83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2"/>
      <c r="AI68" s="300"/>
    </row>
    <row r="69" spans="1:35" ht="12.75" customHeight="1" x14ac:dyDescent="0.35">
      <c r="A69" s="56" t="s">
        <v>84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2"/>
      <c r="AI69" s="300"/>
    </row>
    <row r="70" spans="1:35" ht="12.75" customHeight="1" x14ac:dyDescent="0.35">
      <c r="A70" s="56" t="s">
        <v>85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2"/>
      <c r="AI70" s="300"/>
    </row>
    <row r="71" spans="1:35" ht="12.75" customHeight="1" x14ac:dyDescent="0.35">
      <c r="A71" s="56" t="s">
        <v>86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2"/>
      <c r="AI71" s="300"/>
    </row>
    <row r="72" spans="1:35" ht="12.75" customHeight="1" x14ac:dyDescent="0.35">
      <c r="A72" s="56" t="s">
        <v>87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2"/>
      <c r="AI72" s="300"/>
    </row>
    <row r="73" spans="1:35" ht="12.75" customHeight="1" x14ac:dyDescent="0.35">
      <c r="A73" s="56" t="s">
        <v>88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2"/>
      <c r="AI73" s="300"/>
    </row>
    <row r="74" spans="1:35" ht="12.75" customHeight="1" x14ac:dyDescent="0.35">
      <c r="A74" s="56" t="s">
        <v>89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2"/>
      <c r="AI74" s="300"/>
    </row>
    <row r="75" spans="1:35" ht="12.75" customHeight="1" x14ac:dyDescent="0.35">
      <c r="A75" s="56" t="s">
        <v>90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2"/>
      <c r="AI75" s="300"/>
    </row>
    <row r="76" spans="1:35" ht="12.75" customHeight="1" x14ac:dyDescent="0.35">
      <c r="A76" s="56" t="s">
        <v>91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2"/>
      <c r="AI76" s="300"/>
    </row>
    <row r="77" spans="1:35" ht="12.75" customHeight="1" x14ac:dyDescent="0.35">
      <c r="A77" s="56" t="s">
        <v>92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2"/>
      <c r="AI77" s="300"/>
    </row>
    <row r="78" spans="1:35" ht="12.75" customHeight="1" x14ac:dyDescent="0.35">
      <c r="A78" s="56" t="s">
        <v>93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2"/>
      <c r="AI78" s="300"/>
    </row>
    <row r="79" spans="1:35" ht="12.75" customHeight="1" x14ac:dyDescent="0.35">
      <c r="A79" s="56" t="s">
        <v>94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2"/>
      <c r="AI79" s="300"/>
    </row>
    <row r="80" spans="1:35" ht="12.75" customHeight="1" x14ac:dyDescent="0.35">
      <c r="A80" s="56" t="s">
        <v>95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2"/>
      <c r="AI80" s="300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disablePrompts="1"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topLeftCell="A10" zoomScaleNormal="100" workbookViewId="0">
      <selection activeCell="N20" sqref="N2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1" t="str">
        <f>CRS!A1</f>
        <v>CITCS 2B  ITE3</v>
      </c>
      <c r="B1" s="352"/>
      <c r="C1" s="352"/>
      <c r="D1" s="352"/>
      <c r="E1" s="326" t="s">
        <v>136</v>
      </c>
      <c r="F1" s="326"/>
      <c r="G1" s="326"/>
      <c r="H1" s="326"/>
      <c r="I1" s="326"/>
      <c r="J1" s="326"/>
      <c r="K1" s="327"/>
      <c r="L1" s="327"/>
      <c r="M1" s="327"/>
      <c r="N1" s="327"/>
      <c r="O1" s="327"/>
      <c r="P1" s="327"/>
      <c r="Q1" s="327"/>
      <c r="R1" s="327"/>
      <c r="S1" s="327"/>
      <c r="T1" s="327"/>
      <c r="U1" s="327"/>
      <c r="V1" s="327"/>
      <c r="W1" s="327"/>
      <c r="X1" s="327"/>
      <c r="Y1" s="327"/>
      <c r="Z1" s="327"/>
      <c r="AA1" s="327"/>
      <c r="AB1" s="327"/>
      <c r="AC1" s="328"/>
      <c r="AD1" s="328"/>
      <c r="AE1" s="328"/>
      <c r="AF1" s="328"/>
      <c r="AG1" s="329"/>
      <c r="AH1" s="63"/>
      <c r="AI1" s="55"/>
      <c r="AJ1" s="55"/>
      <c r="AK1" s="55"/>
      <c r="AL1" s="55"/>
    </row>
    <row r="2" spans="1:38" ht="15" customHeight="1" x14ac:dyDescent="0.35">
      <c r="A2" s="353"/>
      <c r="B2" s="354"/>
      <c r="C2" s="354"/>
      <c r="D2" s="354"/>
      <c r="E2" s="369" t="str">
        <f>IF('INITIAL INPUT'!G20="","",'INITIAL INPUT'!G20)</f>
        <v/>
      </c>
      <c r="F2" s="369"/>
      <c r="G2" s="369"/>
      <c r="H2" s="369"/>
      <c r="I2" s="369"/>
      <c r="J2" s="369"/>
      <c r="K2" s="370"/>
      <c r="L2" s="370"/>
      <c r="M2" s="370"/>
      <c r="N2" s="370"/>
      <c r="O2" s="370"/>
      <c r="P2" s="371"/>
      <c r="Q2" s="310" t="str">
        <f>IF('INITIAL INPUT'!G21="","",'INITIAL INPUT'!G21)</f>
        <v>Laboratory</v>
      </c>
      <c r="R2" s="311"/>
      <c r="S2" s="311"/>
      <c r="T2" s="311"/>
      <c r="U2" s="311"/>
      <c r="V2" s="311"/>
      <c r="W2" s="311"/>
      <c r="X2" s="311"/>
      <c r="Y2" s="311"/>
      <c r="Z2" s="311"/>
      <c r="AA2" s="311"/>
      <c r="AB2" s="312"/>
      <c r="AC2" s="319" t="s">
        <v>97</v>
      </c>
      <c r="AD2" s="320"/>
      <c r="AE2" s="376" t="s">
        <v>131</v>
      </c>
      <c r="AF2" s="362" t="s">
        <v>98</v>
      </c>
      <c r="AG2" s="364" t="s">
        <v>99</v>
      </c>
      <c r="AH2" s="62"/>
      <c r="AI2" s="62"/>
      <c r="AJ2" s="62"/>
      <c r="AK2" s="62"/>
      <c r="AL2" s="62"/>
    </row>
    <row r="3" spans="1:38" ht="12.75" customHeight="1" x14ac:dyDescent="0.35">
      <c r="A3" s="340" t="str">
        <f>CRS!A3</f>
        <v>WEB APPLICATION DEVELOPMENT</v>
      </c>
      <c r="B3" s="341"/>
      <c r="C3" s="341"/>
      <c r="D3" s="341"/>
      <c r="E3" s="313" t="s">
        <v>100</v>
      </c>
      <c r="F3" s="313" t="s">
        <v>101</v>
      </c>
      <c r="G3" s="313" t="s">
        <v>102</v>
      </c>
      <c r="H3" s="313" t="s">
        <v>103</v>
      </c>
      <c r="I3" s="313" t="s">
        <v>104</v>
      </c>
      <c r="J3" s="313" t="s">
        <v>105</v>
      </c>
      <c r="K3" s="313" t="s">
        <v>106</v>
      </c>
      <c r="L3" s="313" t="s">
        <v>107</v>
      </c>
      <c r="M3" s="313" t="s">
        <v>108</v>
      </c>
      <c r="N3" s="313" t="s">
        <v>0</v>
      </c>
      <c r="O3" s="330" t="s">
        <v>109</v>
      </c>
      <c r="P3" s="307" t="s">
        <v>110</v>
      </c>
      <c r="Q3" s="313" t="s">
        <v>111</v>
      </c>
      <c r="R3" s="313" t="s">
        <v>112</v>
      </c>
      <c r="S3" s="313" t="s">
        <v>113</v>
      </c>
      <c r="T3" s="313" t="s">
        <v>114</v>
      </c>
      <c r="U3" s="313" t="s">
        <v>115</v>
      </c>
      <c r="V3" s="313" t="s">
        <v>116</v>
      </c>
      <c r="W3" s="313" t="s">
        <v>117</v>
      </c>
      <c r="X3" s="313" t="s">
        <v>118</v>
      </c>
      <c r="Y3" s="313" t="s">
        <v>119</v>
      </c>
      <c r="Z3" s="313" t="s">
        <v>120</v>
      </c>
      <c r="AA3" s="330" t="s">
        <v>109</v>
      </c>
      <c r="AB3" s="307" t="s">
        <v>110</v>
      </c>
      <c r="AC3" s="321"/>
      <c r="AD3" s="322"/>
      <c r="AE3" s="376"/>
      <c r="AF3" s="362"/>
      <c r="AG3" s="364"/>
      <c r="AH3" s="62"/>
      <c r="AI3" s="62"/>
      <c r="AJ3" s="62"/>
      <c r="AK3" s="62"/>
      <c r="AL3" s="62"/>
    </row>
    <row r="4" spans="1:38" ht="12.75" customHeight="1" x14ac:dyDescent="0.35">
      <c r="A4" s="335" t="str">
        <f>CRS!A4</f>
        <v>MW 5:30PM-6:45PM  TTHSAT 5:30PM-6:45PM</v>
      </c>
      <c r="B4" s="336"/>
      <c r="C4" s="337"/>
      <c r="D4" s="71" t="str">
        <f>CRS!D4</f>
        <v>S312</v>
      </c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31"/>
      <c r="P4" s="308"/>
      <c r="Q4" s="312"/>
      <c r="R4" s="312"/>
      <c r="S4" s="312"/>
      <c r="T4" s="312"/>
      <c r="U4" s="312"/>
      <c r="V4" s="312"/>
      <c r="W4" s="312"/>
      <c r="X4" s="312"/>
      <c r="Y4" s="312"/>
      <c r="Z4" s="312"/>
      <c r="AA4" s="331"/>
      <c r="AB4" s="308"/>
      <c r="AC4" s="68" t="s">
        <v>121</v>
      </c>
      <c r="AD4" s="69" t="s">
        <v>122</v>
      </c>
      <c r="AE4" s="376"/>
      <c r="AF4" s="362"/>
      <c r="AG4" s="364"/>
      <c r="AH4" s="62"/>
      <c r="AI4" s="62"/>
      <c r="AJ4" s="62"/>
      <c r="AK4" s="62"/>
      <c r="AL4" s="62"/>
    </row>
    <row r="5" spans="1:38" ht="12.65" customHeight="1" x14ac:dyDescent="0.35">
      <c r="A5" s="335" t="str">
        <f>CRS!A5</f>
        <v>2ND Trimester SY 2016-2017</v>
      </c>
      <c r="B5" s="336"/>
      <c r="C5" s="337"/>
      <c r="D5" s="337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1"/>
      <c r="P5" s="3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1"/>
      <c r="AB5" s="308"/>
      <c r="AC5" s="110"/>
      <c r="AD5" s="323"/>
      <c r="AE5" s="376"/>
      <c r="AF5" s="362"/>
      <c r="AG5" s="364"/>
      <c r="AH5" s="62"/>
      <c r="AI5" s="62"/>
      <c r="AJ5" s="62"/>
      <c r="AK5" s="62"/>
      <c r="AL5" s="62"/>
    </row>
    <row r="6" spans="1:38" ht="12.75" customHeight="1" x14ac:dyDescent="0.35">
      <c r="A6" s="342" t="str">
        <f>CRS!A6</f>
        <v>Inst/Prof:Leonard Prim Francis G. Reyes</v>
      </c>
      <c r="B6" s="311"/>
      <c r="C6" s="312"/>
      <c r="D6" s="312"/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332" t="str">
        <f>IF(SUM(E5:N5)=0,"",SUM(E5:N5))</f>
        <v/>
      </c>
      <c r="P6" s="308"/>
      <c r="Q6" s="314"/>
      <c r="R6" s="314"/>
      <c r="S6" s="314"/>
      <c r="T6" s="314"/>
      <c r="U6" s="314"/>
      <c r="V6" s="314"/>
      <c r="W6" s="314"/>
      <c r="X6" s="314"/>
      <c r="Y6" s="314"/>
      <c r="Z6" s="314"/>
      <c r="AA6" s="359" t="str">
        <f>IF(SUM(Q5:Z5)=0,"",SUM(Q5:Z5))</f>
        <v/>
      </c>
      <c r="AB6" s="308"/>
      <c r="AC6" s="366">
        <f>'INITIAL INPUT'!D24</f>
        <v>40634</v>
      </c>
      <c r="AD6" s="324"/>
      <c r="AE6" s="376"/>
      <c r="AF6" s="362"/>
      <c r="AG6" s="364"/>
      <c r="AH6" s="62"/>
      <c r="AI6" s="62"/>
      <c r="AJ6" s="62"/>
      <c r="AK6" s="62"/>
      <c r="AL6" s="62"/>
    </row>
    <row r="7" spans="1:38" ht="13.4" customHeight="1" x14ac:dyDescent="0.35">
      <c r="A7" s="342" t="s">
        <v>123</v>
      </c>
      <c r="B7" s="310"/>
      <c r="C7" s="349" t="s">
        <v>124</v>
      </c>
      <c r="D7" s="338" t="s">
        <v>125</v>
      </c>
      <c r="E7" s="315"/>
      <c r="F7" s="317"/>
      <c r="G7" s="317"/>
      <c r="H7" s="317"/>
      <c r="I7" s="317"/>
      <c r="J7" s="317"/>
      <c r="K7" s="317"/>
      <c r="L7" s="317"/>
      <c r="M7" s="317"/>
      <c r="N7" s="317"/>
      <c r="O7" s="333"/>
      <c r="P7" s="308"/>
      <c r="Q7" s="315"/>
      <c r="R7" s="315"/>
      <c r="S7" s="315"/>
      <c r="T7" s="315"/>
      <c r="U7" s="315"/>
      <c r="V7" s="315"/>
      <c r="W7" s="315"/>
      <c r="X7" s="315"/>
      <c r="Y7" s="315"/>
      <c r="Z7" s="315"/>
      <c r="AA7" s="360"/>
      <c r="AB7" s="308"/>
      <c r="AC7" s="367"/>
      <c r="AD7" s="324"/>
      <c r="AE7" s="376"/>
      <c r="AF7" s="362"/>
      <c r="AG7" s="364"/>
      <c r="AH7" s="55"/>
      <c r="AI7" s="55"/>
      <c r="AJ7" s="55"/>
      <c r="AK7" s="55"/>
      <c r="AL7" s="55"/>
    </row>
    <row r="8" spans="1:38" ht="14.15" customHeight="1" x14ac:dyDescent="0.35">
      <c r="A8" s="343"/>
      <c r="B8" s="344"/>
      <c r="C8" s="350"/>
      <c r="D8" s="339"/>
      <c r="E8" s="316"/>
      <c r="F8" s="318"/>
      <c r="G8" s="318"/>
      <c r="H8" s="318"/>
      <c r="I8" s="318"/>
      <c r="J8" s="318"/>
      <c r="K8" s="318"/>
      <c r="L8" s="318"/>
      <c r="M8" s="318"/>
      <c r="N8" s="318"/>
      <c r="O8" s="334"/>
      <c r="P8" s="309"/>
      <c r="Q8" s="316"/>
      <c r="R8" s="316"/>
      <c r="S8" s="316"/>
      <c r="T8" s="316"/>
      <c r="U8" s="316"/>
      <c r="V8" s="316"/>
      <c r="W8" s="316"/>
      <c r="X8" s="316"/>
      <c r="Y8" s="316"/>
      <c r="Z8" s="316"/>
      <c r="AA8" s="361"/>
      <c r="AB8" s="309"/>
      <c r="AC8" s="368"/>
      <c r="AD8" s="325"/>
      <c r="AE8" s="377"/>
      <c r="AF8" s="363"/>
      <c r="AG8" s="365"/>
      <c r="AH8" s="55"/>
      <c r="AI8" s="55"/>
      <c r="AJ8" s="55"/>
      <c r="AK8" s="55"/>
      <c r="AL8" s="55"/>
    </row>
    <row r="9" spans="1:38" ht="12.75" customHeight="1" x14ac:dyDescent="0.35">
      <c r="A9" s="58" t="s">
        <v>33</v>
      </c>
      <c r="B9" s="59" t="str">
        <f>CRS!B9</f>
        <v xml:space="preserve">ANG, RIEZL JENALYN T. </v>
      </c>
      <c r="C9" s="65" t="str">
        <f>CRS!C9</f>
        <v>F</v>
      </c>
      <c r="D9" s="70" t="str">
        <f>CRS!D9</f>
        <v>BSIT-NET SEC TRACK-3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34</v>
      </c>
      <c r="B10" s="59" t="str">
        <f>CRS!B10</f>
        <v xml:space="preserve">APOLONIO, ROMULO III C. </v>
      </c>
      <c r="C10" s="65" t="str">
        <f>CRS!C10</f>
        <v>M</v>
      </c>
      <c r="D10" s="70" t="str">
        <f>CRS!D10</f>
        <v>BSCS-DIGITAL ARTS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35</v>
      </c>
      <c r="B11" s="59" t="str">
        <f>CRS!B11</f>
        <v xml:space="preserve">ASPURIA, VANESSA KATE M. </v>
      </c>
      <c r="C11" s="65" t="str">
        <f>CRS!C11</f>
        <v>F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36</v>
      </c>
      <c r="B12" s="59" t="str">
        <f>CRS!B12</f>
        <v xml:space="preserve">BENTER, ALYXIE BLENNE P. </v>
      </c>
      <c r="C12" s="65" t="str">
        <f>CRS!C12</f>
        <v>F</v>
      </c>
      <c r="D12" s="70" t="str">
        <f>CRS!D12</f>
        <v>BSIT-ERP TRACK-1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37</v>
      </c>
      <c r="B13" s="59" t="str">
        <f>CRS!B13</f>
        <v xml:space="preserve">BLANCO, JOHN AUSTIN ERA I. </v>
      </c>
      <c r="C13" s="65" t="str">
        <f>CRS!C13</f>
        <v>M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38</v>
      </c>
      <c r="B14" s="59" t="str">
        <f>CRS!B14</f>
        <v xml:space="preserve">CALALO, ERWIN B. </v>
      </c>
      <c r="C14" s="65" t="str">
        <f>CRS!C14</f>
        <v>M</v>
      </c>
      <c r="D14" s="70" t="str">
        <f>CRS!D14</f>
        <v>BSIT-WEB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39</v>
      </c>
      <c r="B15" s="59" t="str">
        <f>CRS!B15</f>
        <v xml:space="preserve">CAMPOS, ALLYZA G. </v>
      </c>
      <c r="C15" s="65" t="str">
        <f>CRS!C15</f>
        <v>F</v>
      </c>
      <c r="D15" s="70" t="str">
        <f>CRS!D15</f>
        <v>BSIT-WEB TRACK-1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40</v>
      </c>
      <c r="B16" s="59" t="str">
        <f>CRS!B16</f>
        <v xml:space="preserve">CHUN, JHEXER T. </v>
      </c>
      <c r="C16" s="65" t="str">
        <f>CRS!C16</f>
        <v>M</v>
      </c>
      <c r="D16" s="70" t="str">
        <f>CRS!D16</f>
        <v>BSIT-WEB TRACK-2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41</v>
      </c>
      <c r="B17" s="59" t="str">
        <f>CRS!B17</f>
        <v xml:space="preserve">CRUZ, BRYAN JOHN G. </v>
      </c>
      <c r="C17" s="65" t="str">
        <f>CRS!C17</f>
        <v>M</v>
      </c>
      <c r="D17" s="70" t="str">
        <f>CRS!D17</f>
        <v>BSIT-NET SEC TRACK-1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35">
      <c r="A18" s="56" t="s">
        <v>42</v>
      </c>
      <c r="B18" s="59" t="str">
        <f>CRS!B18</f>
        <v xml:space="preserve">DELA CRUZ, CARL KRISTIAN C. </v>
      </c>
      <c r="C18" s="65" t="str">
        <f>CRS!C18</f>
        <v>M</v>
      </c>
      <c r="D18" s="70" t="str">
        <f>CRS!D18</f>
        <v>BSIT-BA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35">
      <c r="A19" s="56" t="s">
        <v>43</v>
      </c>
      <c r="B19" s="59" t="str">
        <f>CRS!B19</f>
        <v xml:space="preserve">ESCOBAR, JOSHUA MIGUEL F. </v>
      </c>
      <c r="C19" s="65" t="str">
        <f>CRS!C19</f>
        <v>M</v>
      </c>
      <c r="D19" s="70" t="str">
        <f>CRS!D19</f>
        <v>BSIT-NET SEC TRACK-1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35">
      <c r="A20" s="56" t="s">
        <v>44</v>
      </c>
      <c r="B20" s="59" t="str">
        <f>CRS!B20</f>
        <v xml:space="preserve">FARIÑAS, JOHN RENDELL D. </v>
      </c>
      <c r="C20" s="65" t="str">
        <f>CRS!C20</f>
        <v>M</v>
      </c>
      <c r="D20" s="70" t="str">
        <f>CRS!D20</f>
        <v>BSIT-WEB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35">
      <c r="A21" s="56" t="s">
        <v>45</v>
      </c>
      <c r="B21" s="59" t="str">
        <f>CRS!B21</f>
        <v xml:space="preserve">FERRER, JERICHO D. </v>
      </c>
      <c r="C21" s="65" t="str">
        <f>CRS!C21</f>
        <v>M</v>
      </c>
      <c r="D21" s="70" t="str">
        <f>CRS!D21</f>
        <v>BSIT-WEB TRACK-1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35">
      <c r="A22" s="56" t="s">
        <v>46</v>
      </c>
      <c r="B22" s="59" t="str">
        <f>CRS!B22</f>
        <v xml:space="preserve">FRANCO, JASON E.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35">
      <c r="A23" s="56" t="s">
        <v>47</v>
      </c>
      <c r="B23" s="59" t="str">
        <f>CRS!B23</f>
        <v xml:space="preserve">GAVINO, KRISTINE GILLIAN D. </v>
      </c>
      <c r="C23" s="65" t="str">
        <f>CRS!C23</f>
        <v>F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35">
      <c r="A24" s="56" t="s">
        <v>48</v>
      </c>
      <c r="B24" s="59" t="str">
        <f>CRS!B24</f>
        <v xml:space="preserve">HUAB, FRANZY ALEXIS A. </v>
      </c>
      <c r="C24" s="65" t="str">
        <f>CRS!C24</f>
        <v>F</v>
      </c>
      <c r="D24" s="70" t="str">
        <f>CRS!D24</f>
        <v>BSIT-ERP TRACK-1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35">
      <c r="A25" s="56" t="s">
        <v>49</v>
      </c>
      <c r="B25" s="59" t="str">
        <f>CRS!B25</f>
        <v xml:space="preserve">JUDE, LOU BENETT E. </v>
      </c>
      <c r="C25" s="65" t="str">
        <f>CRS!C25</f>
        <v>M</v>
      </c>
      <c r="D25" s="70" t="str">
        <f>CRS!D25</f>
        <v>BSIT-NET SEC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35">
      <c r="A26" s="56" t="s">
        <v>50</v>
      </c>
      <c r="B26" s="59" t="str">
        <f>CRS!B26</f>
        <v xml:space="preserve">KUSIMO, OLUWAFEMI A. </v>
      </c>
      <c r="C26" s="65" t="str">
        <f>CRS!C26</f>
        <v>M</v>
      </c>
      <c r="D26" s="70" t="str">
        <f>CRS!D26</f>
        <v>BSCS-DIGITAL ARTS TRACK-1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01"/>
      <c r="AI26" s="299" t="s">
        <v>126</v>
      </c>
    </row>
    <row r="27" spans="1:35" ht="12.75" customHeight="1" x14ac:dyDescent="0.35">
      <c r="A27" s="56" t="s">
        <v>51</v>
      </c>
      <c r="B27" s="59" t="str">
        <f>CRS!B27</f>
        <v xml:space="preserve">LADIA, MARK BRYAN E. </v>
      </c>
      <c r="C27" s="65" t="str">
        <f>CRS!C27</f>
        <v>M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02"/>
      <c r="AI27" s="300"/>
    </row>
    <row r="28" spans="1:35" ht="12.75" customHeight="1" x14ac:dyDescent="0.35">
      <c r="A28" s="56" t="s">
        <v>52</v>
      </c>
      <c r="B28" s="59" t="str">
        <f>CRS!B28</f>
        <v xml:space="preserve">MANAOIS, EDMARSON B. </v>
      </c>
      <c r="C28" s="65" t="str">
        <f>CRS!C28</f>
        <v>M</v>
      </c>
      <c r="D28" s="70" t="str">
        <f>CRS!D28</f>
        <v>BSIT-NET SEC TRACK-1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02"/>
      <c r="AI28" s="300"/>
    </row>
    <row r="29" spans="1:35" ht="12.75" customHeight="1" x14ac:dyDescent="0.35">
      <c r="A29" s="56" t="s">
        <v>53</v>
      </c>
      <c r="B29" s="59" t="str">
        <f>CRS!B29</f>
        <v xml:space="preserve">MANGIBAT, KHEN B. </v>
      </c>
      <c r="C29" s="65" t="str">
        <f>CRS!C29</f>
        <v>M</v>
      </c>
      <c r="D29" s="70" t="str">
        <f>CRS!D29</f>
        <v>BSIT-WEB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02"/>
      <c r="AI29" s="300"/>
    </row>
    <row r="30" spans="1:35" ht="12.75" customHeight="1" x14ac:dyDescent="0.35">
      <c r="A30" s="56" t="s">
        <v>54</v>
      </c>
      <c r="B30" s="59" t="str">
        <f>CRS!B30</f>
        <v xml:space="preserve">MANUEL, RENJEN P. </v>
      </c>
      <c r="C30" s="65" t="str">
        <f>CRS!C30</f>
        <v>M</v>
      </c>
      <c r="D30" s="70" t="str">
        <f>CRS!D30</f>
        <v>BSIT-NET SEC TRACK-1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2"/>
      <c r="AI30" s="300"/>
    </row>
    <row r="31" spans="1:35" ht="12.75" customHeight="1" x14ac:dyDescent="0.35">
      <c r="A31" s="56" t="s">
        <v>55</v>
      </c>
      <c r="B31" s="59" t="str">
        <f>CRS!B31</f>
        <v xml:space="preserve">MESINA, DARYL JOHN I. </v>
      </c>
      <c r="C31" s="65" t="str">
        <f>CRS!C31</f>
        <v>M</v>
      </c>
      <c r="D31" s="70" t="str">
        <f>CRS!D31</f>
        <v>BSIT-WEB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02"/>
      <c r="AI31" s="300"/>
    </row>
    <row r="32" spans="1:35" ht="12.75" customHeight="1" x14ac:dyDescent="0.35">
      <c r="A32" s="56" t="s">
        <v>56</v>
      </c>
      <c r="B32" s="59" t="str">
        <f>CRS!B32</f>
        <v xml:space="preserve">MUHYANG, HAM D. </v>
      </c>
      <c r="C32" s="65" t="str">
        <f>CRS!C32</f>
        <v>M</v>
      </c>
      <c r="D32" s="70" t="str">
        <f>CRS!D32</f>
        <v>BSIT-NET SEC TRACK-2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02"/>
      <c r="AI32" s="300"/>
    </row>
    <row r="33" spans="1:38" ht="12.75" customHeight="1" x14ac:dyDescent="0.35">
      <c r="A33" s="56" t="s">
        <v>57</v>
      </c>
      <c r="B33" s="59" t="str">
        <f>CRS!B33</f>
        <v xml:space="preserve">SANGO, LHONE EZEKIEL M. </v>
      </c>
      <c r="C33" s="65" t="str">
        <f>CRS!C33</f>
        <v>M</v>
      </c>
      <c r="D33" s="70" t="str">
        <f>CRS!D33</f>
        <v>BSCS-DIGITAL ARTS TRACK-2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02"/>
      <c r="AI33" s="300"/>
      <c r="AJ33" s="55"/>
      <c r="AK33" s="55"/>
      <c r="AL33" s="55"/>
    </row>
    <row r="34" spans="1:38" ht="12.75" customHeight="1" x14ac:dyDescent="0.35">
      <c r="A34" s="56" t="s">
        <v>58</v>
      </c>
      <c r="B34" s="59" t="str">
        <f>CRS!B34</f>
        <v xml:space="preserve">TARECTECAN, MARIO JR. A. </v>
      </c>
      <c r="C34" s="65" t="str">
        <f>CRS!C34</f>
        <v>M</v>
      </c>
      <c r="D34" s="70" t="str">
        <f>CRS!D34</f>
        <v>BSIT-WEB TRACK-2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02"/>
      <c r="AI34" s="300"/>
      <c r="AJ34" s="55"/>
      <c r="AK34" s="55"/>
      <c r="AL34" s="55"/>
    </row>
    <row r="35" spans="1:38" ht="12.75" customHeight="1" x14ac:dyDescent="0.35">
      <c r="A35" s="56" t="s">
        <v>59</v>
      </c>
      <c r="B35" s="59" t="str">
        <f>CRS!B35</f>
        <v xml:space="preserve">VENTUROZO, CHRISTIAN BLAIR M. </v>
      </c>
      <c r="C35" s="65" t="str">
        <f>CRS!C35</f>
        <v>M</v>
      </c>
      <c r="D35" s="70" t="str">
        <f>CRS!D35</f>
        <v>BSCS-DIGITAL ARTS TRACK-1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02"/>
      <c r="AI35" s="300"/>
      <c r="AJ35" s="55"/>
      <c r="AK35" s="55"/>
      <c r="AL35" s="55"/>
    </row>
    <row r="36" spans="1:38" ht="12.75" customHeight="1" x14ac:dyDescent="0.35">
      <c r="A36" s="56" t="s">
        <v>60</v>
      </c>
      <c r="B36" s="59" t="str">
        <f>CRS!B36</f>
        <v/>
      </c>
      <c r="C36" s="65" t="str">
        <f>CRS!C36</f>
        <v/>
      </c>
      <c r="D36" s="70" t="str">
        <f>CRS!D36</f>
        <v/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02"/>
      <c r="AI36" s="300"/>
      <c r="AJ36" s="55"/>
      <c r="AK36" s="55"/>
      <c r="AL36" s="55"/>
    </row>
    <row r="37" spans="1:38" ht="12.75" customHeight="1" x14ac:dyDescent="0.35">
      <c r="A37" s="56" t="s">
        <v>61</v>
      </c>
      <c r="B37" s="59" t="str">
        <f>CRS!B37</f>
        <v/>
      </c>
      <c r="C37" s="65" t="str">
        <f>CRS!C37</f>
        <v/>
      </c>
      <c r="D37" s="70" t="str">
        <f>CRS!D37</f>
        <v/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2"/>
      <c r="AI37" s="300"/>
      <c r="AJ37" s="55"/>
      <c r="AK37" s="55"/>
      <c r="AL37" s="55"/>
    </row>
    <row r="38" spans="1:38" ht="12.75" customHeight="1" x14ac:dyDescent="0.35">
      <c r="A38" s="56" t="s">
        <v>62</v>
      </c>
      <c r="B38" s="59" t="str">
        <f>CRS!B38</f>
        <v/>
      </c>
      <c r="C38" s="65" t="str">
        <f>CRS!C38</f>
        <v/>
      </c>
      <c r="D38" s="70" t="str">
        <f>CRS!D38</f>
        <v/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2"/>
      <c r="AI38" s="300"/>
      <c r="AJ38" s="55"/>
      <c r="AK38" s="55"/>
      <c r="AL38" s="55"/>
    </row>
    <row r="39" spans="1:38" ht="12.75" customHeight="1" x14ac:dyDescent="0.35">
      <c r="A39" s="56" t="s">
        <v>63</v>
      </c>
      <c r="B39" s="59" t="str">
        <f>CRS!B39</f>
        <v/>
      </c>
      <c r="C39" s="65" t="str">
        <f>CRS!C39</f>
        <v/>
      </c>
      <c r="D39" s="70" t="str">
        <f>CRS!D39</f>
        <v/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02"/>
      <c r="AI39" s="300"/>
      <c r="AJ39" s="55"/>
      <c r="AK39" s="55"/>
      <c r="AL39" s="55"/>
    </row>
    <row r="40" spans="1:38" ht="12.75" customHeight="1" x14ac:dyDescent="0.35">
      <c r="A40" s="56" t="s">
        <v>64</v>
      </c>
      <c r="B40" s="59" t="str">
        <f>CRS!B40</f>
        <v/>
      </c>
      <c r="C40" s="65" t="str">
        <f>CRS!C40</f>
        <v/>
      </c>
      <c r="D40" s="70" t="str">
        <f>CRS!D40</f>
        <v/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2"/>
      <c r="AI40" s="300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5" t="str">
        <f>A1</f>
        <v>CITCS 2B  ITE3</v>
      </c>
      <c r="B42" s="356"/>
      <c r="C42" s="356"/>
      <c r="D42" s="356"/>
      <c r="E42" s="326" t="s">
        <v>136</v>
      </c>
      <c r="F42" s="326"/>
      <c r="G42" s="326"/>
      <c r="H42" s="326"/>
      <c r="I42" s="326"/>
      <c r="J42" s="326"/>
      <c r="K42" s="327"/>
      <c r="L42" s="327"/>
      <c r="M42" s="327"/>
      <c r="N42" s="327"/>
      <c r="O42" s="327"/>
      <c r="P42" s="327"/>
      <c r="Q42" s="327"/>
      <c r="R42" s="327"/>
      <c r="S42" s="327"/>
      <c r="T42" s="327"/>
      <c r="U42" s="327"/>
      <c r="V42" s="327"/>
      <c r="W42" s="327"/>
      <c r="X42" s="327"/>
      <c r="Y42" s="327"/>
      <c r="Z42" s="327"/>
      <c r="AA42" s="327"/>
      <c r="AB42" s="327"/>
      <c r="AC42" s="328"/>
      <c r="AD42" s="328"/>
      <c r="AE42" s="328"/>
      <c r="AF42" s="328"/>
      <c r="AG42" s="329"/>
      <c r="AH42" s="55"/>
      <c r="AI42" s="55"/>
      <c r="AJ42" s="55"/>
      <c r="AK42" s="55"/>
      <c r="AL42" s="55"/>
    </row>
    <row r="43" spans="1:38" ht="15" customHeight="1" x14ac:dyDescent="0.35">
      <c r="A43" s="357"/>
      <c r="B43" s="358"/>
      <c r="C43" s="358"/>
      <c r="D43" s="358"/>
      <c r="E43" s="310" t="str">
        <f>E2</f>
        <v/>
      </c>
      <c r="F43" s="310"/>
      <c r="G43" s="310"/>
      <c r="H43" s="310"/>
      <c r="I43" s="310"/>
      <c r="J43" s="310"/>
      <c r="K43" s="311"/>
      <c r="L43" s="311"/>
      <c r="M43" s="311"/>
      <c r="N43" s="311"/>
      <c r="O43" s="311"/>
      <c r="P43" s="312"/>
      <c r="Q43" s="310" t="str">
        <f>Q2</f>
        <v>Laboratory</v>
      </c>
      <c r="R43" s="311"/>
      <c r="S43" s="311"/>
      <c r="T43" s="311"/>
      <c r="U43" s="311"/>
      <c r="V43" s="311"/>
      <c r="W43" s="311"/>
      <c r="X43" s="311"/>
      <c r="Y43" s="311"/>
      <c r="Z43" s="311"/>
      <c r="AA43" s="311"/>
      <c r="AB43" s="312"/>
      <c r="AC43" s="319" t="s">
        <v>97</v>
      </c>
      <c r="AD43" s="320"/>
      <c r="AE43" s="376" t="str">
        <f>AE2</f>
        <v>RAW SCORE</v>
      </c>
      <c r="AF43" s="362" t="s">
        <v>98</v>
      </c>
      <c r="AG43" s="364" t="s">
        <v>99</v>
      </c>
      <c r="AH43" s="62"/>
      <c r="AI43" s="62"/>
      <c r="AJ43" s="62"/>
      <c r="AK43" s="62"/>
      <c r="AL43" s="62"/>
    </row>
    <row r="44" spans="1:38" ht="12.75" customHeight="1" x14ac:dyDescent="0.35">
      <c r="A44" s="340" t="str">
        <f>A3</f>
        <v>WEB APPLICATION DEVELOPMENT</v>
      </c>
      <c r="B44" s="341"/>
      <c r="C44" s="341"/>
      <c r="D44" s="341"/>
      <c r="E44" s="313" t="s">
        <v>100</v>
      </c>
      <c r="F44" s="313" t="s">
        <v>101</v>
      </c>
      <c r="G44" s="313" t="s">
        <v>102</v>
      </c>
      <c r="H44" s="313" t="s">
        <v>103</v>
      </c>
      <c r="I44" s="313" t="s">
        <v>104</v>
      </c>
      <c r="J44" s="313" t="s">
        <v>105</v>
      </c>
      <c r="K44" s="313" t="s">
        <v>106</v>
      </c>
      <c r="L44" s="313" t="s">
        <v>107</v>
      </c>
      <c r="M44" s="313" t="s">
        <v>108</v>
      </c>
      <c r="N44" s="313" t="s">
        <v>0</v>
      </c>
      <c r="O44" s="330" t="s">
        <v>109</v>
      </c>
      <c r="P44" s="307" t="s">
        <v>110</v>
      </c>
      <c r="Q44" s="313" t="s">
        <v>111</v>
      </c>
      <c r="R44" s="313" t="s">
        <v>112</v>
      </c>
      <c r="S44" s="313" t="s">
        <v>113</v>
      </c>
      <c r="T44" s="313" t="s">
        <v>114</v>
      </c>
      <c r="U44" s="313" t="s">
        <v>115</v>
      </c>
      <c r="V44" s="313" t="s">
        <v>116</v>
      </c>
      <c r="W44" s="313" t="s">
        <v>117</v>
      </c>
      <c r="X44" s="313" t="s">
        <v>118</v>
      </c>
      <c r="Y44" s="313" t="s">
        <v>119</v>
      </c>
      <c r="Z44" s="313" t="s">
        <v>120</v>
      </c>
      <c r="AA44" s="330" t="s">
        <v>109</v>
      </c>
      <c r="AB44" s="307" t="s">
        <v>110</v>
      </c>
      <c r="AC44" s="321"/>
      <c r="AD44" s="322"/>
      <c r="AE44" s="376"/>
      <c r="AF44" s="362"/>
      <c r="AG44" s="364"/>
      <c r="AH44" s="62"/>
      <c r="AI44" s="62"/>
      <c r="AJ44" s="62"/>
      <c r="AK44" s="62"/>
      <c r="AL44" s="62"/>
    </row>
    <row r="45" spans="1:38" ht="12.75" customHeight="1" x14ac:dyDescent="0.35">
      <c r="A45" s="335" t="str">
        <f>A4</f>
        <v>MW 5:30PM-6:45PM  TTHSAT 5:30PM-6:45PM</v>
      </c>
      <c r="B45" s="336"/>
      <c r="C45" s="337"/>
      <c r="D45" s="71" t="str">
        <f>D4</f>
        <v>S312</v>
      </c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30"/>
      <c r="P45" s="307"/>
      <c r="Q45" s="312"/>
      <c r="R45" s="312"/>
      <c r="S45" s="312"/>
      <c r="T45" s="312"/>
      <c r="U45" s="313"/>
      <c r="V45" s="313"/>
      <c r="W45" s="312"/>
      <c r="X45" s="312"/>
      <c r="Y45" s="312"/>
      <c r="Z45" s="312"/>
      <c r="AA45" s="331"/>
      <c r="AB45" s="308"/>
      <c r="AC45" s="68" t="s">
        <v>121</v>
      </c>
      <c r="AD45" s="69" t="s">
        <v>122</v>
      </c>
      <c r="AE45" s="376"/>
      <c r="AF45" s="362"/>
      <c r="AG45" s="364"/>
      <c r="AH45" s="62"/>
      <c r="AI45" s="62"/>
      <c r="AJ45" s="62"/>
      <c r="AK45" s="62"/>
      <c r="AL45" s="62"/>
    </row>
    <row r="46" spans="1:38" ht="12.75" customHeight="1" x14ac:dyDescent="0.35">
      <c r="A46" s="335" t="str">
        <f>A5</f>
        <v>2ND Trimester SY 2016-2017</v>
      </c>
      <c r="B46" s="336"/>
      <c r="C46" s="337"/>
      <c r="D46" s="337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30"/>
      <c r="P46" s="307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1"/>
      <c r="AB46" s="308"/>
      <c r="AC46" s="57" t="str">
        <f>IF(AC5="","",AC5)</f>
        <v/>
      </c>
      <c r="AD46" s="323"/>
      <c r="AE46" s="376"/>
      <c r="AF46" s="362"/>
      <c r="AG46" s="364"/>
      <c r="AH46" s="62"/>
      <c r="AI46" s="62"/>
      <c r="AJ46" s="62"/>
      <c r="AK46" s="62"/>
      <c r="AL46" s="62"/>
    </row>
    <row r="47" spans="1:38" ht="12.75" customHeight="1" x14ac:dyDescent="0.35">
      <c r="A47" s="342" t="str">
        <f>A6</f>
        <v>Inst/Prof:Leonard Prim Francis G. Reyes</v>
      </c>
      <c r="B47" s="311"/>
      <c r="C47" s="312"/>
      <c r="D47" s="312"/>
      <c r="E47" s="303" t="str">
        <f>IF(E6="","",E6)</f>
        <v/>
      </c>
      <c r="F47" s="303" t="str">
        <f t="shared" si="5"/>
        <v/>
      </c>
      <c r="G47" s="303" t="str">
        <f t="shared" si="5"/>
        <v/>
      </c>
      <c r="H47" s="303" t="str">
        <f t="shared" si="5"/>
        <v/>
      </c>
      <c r="I47" s="303" t="str">
        <f t="shared" si="5"/>
        <v/>
      </c>
      <c r="J47" s="303" t="str">
        <f t="shared" si="5"/>
        <v/>
      </c>
      <c r="K47" s="303" t="str">
        <f t="shared" si="5"/>
        <v/>
      </c>
      <c r="L47" s="303" t="str">
        <f t="shared" si="5"/>
        <v/>
      </c>
      <c r="M47" s="303" t="str">
        <f t="shared" si="5"/>
        <v/>
      </c>
      <c r="N47" s="303" t="str">
        <f t="shared" si="5"/>
        <v/>
      </c>
      <c r="O47" s="305" t="str">
        <f>O6</f>
        <v/>
      </c>
      <c r="P47" s="307"/>
      <c r="Q47" s="303" t="str">
        <f t="shared" ref="Q47:Z47" si="7">IF(Q6="","",Q6)</f>
        <v/>
      </c>
      <c r="R47" s="303" t="str">
        <f t="shared" si="7"/>
        <v/>
      </c>
      <c r="S47" s="303" t="str">
        <f t="shared" si="7"/>
        <v/>
      </c>
      <c r="T47" s="303" t="str">
        <f t="shared" si="7"/>
        <v/>
      </c>
      <c r="U47" s="303" t="str">
        <f t="shared" si="7"/>
        <v/>
      </c>
      <c r="V47" s="303" t="str">
        <f t="shared" si="7"/>
        <v/>
      </c>
      <c r="W47" s="303" t="str">
        <f t="shared" si="7"/>
        <v/>
      </c>
      <c r="X47" s="303" t="str">
        <f t="shared" si="7"/>
        <v/>
      </c>
      <c r="Y47" s="303" t="str">
        <f t="shared" si="7"/>
        <v/>
      </c>
      <c r="Z47" s="303" t="str">
        <f t="shared" si="7"/>
        <v/>
      </c>
      <c r="AA47" s="305" t="str">
        <f>AA6</f>
        <v/>
      </c>
      <c r="AB47" s="308"/>
      <c r="AC47" s="372">
        <f>AC6</f>
        <v>40634</v>
      </c>
      <c r="AD47" s="324"/>
      <c r="AE47" s="376"/>
      <c r="AF47" s="362"/>
      <c r="AG47" s="364"/>
      <c r="AH47" s="62"/>
      <c r="AI47" s="62"/>
      <c r="AJ47" s="62"/>
      <c r="AK47" s="62"/>
      <c r="AL47" s="62"/>
    </row>
    <row r="48" spans="1:38" ht="13.4" customHeight="1" x14ac:dyDescent="0.35">
      <c r="A48" s="345" t="s">
        <v>123</v>
      </c>
      <c r="B48" s="346"/>
      <c r="C48" s="349" t="s">
        <v>124</v>
      </c>
      <c r="D48" s="338" t="s">
        <v>127</v>
      </c>
      <c r="E48" s="303"/>
      <c r="F48" s="303"/>
      <c r="G48" s="303"/>
      <c r="H48" s="303"/>
      <c r="I48" s="303"/>
      <c r="J48" s="303"/>
      <c r="K48" s="303"/>
      <c r="L48" s="303"/>
      <c r="M48" s="303"/>
      <c r="N48" s="303"/>
      <c r="O48" s="305"/>
      <c r="P48" s="307"/>
      <c r="Q48" s="303"/>
      <c r="R48" s="303"/>
      <c r="S48" s="303"/>
      <c r="T48" s="303"/>
      <c r="U48" s="303"/>
      <c r="V48" s="303"/>
      <c r="W48" s="303"/>
      <c r="X48" s="303"/>
      <c r="Y48" s="303"/>
      <c r="Z48" s="303"/>
      <c r="AA48" s="305"/>
      <c r="AB48" s="308"/>
      <c r="AC48" s="373"/>
      <c r="AD48" s="324"/>
      <c r="AE48" s="376"/>
      <c r="AF48" s="362"/>
      <c r="AG48" s="364"/>
      <c r="AH48" s="55"/>
      <c r="AI48" s="55"/>
      <c r="AJ48" s="55"/>
      <c r="AK48" s="55"/>
      <c r="AL48" s="55"/>
    </row>
    <row r="49" spans="1:33" x14ac:dyDescent="0.35">
      <c r="A49" s="347"/>
      <c r="B49" s="348"/>
      <c r="C49" s="350"/>
      <c r="D49" s="339"/>
      <c r="E49" s="304"/>
      <c r="F49" s="304"/>
      <c r="G49" s="304"/>
      <c r="H49" s="304"/>
      <c r="I49" s="304"/>
      <c r="J49" s="304"/>
      <c r="K49" s="304"/>
      <c r="L49" s="304"/>
      <c r="M49" s="304"/>
      <c r="N49" s="304"/>
      <c r="O49" s="306"/>
      <c r="P49" s="375"/>
      <c r="Q49" s="304"/>
      <c r="R49" s="304"/>
      <c r="S49" s="304"/>
      <c r="T49" s="304"/>
      <c r="U49" s="304"/>
      <c r="V49" s="304"/>
      <c r="W49" s="304"/>
      <c r="X49" s="304"/>
      <c r="Y49" s="304"/>
      <c r="Z49" s="304"/>
      <c r="AA49" s="306"/>
      <c r="AB49" s="309"/>
      <c r="AC49" s="374"/>
      <c r="AD49" s="325"/>
      <c r="AE49" s="377"/>
      <c r="AF49" s="363"/>
      <c r="AG49" s="365"/>
    </row>
    <row r="50" spans="1:33" ht="12.75" customHeight="1" x14ac:dyDescent="0.35">
      <c r="A50" s="58" t="s">
        <v>65</v>
      </c>
      <c r="B50" s="59" t="str">
        <f>CRS!B50</f>
        <v>MAYMAYA</v>
      </c>
      <c r="C50" s="65" t="str">
        <f>CRS!C50</f>
        <v/>
      </c>
      <c r="D50" s="70" t="str">
        <f>CRS!D50</f>
        <v/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35">
      <c r="A51" s="56" t="s">
        <v>66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35">
      <c r="A52" s="56" t="s">
        <v>67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35">
      <c r="A53" s="56" t="s">
        <v>68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35">
      <c r="A54" s="56" t="s">
        <v>69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35">
      <c r="A55" s="56" t="s">
        <v>70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35">
      <c r="A56" s="56" t="s">
        <v>71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35">
      <c r="A57" s="56" t="s">
        <v>72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73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74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75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76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77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78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79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80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81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1"/>
      <c r="AI66" s="299" t="s">
        <v>126</v>
      </c>
    </row>
    <row r="67" spans="1:35" ht="12.75" customHeight="1" x14ac:dyDescent="0.35">
      <c r="A67" s="56" t="s">
        <v>82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2"/>
      <c r="AI67" s="300"/>
    </row>
    <row r="68" spans="1:35" ht="12.75" customHeight="1" x14ac:dyDescent="0.35">
      <c r="A68" s="56" t="s">
        <v>83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2"/>
      <c r="AI68" s="300"/>
    </row>
    <row r="69" spans="1:35" ht="12.75" customHeight="1" x14ac:dyDescent="0.35">
      <c r="A69" s="56" t="s">
        <v>84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2"/>
      <c r="AI69" s="300"/>
    </row>
    <row r="70" spans="1:35" ht="12.75" customHeight="1" x14ac:dyDescent="0.35">
      <c r="A70" s="56" t="s">
        <v>85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2"/>
      <c r="AI70" s="300"/>
    </row>
    <row r="71" spans="1:35" ht="12.75" customHeight="1" x14ac:dyDescent="0.35">
      <c r="A71" s="56" t="s">
        <v>86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2"/>
      <c r="AI71" s="300"/>
    </row>
    <row r="72" spans="1:35" ht="12.75" customHeight="1" x14ac:dyDescent="0.35">
      <c r="A72" s="56" t="s">
        <v>87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2"/>
      <c r="AI72" s="300"/>
    </row>
    <row r="73" spans="1:35" ht="12.75" customHeight="1" x14ac:dyDescent="0.35">
      <c r="A73" s="56" t="s">
        <v>88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2"/>
      <c r="AI73" s="300"/>
    </row>
    <row r="74" spans="1:35" ht="12.75" customHeight="1" x14ac:dyDescent="0.35">
      <c r="A74" s="56" t="s">
        <v>89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2"/>
      <c r="AI74" s="300"/>
    </row>
    <row r="75" spans="1:35" ht="12.75" customHeight="1" x14ac:dyDescent="0.35">
      <c r="A75" s="56" t="s">
        <v>90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2"/>
      <c r="AI75" s="300"/>
    </row>
    <row r="76" spans="1:35" ht="12.75" customHeight="1" x14ac:dyDescent="0.35">
      <c r="A76" s="56" t="s">
        <v>91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2"/>
      <c r="AI76" s="300"/>
    </row>
    <row r="77" spans="1:35" ht="12.75" customHeight="1" x14ac:dyDescent="0.35">
      <c r="A77" s="56" t="s">
        <v>92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2"/>
      <c r="AI77" s="300"/>
    </row>
    <row r="78" spans="1:35" ht="12.75" customHeight="1" x14ac:dyDescent="0.35">
      <c r="A78" s="56" t="s">
        <v>93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2"/>
      <c r="AI78" s="300"/>
    </row>
    <row r="79" spans="1:35" ht="12.75" customHeight="1" x14ac:dyDescent="0.35">
      <c r="A79" s="56" t="s">
        <v>94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2"/>
      <c r="AI79" s="300"/>
    </row>
    <row r="80" spans="1:35" ht="12.75" customHeight="1" x14ac:dyDescent="0.35">
      <c r="A80" s="56" t="s">
        <v>95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2"/>
      <c r="AI80" s="300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137</v>
      </c>
      <c r="I4" s="116"/>
      <c r="L4" s="117"/>
    </row>
    <row r="5" spans="1:34" ht="14" x14ac:dyDescent="0.3">
      <c r="E5" s="118" t="s">
        <v>138</v>
      </c>
      <c r="I5" s="118"/>
      <c r="L5" s="119"/>
    </row>
    <row r="7" spans="1:34" x14ac:dyDescent="0.25">
      <c r="A7" s="120" t="str">
        <f>IF(OR(E15&lt;&gt;"M",E15&lt;&gt;"m"),"female","male")</f>
        <v>female</v>
      </c>
    </row>
    <row r="8" spans="1:34" ht="15.5" x14ac:dyDescent="0.35">
      <c r="A8" s="120" t="str">
        <f>IF(AND(E15="M",E15="m"),"female","male")</f>
        <v>male</v>
      </c>
      <c r="E8" s="121" t="s">
        <v>139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CITCS 2B</v>
      </c>
      <c r="C11" s="382" t="str">
        <f>'INITIAL INPUT'!G12</f>
        <v>ITE3</v>
      </c>
      <c r="D11" s="383"/>
      <c r="E11" s="383"/>
      <c r="F11" s="163"/>
      <c r="G11" s="384" t="str">
        <f>CRS!A4</f>
        <v>MW 5:30PM-6:45PM  TTHSAT 5:30PM-6:45PM</v>
      </c>
      <c r="H11" s="385"/>
      <c r="I11" s="385"/>
      <c r="J11" s="385"/>
      <c r="K11" s="385"/>
      <c r="L11" s="385"/>
      <c r="M11" s="385"/>
      <c r="N11" s="164"/>
      <c r="O11" s="386" t="str">
        <f>CONCATENATE('INITIAL INPUT'!G16," Trimester")</f>
        <v>2ND Trimester</v>
      </c>
      <c r="P11" s="383"/>
    </row>
    <row r="12" spans="1:34" s="127" customFormat="1" ht="15" customHeight="1" x14ac:dyDescent="0.3">
      <c r="A12" s="126" t="s">
        <v>13</v>
      </c>
      <c r="C12" s="387" t="s">
        <v>14</v>
      </c>
      <c r="D12" s="300"/>
      <c r="E12" s="300"/>
      <c r="F12" s="163"/>
      <c r="G12" s="388" t="s">
        <v>140</v>
      </c>
      <c r="H12" s="300"/>
      <c r="I12" s="300"/>
      <c r="J12" s="300"/>
      <c r="K12" s="300"/>
      <c r="L12" s="300"/>
      <c r="M12" s="300"/>
      <c r="N12" s="106"/>
      <c r="O12" s="389" t="str">
        <f>CONCATENATE("SY ",'INITIAL INPUT'!D16)</f>
        <v>SY 2016-2017</v>
      </c>
      <c r="P12" s="390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141</v>
      </c>
      <c r="C14" s="131" t="s">
        <v>142</v>
      </c>
      <c r="D14" s="133"/>
      <c r="E14" s="134"/>
      <c r="F14" s="133"/>
      <c r="G14" s="135" t="s">
        <v>143</v>
      </c>
      <c r="H14" s="133"/>
      <c r="I14" s="136" t="s">
        <v>128</v>
      </c>
      <c r="J14" s="133"/>
      <c r="K14" s="136" t="s">
        <v>129</v>
      </c>
      <c r="L14" s="133"/>
      <c r="M14" s="136" t="s">
        <v>144</v>
      </c>
      <c r="N14" s="136"/>
      <c r="O14" s="380" t="s">
        <v>132</v>
      </c>
      <c r="P14" s="381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16-5206-372</v>
      </c>
      <c r="C15" s="139" t="str">
        <f>IF(NAMES!B2="","",NAMES!B2)</f>
        <v xml:space="preserve">ANG, RIEZL JENALYN T. </v>
      </c>
      <c r="D15" s="140"/>
      <c r="E15" s="141" t="str">
        <f>IF(NAMES!C2="","",NAMES!C2)</f>
        <v>F</v>
      </c>
      <c r="F15" s="142"/>
      <c r="G15" s="143" t="str">
        <f>IF(NAMES!D2="","",NAMES!D2)</f>
        <v>BSIT-NET SEC TRACK-3</v>
      </c>
      <c r="H15" s="133"/>
      <c r="I15" s="144">
        <f>IF(CRS!I9="","",CRS!I9)</f>
        <v>77</v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8" t="str">
        <f>IF(CRS!W9="","",CRS!W9)</f>
        <v/>
      </c>
      <c r="P15" s="379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15-2570-117</v>
      </c>
      <c r="C16" s="139" t="str">
        <f>IF(NAMES!B3="","",NAMES!B3)</f>
        <v xml:space="preserve">APOLONIO, ROMULO III C. </v>
      </c>
      <c r="D16" s="140"/>
      <c r="E16" s="141" t="str">
        <f>IF(NAMES!C3="","",NAMES!C3)</f>
        <v>M</v>
      </c>
      <c r="F16" s="142"/>
      <c r="G16" s="143" t="str">
        <f>IF(NAMES!D3="","",NAMES!D3)</f>
        <v>BSCS-DIGITAL ARTS TRACK-2</v>
      </c>
      <c r="H16" s="133"/>
      <c r="I16" s="144">
        <f>IF(CRS!I10="","",CRS!I10)</f>
        <v>75</v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8" t="str">
        <f>IF(CRS!W10="","",CRS!W10)</f>
        <v/>
      </c>
      <c r="P16" s="379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15-0094-554</v>
      </c>
      <c r="C17" s="139" t="str">
        <f>IF(NAMES!B4="","",NAMES!B4)</f>
        <v xml:space="preserve">ASPURIA, VANESSA KATE M. </v>
      </c>
      <c r="D17" s="140"/>
      <c r="E17" s="141" t="str">
        <f>IF(NAMES!C4="","",NAMES!C4)</f>
        <v>F</v>
      </c>
      <c r="F17" s="142"/>
      <c r="G17" s="143" t="str">
        <f>IF(NAMES!D4="","",NAMES!D4)</f>
        <v>BSIT-NET SEC TRACK-1</v>
      </c>
      <c r="H17" s="133"/>
      <c r="I17" s="144">
        <f>IF(CRS!I11="","",CRS!I11)</f>
        <v>71</v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8" t="str">
        <f>IF(CRS!W11="","",CRS!W11)</f>
        <v/>
      </c>
      <c r="P17" s="379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13-4173-743</v>
      </c>
      <c r="C18" s="139" t="str">
        <f>IF(NAMES!B5="","",NAMES!B5)</f>
        <v xml:space="preserve">BENTER, ALYXIE BLENNE P. </v>
      </c>
      <c r="D18" s="140"/>
      <c r="E18" s="141" t="str">
        <f>IF(NAMES!C5="","",NAMES!C5)</f>
        <v>F</v>
      </c>
      <c r="F18" s="142"/>
      <c r="G18" s="143" t="str">
        <f>IF(NAMES!D5="","",NAMES!D5)</f>
        <v>BSIT-ERP TRACK-1</v>
      </c>
      <c r="H18" s="133"/>
      <c r="I18" s="144">
        <f>IF(CRS!I12="","",CRS!I12)</f>
        <v>71</v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8" t="str">
        <f>IF(CRS!W12="","",CRS!W12)</f>
        <v/>
      </c>
      <c r="P18" s="379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16-3686-941</v>
      </c>
      <c r="C19" s="139" t="str">
        <f>IF(NAMES!B6="","",NAMES!B6)</f>
        <v xml:space="preserve">BLANCO, JOHN AUSTIN ERA I. </v>
      </c>
      <c r="D19" s="140"/>
      <c r="E19" s="141" t="str">
        <f>IF(NAMES!C6="","",NAMES!C6)</f>
        <v>M</v>
      </c>
      <c r="F19" s="142"/>
      <c r="G19" s="143" t="str">
        <f>IF(NAMES!D6="","",NAMES!D6)</f>
        <v>BSIT-WEB TRACK-1</v>
      </c>
      <c r="H19" s="133"/>
      <c r="I19" s="144">
        <f>IF(CRS!I13="","",CRS!I13)</f>
        <v>83</v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8" t="str">
        <f>IF(CRS!W13="","",CRS!W13)</f>
        <v/>
      </c>
      <c r="P19" s="379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15-3904-109</v>
      </c>
      <c r="C20" s="139" t="str">
        <f>IF(NAMES!B7="","",NAMES!B7)</f>
        <v xml:space="preserve">CALALO, ERWIN B. </v>
      </c>
      <c r="D20" s="140"/>
      <c r="E20" s="141" t="str">
        <f>IF(NAMES!C7="","",NAMES!C7)</f>
        <v>M</v>
      </c>
      <c r="F20" s="142"/>
      <c r="G20" s="143" t="str">
        <f>IF(NAMES!D7="","",NAMES!D7)</f>
        <v>BSIT-WEB TRACK-1</v>
      </c>
      <c r="H20" s="133"/>
      <c r="I20" s="144">
        <f>IF(CRS!I14="","",CRS!I14)</f>
        <v>82</v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8" t="str">
        <f>IF(CRS!W14="","",CRS!W14)</f>
        <v/>
      </c>
      <c r="P20" s="379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16-4566-100</v>
      </c>
      <c r="C21" s="139" t="str">
        <f>IF(NAMES!B8="","",NAMES!B8)</f>
        <v xml:space="preserve">CAMPOS, ALLYZA G. </v>
      </c>
      <c r="D21" s="140"/>
      <c r="E21" s="141" t="str">
        <f>IF(NAMES!C8="","",NAMES!C8)</f>
        <v>F</v>
      </c>
      <c r="F21" s="142"/>
      <c r="G21" s="143" t="str">
        <f>IF(NAMES!D8="","",NAMES!D8)</f>
        <v>BSIT-WEB TRACK-1</v>
      </c>
      <c r="H21" s="133"/>
      <c r="I21" s="144">
        <f>IF(CRS!I15="","",CRS!I15)</f>
        <v>75</v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8" t="str">
        <f>IF(CRS!W15="","",CRS!W15)</f>
        <v/>
      </c>
      <c r="P21" s="379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14-0245-938</v>
      </c>
      <c r="C22" s="139" t="str">
        <f>IF(NAMES!B9="","",NAMES!B9)</f>
        <v xml:space="preserve">CHUN, JHEXER T. </v>
      </c>
      <c r="D22" s="140"/>
      <c r="E22" s="141" t="str">
        <f>IF(NAMES!C9="","",NAMES!C9)</f>
        <v>M</v>
      </c>
      <c r="F22" s="142"/>
      <c r="G22" s="143" t="str">
        <f>IF(NAMES!D9="","",NAMES!D9)</f>
        <v>BSIT-WEB TRACK-2</v>
      </c>
      <c r="H22" s="133"/>
      <c r="I22" s="144">
        <f>IF(CRS!I16="","",CRS!I16)</f>
        <v>79</v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8" t="str">
        <f>IF(CRS!W16="","",CRS!W16)</f>
        <v/>
      </c>
      <c r="P22" s="379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16-3799-150</v>
      </c>
      <c r="C23" s="139" t="str">
        <f>IF(NAMES!B10="","",NAMES!B10)</f>
        <v xml:space="preserve">CRUZ, BRYAN JOHN G. </v>
      </c>
      <c r="D23" s="140"/>
      <c r="E23" s="141" t="str">
        <f>IF(NAMES!C10="","",NAMES!C10)</f>
        <v>M</v>
      </c>
      <c r="F23" s="142"/>
      <c r="G23" s="143" t="str">
        <f>IF(NAMES!D10="","",NAMES!D10)</f>
        <v>BSIT-NET SEC TRACK-1</v>
      </c>
      <c r="H23" s="133"/>
      <c r="I23" s="144">
        <f>IF(CRS!I17="","",CRS!I17)</f>
        <v>88</v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8" t="str">
        <f>IF(CRS!W17="","",CRS!W17)</f>
        <v/>
      </c>
      <c r="P23" s="379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15-4165-945</v>
      </c>
      <c r="C24" s="139" t="str">
        <f>IF(NAMES!B11="","",NAMES!B11)</f>
        <v xml:space="preserve">DELA CRUZ, CARL KRISTIAN C. </v>
      </c>
      <c r="D24" s="140"/>
      <c r="E24" s="141" t="str">
        <f>IF(NAMES!C11="","",NAMES!C11)</f>
        <v>M</v>
      </c>
      <c r="F24" s="142"/>
      <c r="G24" s="143" t="str">
        <f>IF(NAMES!D11="","",NAMES!D11)</f>
        <v>BSIT-BA TRACK-1</v>
      </c>
      <c r="H24" s="133"/>
      <c r="I24" s="144">
        <f>IF(CRS!I18="","",CRS!I18)</f>
        <v>76</v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8" t="str">
        <f>IF(CRS!W18="","",CRS!W18)</f>
        <v/>
      </c>
      <c r="P24" s="379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15-0398-429</v>
      </c>
      <c r="C25" s="139" t="str">
        <f>IF(NAMES!B12="","",NAMES!B12)</f>
        <v xml:space="preserve">ESCOBAR, JOSHUA MIGUEL F. </v>
      </c>
      <c r="D25" s="140"/>
      <c r="E25" s="141" t="str">
        <f>IF(NAMES!C12="","",NAMES!C12)</f>
        <v>M</v>
      </c>
      <c r="F25" s="142"/>
      <c r="G25" s="143" t="str">
        <f>IF(NAMES!D12="","",NAMES!D12)</f>
        <v>BSIT-NET SEC TRACK-1</v>
      </c>
      <c r="H25" s="133"/>
      <c r="I25" s="144">
        <f>IF(CRS!I19="","",CRS!I19)</f>
        <v>74</v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8" t="str">
        <f>IF(CRS!W19="","",CRS!W19)</f>
        <v/>
      </c>
      <c r="P25" s="379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15-0709-779</v>
      </c>
      <c r="C26" s="139" t="str">
        <f>IF(NAMES!B13="","",NAMES!B13)</f>
        <v xml:space="preserve">FARIÑAS, JOHN RENDELL D. </v>
      </c>
      <c r="D26" s="140"/>
      <c r="E26" s="141" t="str">
        <f>IF(NAMES!C13="","",NAMES!C13)</f>
        <v>M</v>
      </c>
      <c r="F26" s="142"/>
      <c r="G26" s="143" t="str">
        <f>IF(NAMES!D13="","",NAMES!D13)</f>
        <v>BSIT-WEB TRACK-1</v>
      </c>
      <c r="H26" s="133"/>
      <c r="I26" s="144">
        <f>IF(CRS!I20="","",CRS!I20)</f>
        <v>81</v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8" t="str">
        <f>IF(CRS!W20="","",CRS!W20)</f>
        <v/>
      </c>
      <c r="P26" s="379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13-1951-557</v>
      </c>
      <c r="C27" s="139" t="str">
        <f>IF(NAMES!B14="","",NAMES!B14)</f>
        <v xml:space="preserve">FERRER, JERICHO D. </v>
      </c>
      <c r="D27" s="140"/>
      <c r="E27" s="141" t="str">
        <f>IF(NAMES!C14="","",NAMES!C14)</f>
        <v>M</v>
      </c>
      <c r="F27" s="142"/>
      <c r="G27" s="143" t="str">
        <f>IF(NAMES!D14="","",NAMES!D14)</f>
        <v>BSIT-WEB TRACK-1</v>
      </c>
      <c r="H27" s="133"/>
      <c r="I27" s="144">
        <f>IF(CRS!I21="","",CRS!I21)</f>
        <v>72</v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8" t="str">
        <f>IF(CRS!W21="","",CRS!W21)</f>
        <v/>
      </c>
      <c r="P27" s="379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12023093</v>
      </c>
      <c r="C28" s="139" t="str">
        <f>IF(NAMES!B15="","",NAMES!B15)</f>
        <v xml:space="preserve">FRANCO, JASON E.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TRACK-1</v>
      </c>
      <c r="H28" s="133"/>
      <c r="I28" s="144">
        <f>IF(CRS!I22="","",CRS!I22)</f>
        <v>78</v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8" t="str">
        <f>IF(CRS!W22="","",CRS!W22)</f>
        <v/>
      </c>
      <c r="P28" s="379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15-0155-302</v>
      </c>
      <c r="C29" s="139" t="str">
        <f>IF(NAMES!B16="","",NAMES!B16)</f>
        <v xml:space="preserve">GAVINO, KRISTINE GILLIAN D. </v>
      </c>
      <c r="D29" s="140"/>
      <c r="E29" s="141" t="str">
        <f>IF(NAMES!C16="","",NAMES!C16)</f>
        <v>F</v>
      </c>
      <c r="F29" s="142"/>
      <c r="G29" s="143" t="str">
        <f>IF(NAMES!D16="","",NAMES!D16)</f>
        <v>BSIT-WEB TRACK-1</v>
      </c>
      <c r="H29" s="133"/>
      <c r="I29" s="144">
        <f>IF(CRS!I23="","",CRS!I23)</f>
        <v>71</v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8" t="str">
        <f>IF(CRS!W23="","",CRS!W23)</f>
        <v/>
      </c>
      <c r="P29" s="379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16-4840-375</v>
      </c>
      <c r="C30" s="139" t="str">
        <f>IF(NAMES!B17="","",NAMES!B17)</f>
        <v xml:space="preserve">HUAB, FRANZY ALEXIS A. </v>
      </c>
      <c r="D30" s="140"/>
      <c r="E30" s="141" t="str">
        <f>IF(NAMES!C17="","",NAMES!C17)</f>
        <v>F</v>
      </c>
      <c r="F30" s="142"/>
      <c r="G30" s="143" t="str">
        <f>IF(NAMES!D17="","",NAMES!D17)</f>
        <v>BSIT-ERP TRACK-1</v>
      </c>
      <c r="H30" s="133"/>
      <c r="I30" s="144" t="str">
        <f>IF(CRS!I24="","",CRS!I24)</f>
        <v/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8" t="str">
        <f>IF(CRS!W24="","",CRS!W24)</f>
        <v/>
      </c>
      <c r="P30" s="379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15-2058-270</v>
      </c>
      <c r="C31" s="139" t="str">
        <f>IF(NAMES!B18="","",NAMES!B18)</f>
        <v xml:space="preserve">JUDE, LOU BENETT E. </v>
      </c>
      <c r="D31" s="140"/>
      <c r="E31" s="141" t="str">
        <f>IF(NAMES!C18="","",NAMES!C18)</f>
        <v>M</v>
      </c>
      <c r="F31" s="142"/>
      <c r="G31" s="143" t="str">
        <f>IF(NAMES!D18="","",NAMES!D18)</f>
        <v>BSIT-NET SEC TRACK-1</v>
      </c>
      <c r="H31" s="133"/>
      <c r="I31" s="144">
        <f>IF(CRS!I25="","",CRS!I25)</f>
        <v>76</v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8" t="str">
        <f>IF(CRS!W25="","",CRS!W25)</f>
        <v/>
      </c>
      <c r="P31" s="379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15-3839-979</v>
      </c>
      <c r="C32" s="139" t="str">
        <f>IF(NAMES!B19="","",NAMES!B19)</f>
        <v xml:space="preserve">KUSIMO, OLUWAFEMI A. </v>
      </c>
      <c r="D32" s="140"/>
      <c r="E32" s="141" t="str">
        <f>IF(NAMES!C19="","",NAMES!C19)</f>
        <v>M</v>
      </c>
      <c r="F32" s="142"/>
      <c r="G32" s="143" t="str">
        <f>IF(NAMES!D19="","",NAMES!D19)</f>
        <v>BSCS-DIGITAL ARTS TRACK-1</v>
      </c>
      <c r="H32" s="133"/>
      <c r="I32" s="144">
        <f>IF(CRS!I26="","",CRS!I26)</f>
        <v>82</v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8" t="str">
        <f>IF(CRS!W26="","",CRS!W26)</f>
        <v/>
      </c>
      <c r="P32" s="379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15-4476-823</v>
      </c>
      <c r="C33" s="139" t="str">
        <f>IF(NAMES!B20="","",NAMES!B20)</f>
        <v xml:space="preserve">LADIA, MARK BRYAN E. </v>
      </c>
      <c r="D33" s="140"/>
      <c r="E33" s="141" t="str">
        <f>IF(NAMES!C20="","",NAMES!C20)</f>
        <v>M</v>
      </c>
      <c r="F33" s="142"/>
      <c r="G33" s="143" t="str">
        <f>IF(NAMES!D20="","",NAMES!D20)</f>
        <v>BSIT-WEB TRACK-1</v>
      </c>
      <c r="H33" s="133"/>
      <c r="I33" s="144">
        <f>IF(CRS!I27="","",CRS!I27)</f>
        <v>80</v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8" t="str">
        <f>IF(CRS!W27="","",CRS!W27)</f>
        <v/>
      </c>
      <c r="P33" s="379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14-0310-337</v>
      </c>
      <c r="C34" s="139" t="str">
        <f>IF(NAMES!B21="","",NAMES!B21)</f>
        <v xml:space="preserve">MANAOIS, EDMARSON B. </v>
      </c>
      <c r="D34" s="140"/>
      <c r="E34" s="141" t="str">
        <f>IF(NAMES!C21="","",NAMES!C21)</f>
        <v>M</v>
      </c>
      <c r="F34" s="142"/>
      <c r="G34" s="143" t="str">
        <f>IF(NAMES!D21="","",NAMES!D21)</f>
        <v>BSIT-NET SEC TRACK-1</v>
      </c>
      <c r="H34" s="133"/>
      <c r="I34" s="144">
        <f>IF(CRS!I28="","",CRS!I28)</f>
        <v>73</v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8" t="str">
        <f>IF(CRS!W28="","",CRS!W28)</f>
        <v/>
      </c>
      <c r="P34" s="379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15-0909-101</v>
      </c>
      <c r="C35" s="139" t="str">
        <f>IF(NAMES!B22="","",NAMES!B22)</f>
        <v xml:space="preserve">MANGIBAT, KHEN B. </v>
      </c>
      <c r="D35" s="140"/>
      <c r="E35" s="141" t="str">
        <f>IF(NAMES!C22="","",NAMES!C22)</f>
        <v>M</v>
      </c>
      <c r="F35" s="142"/>
      <c r="G35" s="143" t="str">
        <f>IF(NAMES!D22="","",NAMES!D22)</f>
        <v>BSIT-WEB TRACK-2</v>
      </c>
      <c r="H35" s="133"/>
      <c r="I35" s="144">
        <f>IF(CRS!I29="","",CRS!I29)</f>
        <v>74</v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8" t="str">
        <f>IF(CRS!W29="","",CRS!W29)</f>
        <v/>
      </c>
      <c r="P35" s="379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14-4675-580</v>
      </c>
      <c r="C36" s="139" t="str">
        <f>IF(NAMES!B23="","",NAMES!B23)</f>
        <v xml:space="preserve">MANUEL, RENJEN P. </v>
      </c>
      <c r="D36" s="140"/>
      <c r="E36" s="141" t="str">
        <f>IF(NAMES!C23="","",NAMES!C23)</f>
        <v>M</v>
      </c>
      <c r="F36" s="142"/>
      <c r="G36" s="143" t="str">
        <f>IF(NAMES!D23="","",NAMES!D23)</f>
        <v>BSIT-NET SEC TRACK-1</v>
      </c>
      <c r="H36" s="133"/>
      <c r="I36" s="144">
        <f>IF(CRS!I30="","",CRS!I30)</f>
        <v>70</v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8" t="str">
        <f>IF(CRS!W30="","",CRS!W30)</f>
        <v/>
      </c>
      <c r="P36" s="379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15-4246-455</v>
      </c>
      <c r="C37" s="139" t="str">
        <f>IF(NAMES!B24="","",NAMES!B24)</f>
        <v xml:space="preserve">MESINA, DARYL JOHN I. </v>
      </c>
      <c r="D37" s="140"/>
      <c r="E37" s="141" t="str">
        <f>IF(NAMES!C24="","",NAMES!C24)</f>
        <v>M</v>
      </c>
      <c r="F37" s="142"/>
      <c r="G37" s="143" t="str">
        <f>IF(NAMES!D24="","",NAMES!D24)</f>
        <v>BSIT-WEB TRACK-1</v>
      </c>
      <c r="H37" s="133"/>
      <c r="I37" s="144">
        <f>IF(CRS!I31="","",CRS!I31)</f>
        <v>80</v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8" t="str">
        <f>IF(CRS!W31="","",CRS!W31)</f>
        <v/>
      </c>
      <c r="P37" s="379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>15-3091-774</v>
      </c>
      <c r="C38" s="139" t="str">
        <f>IF(NAMES!B25="","",NAMES!B25)</f>
        <v xml:space="preserve">MUHYANG, HAM D. </v>
      </c>
      <c r="D38" s="140"/>
      <c r="E38" s="141" t="str">
        <f>IF(NAMES!C25="","",NAMES!C25)</f>
        <v>M</v>
      </c>
      <c r="F38" s="142"/>
      <c r="G38" s="143" t="str">
        <f>IF(NAMES!D25="","",NAMES!D25)</f>
        <v>BSIT-NET SEC TRACK-2</v>
      </c>
      <c r="H38" s="133"/>
      <c r="I38" s="144">
        <f>IF(CRS!I32="","",CRS!I32)</f>
        <v>82</v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8" t="str">
        <f>IF(CRS!W32="","",CRS!W32)</f>
        <v/>
      </c>
      <c r="P38" s="379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>14-5267-283</v>
      </c>
      <c r="C39" s="139" t="str">
        <f>IF(NAMES!B26="","",NAMES!B26)</f>
        <v xml:space="preserve">SANGO, LHONE EZEKIEL M. </v>
      </c>
      <c r="D39" s="140"/>
      <c r="E39" s="141" t="str">
        <f>IF(NAMES!C26="","",NAMES!C26)</f>
        <v>M</v>
      </c>
      <c r="F39" s="142"/>
      <c r="G39" s="143" t="str">
        <f>IF(NAMES!D26="","",NAMES!D26)</f>
        <v>BSCS-DIGITAL ARTS TRACK-2</v>
      </c>
      <c r="H39" s="133"/>
      <c r="I39" s="144">
        <f>IF(CRS!I33="","",CRS!I33)</f>
        <v>72</v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8" t="str">
        <f>IF(CRS!W33="","",CRS!W33)</f>
        <v/>
      </c>
      <c r="P39" s="379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>15-2047-206</v>
      </c>
      <c r="C40" s="139" t="str">
        <f>IF(NAMES!B27="","",NAMES!B27)</f>
        <v xml:space="preserve">TARECTECAN, MARIO JR. A. </v>
      </c>
      <c r="D40" s="140"/>
      <c r="E40" s="141" t="str">
        <f>IF(NAMES!C27="","",NAMES!C27)</f>
        <v>M</v>
      </c>
      <c r="F40" s="142"/>
      <c r="G40" s="143" t="str">
        <f>IF(NAMES!D27="","",NAMES!D27)</f>
        <v>BSIT-WEB TRACK-2</v>
      </c>
      <c r="H40" s="133"/>
      <c r="I40" s="144">
        <f>IF(CRS!I34="","",CRS!I34)</f>
        <v>74</v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8" t="str">
        <f>IF(CRS!W34="","",CRS!W34)</f>
        <v/>
      </c>
      <c r="P40" s="379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>12-4022-735</v>
      </c>
      <c r="C41" s="139" t="str">
        <f>IF(NAMES!B28="","",NAMES!B28)</f>
        <v xml:space="preserve">VENTUROZO, CHRISTIAN BLAIR M. </v>
      </c>
      <c r="D41" s="140"/>
      <c r="E41" s="141" t="str">
        <f>IF(NAMES!C28="","",NAMES!C28)</f>
        <v>M</v>
      </c>
      <c r="F41" s="142"/>
      <c r="G41" s="143" t="str">
        <f>IF(NAMES!D28="","",NAMES!D28)</f>
        <v>BSCS-DIGITAL ARTS TRACK-1</v>
      </c>
      <c r="H41" s="133"/>
      <c r="I41" s="144">
        <f>IF(CRS!I35="","",CRS!I35)</f>
        <v>84</v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8" t="str">
        <f>IF(CRS!W35="","",CRS!W35)</f>
        <v/>
      </c>
      <c r="P41" s="379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/>
      </c>
      <c r="C42" s="139" t="str">
        <f>IF(NAMES!B29="","",NAMES!B29)</f>
        <v/>
      </c>
      <c r="D42" s="140"/>
      <c r="E42" s="141" t="str">
        <f>IF(NAMES!C29="","",NAMES!C29)</f>
        <v/>
      </c>
      <c r="F42" s="142"/>
      <c r="G42" s="143" t="str">
        <f>IF(NAMES!D29="","",NAMES!D29)</f>
        <v/>
      </c>
      <c r="H42" s="133"/>
      <c r="I42" s="144" t="str">
        <f>IF(CRS!I36="","",CRS!I36)</f>
        <v/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8" t="str">
        <f>IF(CRS!W36="","",CRS!W36)</f>
        <v/>
      </c>
      <c r="P42" s="379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/>
      </c>
      <c r="C43" s="139" t="str">
        <f>IF(NAMES!B30="","",NAMES!B30)</f>
        <v/>
      </c>
      <c r="D43" s="140"/>
      <c r="E43" s="141" t="str">
        <f>IF(NAMES!C30="","",NAMES!C30)</f>
        <v/>
      </c>
      <c r="F43" s="142"/>
      <c r="G43" s="143" t="str">
        <f>IF(NAMES!D30="","",NAMES!D30)</f>
        <v/>
      </c>
      <c r="H43" s="133"/>
      <c r="I43" s="144" t="str">
        <f>IF(CRS!I37="","",CRS!I37)</f>
        <v/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8" t="str">
        <f>IF(CRS!W37="","",CRS!W37)</f>
        <v/>
      </c>
      <c r="P43" s="379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/>
      </c>
      <c r="C44" s="139" t="str">
        <f>IF(NAMES!B31="","",NAMES!B31)</f>
        <v/>
      </c>
      <c r="D44" s="140"/>
      <c r="E44" s="141" t="str">
        <f>IF(NAMES!C31="","",NAMES!C31)</f>
        <v/>
      </c>
      <c r="F44" s="142"/>
      <c r="G44" s="143" t="str">
        <f>IF(NAMES!D31="","",NAMES!D31)</f>
        <v/>
      </c>
      <c r="H44" s="133"/>
      <c r="I44" s="144" t="str">
        <f>IF(CRS!I38="","",CRS!I38)</f>
        <v/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8" t="str">
        <f>IF(CRS!W38="","",CRS!W38)</f>
        <v/>
      </c>
      <c r="P44" s="379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/>
      </c>
      <c r="C45" s="139" t="str">
        <f>IF(NAMES!B32="","",NAMES!B32)</f>
        <v/>
      </c>
      <c r="D45" s="140"/>
      <c r="E45" s="141" t="str">
        <f>IF(NAMES!C32="","",NAMES!C32)</f>
        <v/>
      </c>
      <c r="F45" s="142"/>
      <c r="G45" s="143" t="str">
        <f>IF(NAMES!D32="","",NAMES!D32)</f>
        <v/>
      </c>
      <c r="H45" s="133"/>
      <c r="I45" s="144" t="str">
        <f>IF(CRS!I39="","",CRS!I39)</f>
        <v/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8" t="str">
        <f>IF(CRS!W39="","",CRS!W39)</f>
        <v/>
      </c>
      <c r="P45" s="379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/>
      </c>
      <c r="C46" s="139" t="str">
        <f>IF(NAMES!B33="","",NAMES!B33)</f>
        <v/>
      </c>
      <c r="D46" s="140"/>
      <c r="E46" s="141" t="str">
        <f>IF(NAMES!C33="","",NAMES!C33)</f>
        <v/>
      </c>
      <c r="F46" s="142"/>
      <c r="G46" s="143" t="str">
        <f>IF(NAMES!D33="","",NAMES!D33)</f>
        <v/>
      </c>
      <c r="H46" s="133"/>
      <c r="I46" s="144" t="str">
        <f>IF(CRS!I40="","",CRS!I40)</f>
        <v/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8" t="str">
        <f>IF(CRS!W40="","",CRS!W40)</f>
        <v/>
      </c>
      <c r="P46" s="379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152</v>
      </c>
      <c r="D47" s="150" t="str">
        <f>'INITIAL INPUT'!J12</f>
        <v>WEB APPLICATION DEVELOPMENT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145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146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147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148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149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137</v>
      </c>
      <c r="I65" s="116"/>
      <c r="L65" s="117"/>
    </row>
    <row r="66" spans="1:34" ht="14" x14ac:dyDescent="0.3">
      <c r="E66" s="118" t="s">
        <v>138</v>
      </c>
      <c r="I66" s="118"/>
      <c r="L66" s="119"/>
    </row>
    <row r="69" spans="1:34" ht="15.5" x14ac:dyDescent="0.35">
      <c r="E69" s="121" t="s">
        <v>139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CITCS 2B</v>
      </c>
      <c r="C72" s="382" t="str">
        <f>C11</f>
        <v>ITE3</v>
      </c>
      <c r="D72" s="383"/>
      <c r="E72" s="383"/>
      <c r="F72" s="163"/>
      <c r="G72" s="384" t="str">
        <f>G11</f>
        <v>MW 5:30PM-6:45PM  TTHSAT 5:30PM-6:45PM</v>
      </c>
      <c r="H72" s="385"/>
      <c r="I72" s="385"/>
      <c r="J72" s="385"/>
      <c r="K72" s="385"/>
      <c r="L72" s="385"/>
      <c r="M72" s="385"/>
      <c r="N72" s="164"/>
      <c r="O72" s="386" t="str">
        <f>O11</f>
        <v>2ND Trimester</v>
      </c>
      <c r="P72" s="383"/>
    </row>
    <row r="73" spans="1:34" s="127" customFormat="1" ht="15" customHeight="1" x14ac:dyDescent="0.3">
      <c r="A73" s="126" t="s">
        <v>13</v>
      </c>
      <c r="C73" s="387" t="s">
        <v>14</v>
      </c>
      <c r="D73" s="300"/>
      <c r="E73" s="300"/>
      <c r="F73" s="163"/>
      <c r="G73" s="388" t="s">
        <v>140</v>
      </c>
      <c r="H73" s="300"/>
      <c r="I73" s="300"/>
      <c r="J73" s="300"/>
      <c r="K73" s="300"/>
      <c r="L73" s="300"/>
      <c r="M73" s="300"/>
      <c r="N73" s="106"/>
      <c r="O73" s="389" t="str">
        <f>O12</f>
        <v>SY 2016-2017</v>
      </c>
      <c r="P73" s="390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141</v>
      </c>
      <c r="C75" s="131" t="s">
        <v>142</v>
      </c>
      <c r="D75" s="133"/>
      <c r="E75" s="134"/>
      <c r="F75" s="133"/>
      <c r="G75" s="135" t="s">
        <v>143</v>
      </c>
      <c r="H75" s="133"/>
      <c r="I75" s="136" t="s">
        <v>128</v>
      </c>
      <c r="J75" s="133"/>
      <c r="K75" s="136" t="s">
        <v>129</v>
      </c>
      <c r="L75" s="133"/>
      <c r="M75" s="136" t="s">
        <v>144</v>
      </c>
      <c r="N75" s="136"/>
      <c r="O75" s="380" t="s">
        <v>132</v>
      </c>
      <c r="P75" s="381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/>
      </c>
      <c r="C76" s="139" t="str">
        <f>IF(NAMES!B34="","",NAMES!B34)</f>
        <v>MAYMAYA</v>
      </c>
      <c r="D76" s="140"/>
      <c r="E76" s="141" t="str">
        <f>IF(NAMES!C34="","",NAMES!C34)</f>
        <v/>
      </c>
      <c r="F76" s="142"/>
      <c r="G76" s="143" t="str">
        <f>IF(NAMES!D34="","",NAMES!D34)</f>
        <v/>
      </c>
      <c r="H76" s="133"/>
      <c r="I76" s="144">
        <f>IF(CRS!I50="","",CRS!I50)</f>
        <v>73</v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8" t="str">
        <f>IF(CRS!W50="","",CRS!W50)</f>
        <v/>
      </c>
      <c r="P76" s="379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/>
      </c>
      <c r="C77" s="139" t="str">
        <f>IF(NAMES!B35="","",NAMES!B35)</f>
        <v/>
      </c>
      <c r="D77" s="140"/>
      <c r="E77" s="141" t="str">
        <f>IF(NAMES!C35="","",NAMES!C35)</f>
        <v/>
      </c>
      <c r="F77" s="142"/>
      <c r="G77" s="143" t="str">
        <f>IF(NAMES!D35="","",NAMES!D35)</f>
        <v/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8" t="str">
        <f>IF(CRS!W51="","",CRS!W51)</f>
        <v/>
      </c>
      <c r="P77" s="379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/>
      </c>
      <c r="C78" s="139" t="str">
        <f>IF(NAMES!B36="","",NAMES!B36)</f>
        <v/>
      </c>
      <c r="D78" s="140"/>
      <c r="E78" s="141" t="str">
        <f>IF(NAMES!C36="","",NAMES!C36)</f>
        <v/>
      </c>
      <c r="F78" s="142"/>
      <c r="G78" s="143" t="str">
        <f>IF(NAMES!D36="","",NAMES!D36)</f>
        <v/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8" t="str">
        <f>IF(CRS!W52="","",CRS!W52)</f>
        <v/>
      </c>
      <c r="P78" s="379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/>
      </c>
      <c r="C79" s="139" t="str">
        <f>IF(NAMES!B37="","",NAMES!B37)</f>
        <v/>
      </c>
      <c r="D79" s="140"/>
      <c r="E79" s="141" t="str">
        <f>IF(NAMES!C37="","",NAMES!C37)</f>
        <v/>
      </c>
      <c r="F79" s="142"/>
      <c r="G79" s="143" t="str">
        <f>IF(NAMES!D37="","",NAMES!D37)</f>
        <v/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8" t="str">
        <f>IF(CRS!W53="","",CRS!W53)</f>
        <v/>
      </c>
      <c r="P79" s="379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/>
      </c>
      <c r="C80" s="139" t="str">
        <f>IF(NAMES!B38="","",NAMES!B38)</f>
        <v/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8" t="str">
        <f>IF(CRS!W54="","",CRS!W54)</f>
        <v/>
      </c>
      <c r="P80" s="379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8" t="str">
        <f>IF(CRS!W55="","",CRS!W55)</f>
        <v/>
      </c>
      <c r="P81" s="379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8" t="str">
        <f>IF(CRS!W56="","",CRS!W56)</f>
        <v/>
      </c>
      <c r="P82" s="379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8" t="str">
        <f>IF(CRS!W57="","",CRS!W57)</f>
        <v/>
      </c>
      <c r="P83" s="379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8" t="str">
        <f>IF(CRS!W58="","",CRS!W58)</f>
        <v/>
      </c>
      <c r="P84" s="379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8" t="str">
        <f>IF(CRS!W59="","",CRS!W59)</f>
        <v/>
      </c>
      <c r="P85" s="379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8" t="str">
        <f>IF(CRS!W60="","",CRS!W60)</f>
        <v/>
      </c>
      <c r="P86" s="379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8" t="str">
        <f>IF(CRS!W61="","",CRS!W61)</f>
        <v/>
      </c>
      <c r="P87" s="379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8" t="str">
        <f>IF(CRS!W62="","",CRS!W62)</f>
        <v/>
      </c>
      <c r="P88" s="379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8" t="str">
        <f>IF(CRS!W63="","",CRS!W63)</f>
        <v/>
      </c>
      <c r="P89" s="379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8" t="str">
        <f>IF(CRS!W64="","",CRS!W64)</f>
        <v/>
      </c>
      <c r="P90" s="379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8" t="str">
        <f>IF(CRS!W65="","",CRS!W65)</f>
        <v/>
      </c>
      <c r="P91" s="379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8" t="str">
        <f>IF(CRS!W66="","",CRS!W66)</f>
        <v/>
      </c>
      <c r="P92" s="379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8" t="str">
        <f>IF(CRS!W67="","",CRS!W67)</f>
        <v/>
      </c>
      <c r="P93" s="379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8" t="str">
        <f>IF(CRS!W68="","",CRS!W68)</f>
        <v/>
      </c>
      <c r="P94" s="379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8" t="str">
        <f>IF(CRS!W69="","",CRS!W69)</f>
        <v/>
      </c>
      <c r="P95" s="379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8" t="str">
        <f>IF(CRS!W70="","",CRS!W70)</f>
        <v/>
      </c>
      <c r="P96" s="379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8" t="str">
        <f>IF(CRS!W71="","",CRS!W71)</f>
        <v/>
      </c>
      <c r="P97" s="379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8" t="str">
        <f>IF(CRS!W72="","",CRS!W72)</f>
        <v/>
      </c>
      <c r="P98" s="379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8" t="str">
        <f>IF(CRS!W73="","",CRS!W73)</f>
        <v/>
      </c>
      <c r="P99" s="379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8" t="str">
        <f>IF(CRS!W74="","",CRS!W74)</f>
        <v/>
      </c>
      <c r="P100" s="379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8" t="str">
        <f>IF(CRS!W75="","",CRS!W75)</f>
        <v/>
      </c>
      <c r="P101" s="379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8" t="str">
        <f>IF(CRS!W76="","",CRS!W76)</f>
        <v/>
      </c>
      <c r="P102" s="379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8" t="str">
        <f>IF(CRS!W77="","",CRS!W77)</f>
        <v/>
      </c>
      <c r="P103" s="379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8" t="str">
        <f>IF(CRS!W78="","",CRS!W78)</f>
        <v/>
      </c>
      <c r="P104" s="379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8" t="str">
        <f>IF(CRS!W79="","",CRS!W79)</f>
        <v/>
      </c>
      <c r="P105" s="379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8" t="str">
        <f>IF(CRS!W80="","",CRS!W80)</f>
        <v/>
      </c>
      <c r="P106" s="379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27</v>
      </c>
      <c r="D107" s="140"/>
      <c r="E107" s="141"/>
      <c r="F107" s="142"/>
      <c r="G107" s="143" t="s">
        <v>27</v>
      </c>
      <c r="H107" s="133"/>
      <c r="I107" s="144" t="s">
        <v>27</v>
      </c>
      <c r="J107" s="145"/>
      <c r="K107" s="144" t="s">
        <v>27</v>
      </c>
      <c r="L107" s="146"/>
      <c r="M107" s="144" t="s">
        <v>27</v>
      </c>
      <c r="N107" s="147"/>
      <c r="O107" s="378" t="s">
        <v>27</v>
      </c>
      <c r="P107" s="379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152</v>
      </c>
      <c r="D108" s="150" t="str">
        <f>D47</f>
        <v>WEB APPLICATION DEVELOPMENT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145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146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147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148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150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2015-02-09T05:59:58Z</cp:lastPrinted>
  <dcterms:created xsi:type="dcterms:W3CDTF">2012-02-22T03:18:44Z</dcterms:created>
  <dcterms:modified xsi:type="dcterms:W3CDTF">2017-02-16T11:10:50Z</dcterms:modified>
</cp:coreProperties>
</file>