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S37" i="4" s="1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5" i="7" s="1"/>
  <c r="C34" i="4"/>
  <c r="C34" i="6" s="1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B11" i="3" s="1"/>
  <c r="F11" i="4" s="1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P39" i="7"/>
  <c r="P39" i="4" s="1"/>
  <c r="P9" i="7"/>
  <c r="P9" i="4" s="1"/>
  <c r="S11" i="4"/>
  <c r="AE11" i="7" s="1"/>
  <c r="P15" i="7"/>
  <c r="P15" i="4" s="1"/>
  <c r="P17" i="7"/>
  <c r="P17" i="4" s="1"/>
  <c r="S17" i="4"/>
  <c r="T17" i="4" s="1"/>
  <c r="AF17" i="7" s="1"/>
  <c r="P19" i="4"/>
  <c r="P33" i="7"/>
  <c r="P33" i="4"/>
  <c r="C12" i="6"/>
  <c r="C19" i="6"/>
  <c r="C25" i="6"/>
  <c r="C30" i="6"/>
  <c r="C37" i="6"/>
  <c r="B55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6" i="7"/>
  <c r="B17" i="7"/>
  <c r="B18" i="7"/>
  <c r="D20" i="7"/>
  <c r="C25" i="7"/>
  <c r="C28" i="7"/>
  <c r="B33" i="7"/>
  <c r="B38" i="7"/>
  <c r="B58" i="7"/>
  <c r="B59" i="7"/>
  <c r="C65" i="7"/>
  <c r="C68" i="7"/>
  <c r="C70" i="7"/>
  <c r="C74" i="7"/>
  <c r="C75" i="7"/>
  <c r="C77" i="7"/>
  <c r="C80" i="7"/>
  <c r="B11" i="6"/>
  <c r="B15" i="6"/>
  <c r="B18" i="6"/>
  <c r="B19" i="6"/>
  <c r="B20" i="6"/>
  <c r="B24" i="6"/>
  <c r="B28" i="6"/>
  <c r="D30" i="6"/>
  <c r="B32" i="6"/>
  <c r="B33" i="6"/>
  <c r="B34" i="6"/>
  <c r="B38" i="6"/>
  <c r="C50" i="6"/>
  <c r="C59" i="6"/>
  <c r="C65" i="6"/>
  <c r="C66" i="6"/>
  <c r="C70" i="6"/>
  <c r="C75" i="6"/>
  <c r="C77" i="6"/>
  <c r="C80" i="6"/>
  <c r="C20" i="7"/>
  <c r="D25" i="7"/>
  <c r="D30" i="7"/>
  <c r="B4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61" i="7"/>
  <c r="AE77" i="7"/>
  <c r="AE59" i="7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7" i="3"/>
  <c r="F17" i="4" s="1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E19" i="4"/>
  <c r="P21" i="3"/>
  <c r="E21" i="4" s="1"/>
  <c r="P29" i="3"/>
  <c r="E29" i="4" s="1"/>
  <c r="P37" i="3"/>
  <c r="E37" i="4" s="1"/>
  <c r="E39" i="4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/>
  <c r="AE30" i="7"/>
  <c r="AE78" i="7"/>
  <c r="AE74" i="7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9" i="4"/>
  <c r="U79" i="4" s="1"/>
  <c r="V79" i="4" s="1"/>
  <c r="W79" i="4" s="1"/>
  <c r="T59" i="4"/>
  <c r="U59" i="4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V55" i="4"/>
  <c r="W55" i="4" s="1"/>
  <c r="T64" i="4" l="1"/>
  <c r="AF64" i="7" s="1"/>
  <c r="AE64" i="7"/>
  <c r="T31" i="4"/>
  <c r="U31" i="4" s="1"/>
  <c r="V31" i="4" s="1"/>
  <c r="W31" i="4" s="1"/>
  <c r="AE31" i="7"/>
  <c r="AE35" i="7"/>
  <c r="T35" i="4"/>
  <c r="AF35" i="7" s="1"/>
  <c r="AE37" i="7"/>
  <c r="T37" i="4"/>
  <c r="U37" i="4" s="1"/>
  <c r="V37" i="4" s="1"/>
  <c r="W37" i="4" s="1"/>
  <c r="AE29" i="7"/>
  <c r="T29" i="4"/>
  <c r="U29" i="4" s="1"/>
  <c r="AG29" i="7" s="1"/>
  <c r="T34" i="4"/>
  <c r="U34" i="4" s="1"/>
  <c r="V34" i="4" s="1"/>
  <c r="W34" i="4" s="1"/>
  <c r="AE34" i="7"/>
  <c r="T53" i="4"/>
  <c r="U53" i="4" s="1"/>
  <c r="AE53" i="7"/>
  <c r="T71" i="4"/>
  <c r="U71" i="4" s="1"/>
  <c r="AE72" i="7"/>
  <c r="M39" i="4"/>
  <c r="AB10" i="3"/>
  <c r="F10" i="4" s="1"/>
  <c r="C12" i="7"/>
  <c r="C50" i="7"/>
  <c r="B28" i="7"/>
  <c r="B23" i="7"/>
  <c r="C18" i="7"/>
  <c r="C10" i="7"/>
  <c r="C51" i="6"/>
  <c r="B40" i="6"/>
  <c r="D35" i="6"/>
  <c r="D19" i="6"/>
  <c r="B12" i="6"/>
  <c r="D35" i="7"/>
  <c r="C30" i="7"/>
  <c r="D19" i="7"/>
  <c r="D56" i="6"/>
  <c r="B51" i="6"/>
  <c r="C28" i="6"/>
  <c r="C20" i="6"/>
  <c r="C18" i="6"/>
  <c r="C10" i="6"/>
  <c r="C51" i="3"/>
  <c r="D16" i="3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AE59" i="6" s="1"/>
  <c r="M72" i="4"/>
  <c r="AE72" i="6" s="1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N37" i="4" s="1"/>
  <c r="O37" i="4" s="1"/>
  <c r="A1" i="6"/>
  <c r="A42" i="6" s="1"/>
  <c r="A1" i="3"/>
  <c r="A42" i="3" s="1"/>
  <c r="A1" i="7"/>
  <c r="A42" i="7" s="1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AE37" i="6"/>
  <c r="M51" i="4"/>
  <c r="M53" i="4"/>
  <c r="M55" i="4"/>
  <c r="N55" i="4" s="1"/>
  <c r="M63" i="4"/>
  <c r="N63" i="4" s="1"/>
  <c r="O63" i="4" s="1"/>
  <c r="AG63" i="6" s="1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AE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AE60" i="6" s="1"/>
  <c r="M64" i="4"/>
  <c r="AE64" i="6" s="1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AE63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AE58" i="6"/>
  <c r="N80" i="4"/>
  <c r="O80" i="4" s="1"/>
  <c r="K106" i="8" s="1"/>
  <c r="N73" i="4"/>
  <c r="AF73" i="6" s="1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AE66" i="6"/>
  <c r="N66" i="4"/>
  <c r="O66" i="4" s="1"/>
  <c r="AG66" i="6" s="1"/>
  <c r="N71" i="4"/>
  <c r="O71" i="4" s="1"/>
  <c r="AE71" i="6"/>
  <c r="T36" i="4"/>
  <c r="AF36" i="7" s="1"/>
  <c r="AE36" i="7"/>
  <c r="T26" i="4"/>
  <c r="U26" i="4" s="1"/>
  <c r="AG26" i="7" s="1"/>
  <c r="AE26" i="7"/>
  <c r="AE23" i="6"/>
  <c r="N23" i="4"/>
  <c r="AF23" i="6" s="1"/>
  <c r="N56" i="4"/>
  <c r="AF56" i="6" s="1"/>
  <c r="AE56" i="6"/>
  <c r="N64" i="4"/>
  <c r="O64" i="4" s="1"/>
  <c r="K90" i="8" s="1"/>
  <c r="AE76" i="6"/>
  <c r="N76" i="4"/>
  <c r="AF76" i="6" s="1"/>
  <c r="N12" i="4"/>
  <c r="O12" i="4" s="1"/>
  <c r="K18" i="8" s="1"/>
  <c r="N77" i="4"/>
  <c r="AE77" i="6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AG37" i="7"/>
  <c r="AG20" i="7"/>
  <c r="V20" i="4"/>
  <c r="W20" i="4" s="1"/>
  <c r="V72" i="4"/>
  <c r="W72" i="4" s="1"/>
  <c r="AG72" i="7"/>
  <c r="AG25" i="7"/>
  <c r="AG71" i="7"/>
  <c r="V71" i="4"/>
  <c r="U51" i="4"/>
  <c r="AF72" i="7"/>
  <c r="U69" i="4"/>
  <c r="AG15" i="7"/>
  <c r="V29" i="4"/>
  <c r="AG34" i="7"/>
  <c r="O56" i="4"/>
  <c r="K82" i="8" s="1"/>
  <c r="U32" i="4"/>
  <c r="I31" i="4"/>
  <c r="I37" i="8" s="1"/>
  <c r="U70" i="4"/>
  <c r="AF34" i="7"/>
  <c r="AG62" i="7"/>
  <c r="AG29" i="6"/>
  <c r="M105" i="8"/>
  <c r="O105" i="8"/>
  <c r="O16" i="8"/>
  <c r="M16" i="8"/>
  <c r="M37" i="8"/>
  <c r="O37" i="8"/>
  <c r="AF63" i="7"/>
  <c r="V61" i="4"/>
  <c r="W61" i="4" s="1"/>
  <c r="AG10" i="7"/>
  <c r="U80" i="4"/>
  <c r="M40" i="8"/>
  <c r="O40" i="8"/>
  <c r="U12" i="4"/>
  <c r="AE27" i="3"/>
  <c r="M39" i="8"/>
  <c r="AG79" i="7"/>
  <c r="AG60" i="7"/>
  <c r="AF60" i="7"/>
  <c r="AF66" i="7"/>
  <c r="M91" i="8"/>
  <c r="AG24" i="7"/>
  <c r="AF10" i="7"/>
  <c r="AF30" i="7"/>
  <c r="U30" i="4"/>
  <c r="O30" i="8"/>
  <c r="M30" i="8"/>
  <c r="AG66" i="7"/>
  <c r="AF27" i="7"/>
  <c r="U27" i="4"/>
  <c r="AF37" i="7" l="1"/>
  <c r="AG28" i="7"/>
  <c r="N11" i="4"/>
  <c r="O11" i="4" s="1"/>
  <c r="K17" i="8" s="1"/>
  <c r="AG37" i="6"/>
  <c r="K43" i="8"/>
  <c r="V26" i="4"/>
  <c r="N10" i="4"/>
  <c r="O10" i="4" s="1"/>
  <c r="K16" i="8" s="1"/>
  <c r="O55" i="4"/>
  <c r="K81" i="8" s="1"/>
  <c r="AF55" i="6"/>
  <c r="AG63" i="7"/>
  <c r="AF69" i="6"/>
  <c r="AE20" i="6"/>
  <c r="N30" i="4"/>
  <c r="O30" i="4" s="1"/>
  <c r="K36" i="8" s="1"/>
  <c r="AG69" i="6"/>
  <c r="M34" i="8"/>
  <c r="AG23" i="7"/>
  <c r="AE24" i="6"/>
  <c r="N33" i="4"/>
  <c r="N27" i="4"/>
  <c r="AF27" i="6" s="1"/>
  <c r="AF37" i="6"/>
  <c r="M89" i="8"/>
  <c r="U39" i="4"/>
  <c r="AG39" i="7" s="1"/>
  <c r="O20" i="4"/>
  <c r="AG20" i="6" s="1"/>
  <c r="AF23" i="7"/>
  <c r="AE40" i="6"/>
  <c r="N26" i="4"/>
  <c r="O26" i="4" s="1"/>
  <c r="N17" i="4"/>
  <c r="AF17" i="6" s="1"/>
  <c r="N18" i="4"/>
  <c r="O18" i="4" s="1"/>
  <c r="N59" i="4"/>
  <c r="N14" i="4"/>
  <c r="AF14" i="6" s="1"/>
  <c r="N52" i="4"/>
  <c r="O52" i="4" s="1"/>
  <c r="K78" i="8" s="1"/>
  <c r="AE68" i="6"/>
  <c r="AF19" i="7"/>
  <c r="I90" i="8"/>
  <c r="AF31" i="6"/>
  <c r="AF61" i="6"/>
  <c r="O24" i="4"/>
  <c r="K30" i="8" s="1"/>
  <c r="AG61" i="6"/>
  <c r="AG19" i="7"/>
  <c r="U22" i="4"/>
  <c r="V22" i="4" s="1"/>
  <c r="W22" i="4" s="1"/>
  <c r="K37" i="8"/>
  <c r="O39" i="4"/>
  <c r="AF13" i="7"/>
  <c r="M19" i="8"/>
  <c r="AF11" i="3"/>
  <c r="AG13" i="7"/>
  <c r="O13" i="4"/>
  <c r="K19" i="8" s="1"/>
  <c r="AG55" i="6"/>
  <c r="U75" i="4"/>
  <c r="AG75" i="7" s="1"/>
  <c r="AF25" i="7"/>
  <c r="I19" i="4"/>
  <c r="I25" i="8" s="1"/>
  <c r="K27" i="8"/>
  <c r="AG30" i="6"/>
  <c r="K89" i="8"/>
  <c r="AF21" i="6"/>
  <c r="U52" i="4"/>
  <c r="V52" i="4" s="1"/>
  <c r="W52" i="4" s="1"/>
  <c r="U14" i="4"/>
  <c r="V14" i="4" s="1"/>
  <c r="W14" i="4" s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G67" i="7"/>
  <c r="AE9" i="6"/>
  <c r="N9" i="4"/>
  <c r="K21" i="8"/>
  <c r="AG72" i="6"/>
  <c r="M99" i="8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W58" i="4"/>
  <c r="O84" i="8" s="1"/>
  <c r="AF30" i="6"/>
  <c r="K94" i="8"/>
  <c r="AF25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G79" i="6" s="1"/>
  <c r="AF63" i="6"/>
  <c r="W71" i="4"/>
  <c r="O97" i="8" s="1"/>
  <c r="O50" i="4"/>
  <c r="AG50" i="6" s="1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M98" i="8"/>
  <c r="O98" i="8"/>
  <c r="AG51" i="7"/>
  <c r="V51" i="4"/>
  <c r="W51" i="4" s="1"/>
  <c r="AF69" i="3"/>
  <c r="I87" i="8"/>
  <c r="AF61" i="3"/>
  <c r="O26" i="8"/>
  <c r="M26" i="8"/>
  <c r="V70" i="4"/>
  <c r="W70" i="4" s="1"/>
  <c r="AG70" i="7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8" i="7"/>
  <c r="I33" i="8"/>
  <c r="AF27" i="3"/>
  <c r="V27" i="4"/>
  <c r="W27" i="4" s="1"/>
  <c r="AG27" i="7"/>
  <c r="AF38" i="3"/>
  <c r="AF15" i="3"/>
  <c r="I21" i="8"/>
  <c r="I38" i="8"/>
  <c r="AF32" i="3"/>
  <c r="AG11" i="6" l="1"/>
  <c r="AF11" i="6"/>
  <c r="AF10" i="6"/>
  <c r="AG10" i="6"/>
  <c r="AG24" i="6"/>
  <c r="AG14" i="7"/>
  <c r="AF33" i="6"/>
  <c r="O33" i="4"/>
  <c r="V39" i="4"/>
  <c r="W39" i="4" s="1"/>
  <c r="AG52" i="7"/>
  <c r="K105" i="8"/>
  <c r="AG40" i="6"/>
  <c r="O17" i="4"/>
  <c r="AF52" i="6"/>
  <c r="AG52" i="6"/>
  <c r="O27" i="4"/>
  <c r="K33" i="8" s="1"/>
  <c r="AF18" i="6"/>
  <c r="K32" i="8"/>
  <c r="AG26" i="6"/>
  <c r="AG22" i="7"/>
  <c r="I91" i="8"/>
  <c r="I77" i="8"/>
  <c r="AG27" i="6"/>
  <c r="K76" i="8"/>
  <c r="AF19" i="3"/>
  <c r="K45" i="8"/>
  <c r="AG39" i="6"/>
  <c r="AF62" i="3"/>
  <c r="AG13" i="6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36" i="8"/>
  <c r="O36" i="8"/>
  <c r="O78" i="8"/>
  <c r="M78" i="8"/>
  <c r="M33" i="8"/>
  <c r="O33" i="8"/>
  <c r="O106" i="8"/>
  <c r="M106" i="8"/>
  <c r="O18" i="8"/>
  <c r="M18" i="8"/>
  <c r="AG17" i="6" l="1"/>
  <c r="K23" i="8"/>
  <c r="K39" i="8"/>
  <c r="AG33" i="6"/>
  <c r="M45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<sst xmlns="http://schemas.openxmlformats.org/spreadsheetml/2006/main" count="666" uniqueCount="186">
  <si>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</si>
  <si>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</si>
  <si>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</si>
  <si>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</si>
  <si>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</si>
  <si>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</si>
  <si>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</si>
  <si>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</si>
  <si>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</si>
  <si>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</si>
  <si>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</si>
  <si>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</si>
  <si>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</si>
  <si>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</si>
  <si>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</si>
  <si>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</si>
  <si>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</si>
  <si>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</si>
  <si>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</si>
  <si>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</si>
  <si>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</si>
  <si>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</si>
  <si>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</si>
  <si>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</si>
  <si>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</si>
  <si>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</si>
  <si>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</si>
  <si>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</si>
  <si>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</si>
  <si>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</si>
  <si>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</si>
  <si>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</si>
  <si>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</si>
  <si>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</si>
  <si>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</si>
  <si>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</si>
  <si>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</si>
  <si>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</si>
  <si>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</si>
  <si>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</si>
  <si>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</si>
  <si>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</si>
  <si>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</si>
  <si>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</si>
  <si>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</si>
  <si>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</si>
  <si>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</si>
  <si>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</si>
  <si>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</si>
  <si>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</si>
  <si>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</si>
  <si>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</si>
  <si>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</si>
  <si>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</si>
  <si>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</si>
  <si>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</si>
  <si>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</si>
  <si>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</si>
  <si>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</si>
  <si>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</si>
  <si>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</si>
  <si>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</si>
  <si>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</si>
  <si>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</si>
  <si>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</si>
  <si>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</si>
  <si>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</si>
  <si>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</si>
  <si>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</si>
  <si>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</si>
  <si>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</si>
  <si>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</si>
  <si>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</si>
  <si>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</si>
  <si>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</si>
  <si>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</si>
  <si>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</si>
  <si>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</si>
  <si>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</si>
  <si>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</si>
  <si>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</si>
  <si>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</si>
  <si>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</si>
  <si>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</si>
  <si>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</si>
  <si>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</si>
  <si>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</si>
  <si>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</si>
  <si>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</si>
  <si>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</si>
  <si>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</si>
  <si>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</si>
  <si>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</si>
  <si>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</si>
  <si>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</si>
  <si>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</si>
  <si>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</si>
  <si>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</si>
  <si>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</si>
  <si>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</si>
  <si>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</si>
  <si>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</si>
  <si>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</si>
  <si>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</si>
  <si>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</si>
  <si>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</si>
  <si>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</si>
  <si>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</si>
  <si>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</si>
  <si>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</si>
  <si>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</si>
  <si>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</si>
  <si>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</si>
  <si>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</si>
  <si>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</si>
  <si>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</si>
  <si>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</si>
  <si>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</si>
  <si>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</si>
  <si>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</si>
  <si>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</si>
  <si>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</si>
  <si>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</si>
  <si>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</si>
  <si>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</si>
  <si>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</si>
  <si>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</si>
  <si>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</si>
  <si>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</si>
  <si>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</si>
  <si>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</si>
  <si>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</si>
  <si>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</si>
  <si>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</si>
  <si>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</si>
  <si>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</si>
  <si>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</si>
  <si>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</si>
  <si>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</si>
  <si>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</si>
  <si>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</si>
  <si>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</si>
  <si>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</si>
  <si>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</si>
  <si>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</si>
  <si>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</si>
  <si>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</si>
  <si>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</si>
  <si>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</si>
  <si>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</si>
  <si>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</si>
  <si>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</si>
  <si>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</si>
  <si>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</si>
  <si>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</si>
  <si>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</si>
  <si>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</si>
  <si>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</si>
  <si>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TTH 8:30AM-9:30AM</t>
  </si>
  <si>
    <t>TTHSAT 9:30AM-10:30AM</t>
  </si>
  <si>
    <t>BSIT-WEB TRACK-2</t>
  </si>
  <si>
    <t>CITCS INTL</t>
  </si>
  <si>
    <t>CCS.1153</t>
  </si>
  <si>
    <t>WEB DEVELOPMENT</t>
  </si>
  <si>
    <t xml:space="preserve">GUDIO, FERNANDO J. </t>
  </si>
  <si>
    <t>15-2175-915</t>
  </si>
  <si>
    <t xml:space="preserve">MARTIN, STEPHEN M. </t>
  </si>
  <si>
    <t>BSIT-NET SEC TRACK-3</t>
  </si>
  <si>
    <t>14-2752-573</t>
  </si>
  <si>
    <t xml:space="preserve">OSAY, DARWIN P. </t>
  </si>
  <si>
    <t>15-2295-295</t>
  </si>
  <si>
    <t xml:space="preserve">VILLANUEVA, REXON DON D. </t>
  </si>
  <si>
    <t>BSIT-WEB TRACK-3</t>
  </si>
  <si>
    <t>15-2206-390</t>
  </si>
  <si>
    <t xml:space="preserve">VILLARUZ, CHESTER ALLAN L. </t>
  </si>
  <si>
    <t>14-4143-362</t>
  </si>
  <si>
    <t>Morale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</si>
  <si>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</si>
  <si>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BS</t>
  </si>
  <si>
    <t>CC</t>
  </si>
  <si>
    <t>PORTFOLIO</t>
  </si>
  <si>
    <t>URL</t>
  </si>
  <si>
    <t>GHUB COLLAB</t>
  </si>
  <si>
    <t>CC JAVA</t>
  </si>
  <si>
    <t>ICAFE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</si>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</sst>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9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u/>
      <sz val="11"/>
      <color theme="1"/>
      <name val="Calibri"/>
      <family val="2"/>
      <scheme val="minor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95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4" fillId="0" borderId="0" xfId="2" applyFont="1" applyFill="1" applyBorder="1" applyProtection="1">
      <protection hidden="1"/>
    </xf>
    <xf numFmtId="0" fontId="73" fillId="0" borderId="0" xfId="2" applyFont="1" applyProtection="1">
      <protection hidden="1"/>
    </xf>
    <xf numFmtId="0" fontId="75" fillId="0" borderId="0" xfId="0" applyFont="1" applyProtection="1">
      <protection hidden="1"/>
    </xf>
    <xf numFmtId="0" fontId="79" fillId="0" borderId="0" xfId="2" applyFont="1" applyFill="1" applyBorder="1" applyAlignment="1" applyProtection="1">
      <alignment horizontal="center" vertical="center"/>
      <protection hidden="1"/>
    </xf>
    <xf numFmtId="49" fontId="83" fillId="0" borderId="20" xfId="2" applyNumberFormat="1" applyFont="1" applyFill="1" applyBorder="1" applyAlignment="1" applyProtection="1">
      <alignment horizontal="left" vertical="center"/>
      <protection hidden="1"/>
    </xf>
    <xf numFmtId="0" fontId="85" fillId="0" borderId="20" xfId="2" applyFont="1" applyFill="1" applyBorder="1" applyAlignment="1" applyProtection="1">
      <alignment horizontal="center" vertical="center" shrinkToFit="1"/>
      <protection hidden="1"/>
    </xf>
    <xf numFmtId="1" fontId="85" fillId="0" borderId="20" xfId="2" applyNumberFormat="1" applyFont="1" applyBorder="1" applyAlignment="1" applyProtection="1">
      <alignment horizontal="center" vertical="center" shrinkToFit="1"/>
      <protection hidden="1"/>
    </xf>
    <xf numFmtId="0" fontId="79" fillId="0" borderId="20" xfId="2" applyFont="1" applyFill="1" applyBorder="1" applyAlignment="1" applyProtection="1">
      <alignment horizontal="center" vertical="center"/>
      <protection locked="0" hidden="1"/>
    </xf>
    <xf numFmtId="0" fontId="79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2" fillId="0" borderId="21" xfId="2" applyFont="1" applyFill="1" applyBorder="1" applyAlignment="1" applyProtection="1">
      <alignment horizontal="left" indent="1"/>
      <protection hidden="1"/>
    </xf>
    <xf numFmtId="0" fontId="82" fillId="0" borderId="21" xfId="2" applyFont="1" applyFill="1" applyBorder="1" applyAlignment="1" applyProtection="1">
      <alignment horizontal="center"/>
      <protection hidden="1"/>
    </xf>
    <xf numFmtId="0" fontId="79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79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3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79" fillId="0" borderId="20" xfId="2" applyFont="1" applyFill="1" applyBorder="1" applyAlignment="1" applyProtection="1">
      <alignment horizontal="center" vertical="center"/>
      <protection hidden="1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9" fillId="0" borderId="0" xfId="2" applyFont="1" applyFill="1" applyBorder="1" applyAlignment="1" applyProtection="1">
      <alignment horizontal="center" vertical="center" textRotation="90"/>
      <protection hidden="1"/>
    </xf>
    <xf numFmtId="0" fontId="73" fillId="0" borderId="0" xfId="2" applyFont="1" applyAlignment="1" applyProtection="1">
      <protection hidden="1"/>
    </xf>
    <xf numFmtId="0" fontId="79" fillId="0" borderId="62" xfId="2" applyFont="1" applyFill="1" applyBorder="1" applyAlignment="1" applyProtection="1">
      <protection hidden="1"/>
    </xf>
    <xf numFmtId="0" fontId="73" fillId="0" borderId="62" xfId="2" applyFont="1" applyBorder="1" applyAlignment="1" applyProtection="1">
      <protection hidden="1"/>
    </xf>
    <xf numFmtId="14" fontId="86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4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4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8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4" fillId="0" borderId="20" xfId="2" applyNumberFormat="1" applyFont="1" applyBorder="1" applyAlignment="1" applyProtection="1">
      <alignment horizontal="center" vertical="center"/>
      <protection hidden="1"/>
    </xf>
    <xf numFmtId="1" fontId="84" fillId="0" borderId="25" xfId="2" applyNumberFormat="1" applyFont="1" applyBorder="1" applyAlignment="1" applyProtection="1">
      <alignment horizontal="center" vertical="center"/>
      <protection hidden="1"/>
    </xf>
    <xf numFmtId="0" fontId="73" fillId="0" borderId="20" xfId="2" applyFont="1" applyFill="1" applyBorder="1" applyAlignment="1" applyProtection="1">
      <alignment horizontal="center" vertical="center"/>
      <protection hidden="1"/>
    </xf>
    <xf numFmtId="0" fontId="73" fillId="0" borderId="20" xfId="2" applyFont="1" applyBorder="1" applyAlignment="1" applyProtection="1">
      <alignment horizontal="center" vertical="center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14" fontId="86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6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6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14" fontId="86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73" fillId="0" borderId="20" xfId="2" applyNumberFormat="1" applyFont="1" applyBorder="1" applyAlignment="1" applyProtection="1">
      <alignment horizontal="center" vertical="center"/>
      <protection locked="0" hidden="1"/>
    </xf>
    <xf numFmtId="14" fontId="73" fillId="0" borderId="25" xfId="2" applyNumberFormat="1" applyFont="1" applyBorder="1" applyAlignment="1" applyProtection="1">
      <alignment horizontal="center" vertical="center"/>
      <protection locked="0" hidden="1"/>
    </xf>
    <xf numFmtId="0" fontId="76" fillId="0" borderId="70" xfId="2" applyFont="1" applyBorder="1" applyAlignment="1" applyProtection="1">
      <alignment horizontal="center" vertical="center" shrinkToFit="1"/>
      <protection hidden="1"/>
    </xf>
    <xf numFmtId="0" fontId="73" fillId="0" borderId="71" xfId="2" applyFont="1" applyBorder="1" applyAlignment="1" applyProtection="1">
      <alignment horizontal="center" vertical="center" shrinkToFit="1"/>
      <protection hidden="1"/>
    </xf>
    <xf numFmtId="0" fontId="73" fillId="0" borderId="72" xfId="2" applyFont="1" applyBorder="1" applyAlignment="1" applyProtection="1">
      <alignment horizontal="center" vertical="center" shrinkToFit="1"/>
      <protection hidden="1"/>
    </xf>
    <xf numFmtId="0" fontId="73" fillId="0" borderId="73" xfId="2" applyFont="1" applyBorder="1" applyAlignment="1" applyProtection="1">
      <alignment horizontal="center" vertical="center" shrinkToFit="1"/>
      <protection hidden="1"/>
    </xf>
    <xf numFmtId="1" fontId="79" fillId="0" borderId="64" xfId="2" applyNumberFormat="1" applyFont="1" applyBorder="1" applyAlignment="1" applyProtection="1">
      <alignment horizontal="center" vertical="center" shrinkToFit="1"/>
      <protection hidden="1"/>
    </xf>
    <xf numFmtId="0" fontId="73" fillId="0" borderId="65" xfId="2" applyFont="1" applyBorder="1" applyAlignment="1" applyProtection="1">
      <alignment horizontal="center" vertical="center" shrinkToFit="1"/>
      <protection hidden="1"/>
    </xf>
    <xf numFmtId="0" fontId="73" fillId="0" borderId="74" xfId="2" applyFont="1" applyBorder="1" applyAlignment="1" applyProtection="1">
      <alignment horizontal="center" vertical="center" shrinkToFit="1"/>
      <protection hidden="1"/>
    </xf>
    <xf numFmtId="0" fontId="72" fillId="0" borderId="55" xfId="2" applyFont="1" applyFill="1" applyBorder="1" applyAlignment="1" applyProtection="1">
      <alignment horizont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protection hidden="1"/>
    </xf>
    <xf numFmtId="0" fontId="73" fillId="0" borderId="56" xfId="2" applyFont="1" applyBorder="1" applyAlignment="1" applyProtection="1">
      <protection hidden="1"/>
    </xf>
    <xf numFmtId="0" fontId="74" fillId="0" borderId="20" xfId="2" applyFont="1" applyFill="1" applyBorder="1" applyAlignment="1" applyProtection="1">
      <alignment horizontal="center" vertical="center" textRotation="90"/>
      <protection hidden="1"/>
    </xf>
    <xf numFmtId="0" fontId="73" fillId="0" borderId="20" xfId="2" applyFont="1" applyBorder="1" applyAlignment="1" applyProtection="1">
      <alignment horizontal="center" vertical="center" textRotation="90"/>
      <protection hidden="1"/>
    </xf>
    <xf numFmtId="14" fontId="86" fillId="0" borderId="20" xfId="2" applyNumberFormat="1" applyFont="1" applyBorder="1" applyAlignment="1" applyProtection="1">
      <alignment horizontal="center" vertical="center"/>
      <protection locked="0" hidden="1"/>
    </xf>
    <xf numFmtId="14" fontId="86" fillId="0" borderId="25" xfId="2" applyNumberFormat="1" applyFont="1" applyBorder="1" applyAlignment="1" applyProtection="1">
      <alignment horizontal="center" vertical="center"/>
      <protection locked="0" hidden="1"/>
    </xf>
    <xf numFmtId="1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7" fillId="0" borderId="20" xfId="2" applyNumberFormat="1" applyFont="1" applyBorder="1" applyAlignment="1" applyProtection="1">
      <alignment horizontal="center" vertical="center"/>
      <protection hidden="1"/>
    </xf>
    <xf numFmtId="1" fontId="87" fillId="0" borderId="25" xfId="2" applyNumberFormat="1" applyFont="1" applyBorder="1" applyAlignment="1" applyProtection="1">
      <alignment horizontal="center" vertical="center"/>
      <protection hidden="1"/>
    </xf>
    <xf numFmtId="0" fontId="82" fillId="0" borderId="52" xfId="2" applyFont="1" applyFill="1" applyBorder="1" applyAlignment="1" applyProtection="1">
      <alignment horizontal="center" vertical="center"/>
      <protection hidden="1"/>
    </xf>
    <xf numFmtId="0" fontId="82" fillId="0" borderId="20" xfId="2" applyFont="1" applyFill="1" applyBorder="1" applyAlignment="1" applyProtection="1">
      <alignment horizontal="center" vertical="center"/>
      <protection hidden="1"/>
    </xf>
    <xf numFmtId="0" fontId="82" fillId="0" borderId="20" xfId="2" applyFont="1" applyBorder="1" applyAlignment="1" applyProtection="1">
      <alignment horizontal="center" vertical="center"/>
      <protection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0" fontId="82" fillId="0" borderId="20" xfId="2" applyFont="1" applyFill="1" applyBorder="1" applyAlignment="1" applyProtection="1">
      <alignment horizontal="left" vertical="center"/>
      <protection hidden="1"/>
    </xf>
    <xf numFmtId="0" fontId="82" fillId="0" borderId="25" xfId="2" applyFont="1" applyFill="1" applyBorder="1" applyAlignment="1" applyProtection="1">
      <alignment horizontal="left" vertical="center"/>
      <protection hidden="1"/>
    </xf>
    <xf numFmtId="0" fontId="80" fillId="0" borderId="52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73" fillId="0" borderId="52" xfId="2" applyFont="1" applyFill="1" applyBorder="1" applyAlignment="1" applyProtection="1">
      <alignment horizontal="center" vertical="center"/>
      <protection hidden="1"/>
    </xf>
    <xf numFmtId="0" fontId="73" fillId="0" borderId="24" xfId="2" applyFont="1" applyBorder="1" applyAlignment="1" applyProtection="1">
      <alignment horizontal="center" vertical="center"/>
      <protection hidden="1"/>
    </xf>
    <xf numFmtId="0" fontId="73" fillId="0" borderId="25" xfId="2" applyFont="1" applyBorder="1" applyAlignment="1" applyProtection="1">
      <alignment horizontal="center" vertical="center"/>
      <protection hidden="1"/>
    </xf>
    <xf numFmtId="0" fontId="86" fillId="0" borderId="20" xfId="2" applyFont="1" applyFill="1" applyBorder="1" applyAlignment="1" applyProtection="1">
      <alignment horizontal="center" vertical="center" textRotation="90"/>
      <protection hidden="1"/>
    </xf>
    <xf numFmtId="0" fontId="86" fillId="0" borderId="25" xfId="2" applyFont="1" applyBorder="1" applyAlignment="1" applyProtection="1">
      <alignment horizontal="center" vertical="center" textRotation="90"/>
      <protection hidden="1"/>
    </xf>
    <xf numFmtId="0" fontId="70" fillId="0" borderId="54" xfId="2" applyNumberFormat="1" applyFont="1" applyFill="1" applyBorder="1" applyAlignment="1" applyProtection="1">
      <alignment horizontal="center" vertical="center"/>
      <protection hidden="1"/>
    </xf>
    <xf numFmtId="0" fontId="71" fillId="0" borderId="55" xfId="2" applyNumberFormat="1" applyFont="1" applyBorder="1" applyAlignment="1" applyProtection="1">
      <protection hidden="1"/>
    </xf>
    <xf numFmtId="0" fontId="71" fillId="0" borderId="52" xfId="2" applyNumberFormat="1" applyFont="1" applyBorder="1" applyAlignment="1" applyProtection="1">
      <protection hidden="1"/>
    </xf>
    <xf numFmtId="0" fontId="71" fillId="0" borderId="20" xfId="2" applyNumberFormat="1" applyFont="1" applyBorder="1" applyAlignment="1" applyProtection="1">
      <protection hidden="1"/>
    </xf>
    <xf numFmtId="0" fontId="70" fillId="0" borderId="54" xfId="2" applyFont="1" applyFill="1" applyBorder="1" applyAlignment="1" applyProtection="1">
      <alignment horizontal="center" vertical="center"/>
      <protection hidden="1"/>
    </xf>
    <xf numFmtId="0" fontId="71" fillId="0" borderId="55" xfId="2" applyFont="1" applyBorder="1" applyAlignment="1" applyProtection="1">
      <alignment horizontal="center"/>
      <protection hidden="1"/>
    </xf>
    <xf numFmtId="0" fontId="71" fillId="0" borderId="52" xfId="2" applyFont="1" applyBorder="1" applyAlignment="1" applyProtection="1">
      <alignment horizontal="center"/>
      <protection hidden="1"/>
    </xf>
    <xf numFmtId="0" fontId="71" fillId="0" borderId="20" xfId="2" applyFont="1" applyBorder="1" applyAlignment="1" applyProtection="1">
      <alignment horizontal="center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2" fontId="77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7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78" fillId="0" borderId="23" xfId="2" applyFont="1" applyBorder="1" applyAlignment="1" applyProtection="1">
      <alignment horizontal="center" vertical="center" textRotation="90" shrinkToFit="1"/>
      <protection hidden="1"/>
    </xf>
    <xf numFmtId="0" fontId="78" fillId="0" borderId="53" xfId="2" applyFont="1" applyBorder="1" applyAlignment="1" applyProtection="1">
      <alignment horizontal="center" vertical="center" textRotation="90" shrinkToFit="1"/>
      <protection hidden="1"/>
    </xf>
    <xf numFmtId="166" fontId="8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8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89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3" fillId="0" borderId="20" xfId="2" applyNumberFormat="1" applyFont="1" applyFill="1" applyBorder="1" applyAlignment="1" applyProtection="1">
      <alignment horizontal="center" vertical="center"/>
      <protection hidden="1"/>
    </xf>
    <xf numFmtId="0" fontId="73" fillId="0" borderId="20" xfId="2" applyNumberFormat="1" applyFont="1" applyBorder="1" applyAlignment="1" applyProtection="1">
      <alignment horizontal="center" vertical="center"/>
      <protection hidden="1"/>
    </xf>
    <xf numFmtId="14" fontId="8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8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89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1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916C91CE-434D-403D-876A-7EB5EF34C9C2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2" sqref="J12:L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5"/>
      <c r="P2" s="195" t="s">
        <v>24</v>
      </c>
      <c r="Q2" s="195"/>
      <c r="R2" s="195"/>
    </row>
    <row r="3" spans="2:18" ht="13.35" customHeight="1" x14ac:dyDescent="0.25"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8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3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36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8"/>
      <c r="P5" s="27">
        <v>7</v>
      </c>
      <c r="Q5" s="27">
        <v>18.9999</v>
      </c>
      <c r="R5" s="28">
        <v>71</v>
      </c>
    </row>
    <row r="6" spans="2:18" ht="13.35" customHeight="1" x14ac:dyDescent="0.25">
      <c r="B6" s="236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  <c r="P6" s="27">
        <v>19</v>
      </c>
      <c r="Q6" s="27">
        <v>30.9999</v>
      </c>
      <c r="R6" s="28">
        <v>72</v>
      </c>
    </row>
    <row r="7" spans="2:18" ht="13.35" customHeight="1" x14ac:dyDescent="0.25">
      <c r="B7" s="236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8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36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8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39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42" t="s">
        <v>13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27"/>
      <c r="D11" s="212"/>
      <c r="E11" s="212"/>
      <c r="F11" s="212"/>
      <c r="G11" s="212"/>
      <c r="H11" s="212"/>
      <c r="I11" s="212"/>
      <c r="J11" s="212"/>
      <c r="K11" s="212"/>
      <c r="L11" s="212"/>
      <c r="M11" s="228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3" t="s">
        <v>161</v>
      </c>
      <c r="E12" s="249"/>
      <c r="F12" s="1"/>
      <c r="G12" s="245" t="s">
        <v>162</v>
      </c>
      <c r="H12" s="248"/>
      <c r="I12" s="2"/>
      <c r="J12" s="245" t="s">
        <v>163</v>
      </c>
      <c r="K12" s="246"/>
      <c r="L12" s="24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99" t="s">
        <v>14</v>
      </c>
      <c r="E13" s="200"/>
      <c r="F13" s="1"/>
      <c r="G13" s="199" t="s">
        <v>15</v>
      </c>
      <c r="H13" s="199"/>
      <c r="I13" s="2"/>
      <c r="J13" s="199" t="s">
        <v>16</v>
      </c>
      <c r="K13" s="212"/>
      <c r="L13" s="212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45" t="s">
        <v>158</v>
      </c>
      <c r="E14" s="248"/>
      <c r="F14" s="4"/>
      <c r="G14" s="245" t="s">
        <v>159</v>
      </c>
      <c r="H14" s="248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99" t="s">
        <v>17</v>
      </c>
      <c r="E15" s="211"/>
      <c r="F15" s="4"/>
      <c r="G15" s="199" t="s">
        <v>18</v>
      </c>
      <c r="H15" s="211"/>
      <c r="I15" s="5"/>
      <c r="J15" s="3" t="s">
        <v>19</v>
      </c>
      <c r="K15" s="250"/>
      <c r="L15" s="212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3" t="s">
        <v>156</v>
      </c>
      <c r="E16" s="214"/>
      <c r="F16" s="4"/>
      <c r="G16" s="168" t="s">
        <v>155</v>
      </c>
      <c r="H16" s="205"/>
      <c r="I16" s="205"/>
      <c r="J16" s="201" t="s">
        <v>154</v>
      </c>
      <c r="K16" s="202"/>
      <c r="L16" s="20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99" t="s">
        <v>20</v>
      </c>
      <c r="E17" s="223"/>
      <c r="F17" s="4"/>
      <c r="G17" s="3" t="s">
        <v>21</v>
      </c>
      <c r="H17" s="15"/>
      <c r="I17" s="5"/>
      <c r="J17" s="199" t="s">
        <v>22</v>
      </c>
      <c r="K17" s="212"/>
      <c r="L17" s="212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08"/>
      <c r="E18" s="208"/>
      <c r="F18" s="15"/>
      <c r="G18" s="209"/>
      <c r="H18" s="209"/>
      <c r="I18" s="20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20" t="s">
        <v>1</v>
      </c>
      <c r="E19" s="222"/>
      <c r="F19" s="7"/>
      <c r="G19" s="220" t="s">
        <v>2</v>
      </c>
      <c r="H19" s="221"/>
      <c r="I19" s="221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29">
        <v>40575</v>
      </c>
      <c r="E20" s="230"/>
      <c r="F20" s="8"/>
      <c r="G20" s="224" t="s">
        <v>5</v>
      </c>
      <c r="H20" s="225"/>
      <c r="I20" s="226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99" t="s">
        <v>3</v>
      </c>
      <c r="E21" s="200"/>
      <c r="F21" s="9"/>
      <c r="G21" s="224" t="s">
        <v>6</v>
      </c>
      <c r="H21" s="225"/>
      <c r="I21" s="226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06">
        <v>40603</v>
      </c>
      <c r="E22" s="207"/>
      <c r="F22" s="8"/>
      <c r="G22" s="231" t="s">
        <v>136</v>
      </c>
      <c r="H22" s="232"/>
      <c r="I22" s="232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99" t="s">
        <v>23</v>
      </c>
      <c r="E23" s="200"/>
      <c r="F23" s="9"/>
      <c r="G23" s="204"/>
      <c r="H23" s="204"/>
      <c r="I23" s="20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06">
        <v>40634</v>
      </c>
      <c r="E24" s="210"/>
      <c r="F24" s="9"/>
      <c r="G24" s="220" t="s">
        <v>7</v>
      </c>
      <c r="H24" s="221"/>
      <c r="I24" s="221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99" t="s">
        <v>4</v>
      </c>
      <c r="E25" s="200"/>
      <c r="F25" s="8"/>
      <c r="G25" s="215" t="s">
        <v>11</v>
      </c>
      <c r="H25" s="216"/>
      <c r="I25" s="216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99"/>
      <c r="E26" s="212"/>
      <c r="F26" s="8"/>
      <c r="G26" s="217" t="s">
        <v>12</v>
      </c>
      <c r="H26" s="218"/>
      <c r="I26" s="219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97" t="s">
        <v>152</v>
      </c>
      <c r="D27" s="198"/>
      <c r="E27" s="198"/>
      <c r="F27" s="21"/>
      <c r="G27" s="196"/>
      <c r="H27" s="196"/>
      <c r="I27" s="196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6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164</v>
      </c>
      <c r="C2" s="47" t="s">
        <v>114</v>
      </c>
      <c r="D2" s="51" t="s">
        <v>160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160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167</v>
      </c>
      <c r="E6" s="47" t="s">
        <v>175</v>
      </c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 CCS.1153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304" t="str">
        <f>IF('INITIAL INPUT'!G20="","",'INITIAL INPUT'!G20)</f>
        <v>Class Standing</v>
      </c>
      <c r="F2" s="297" t="str">
        <f>IF('INITIAL INPUT'!G21="","",'INITIAL INPUT'!G21)</f>
        <v>Laboratory</v>
      </c>
      <c r="G2" s="292" t="s">
        <v>98</v>
      </c>
      <c r="H2" s="272" t="s">
        <v>99</v>
      </c>
      <c r="I2" s="301" t="str">
        <f>IF('INITIAL INPUT'!J23="","GRADE (%)","INVALID GRADE")</f>
        <v>GRADE (%)</v>
      </c>
      <c r="J2" s="304" t="str">
        <f>E2</f>
        <v>Class Standing</v>
      </c>
      <c r="K2" s="297" t="str">
        <f>F2</f>
        <v>Laboratory</v>
      </c>
      <c r="L2" s="292" t="str">
        <f>G2</f>
        <v>EXAM</v>
      </c>
      <c r="M2" s="293" t="s">
        <v>132</v>
      </c>
      <c r="N2" s="272" t="s">
        <v>99</v>
      </c>
      <c r="O2" s="301" t="str">
        <f>IF('INITIAL INPUT'!K23="","GRADE (%)","INVALID GRADE")</f>
        <v>GRADE (%)</v>
      </c>
      <c r="P2" s="304" t="str">
        <f>E2</f>
        <v>Class Standing</v>
      </c>
      <c r="Q2" s="297" t="str">
        <f>F2</f>
        <v>Laboratory</v>
      </c>
      <c r="R2" s="292" t="s">
        <v>98</v>
      </c>
      <c r="S2" s="293" t="s">
        <v>132</v>
      </c>
      <c r="T2" s="272" t="s">
        <v>99</v>
      </c>
      <c r="U2" s="301" t="str">
        <f>IF('INITIAL INPUT'!L23="","GRADE (%)","INVALID GRADE")</f>
        <v>GRADE (%)</v>
      </c>
      <c r="V2" s="307" t="str">
        <f>IF(U2="INVALID GRADE","INVALID FINAL GRADE","FINAL GRADE (%)")</f>
        <v>FINAL GRADE (%)</v>
      </c>
      <c r="W2" s="319" t="s">
        <v>133</v>
      </c>
    </row>
    <row r="3" spans="1:24" s="74" customFormat="1" ht="12.75" customHeight="1" x14ac:dyDescent="0.25">
      <c r="A3" s="262" t="str">
        <f>'INITIAL INPUT'!J12</f>
        <v>WEB DEVELOPMENT</v>
      </c>
      <c r="B3" s="263"/>
      <c r="C3" s="263"/>
      <c r="D3" s="264"/>
      <c r="E3" s="305"/>
      <c r="F3" s="298"/>
      <c r="G3" s="270"/>
      <c r="H3" s="300"/>
      <c r="I3" s="302"/>
      <c r="J3" s="305"/>
      <c r="K3" s="298"/>
      <c r="L3" s="270"/>
      <c r="M3" s="293"/>
      <c r="N3" s="300"/>
      <c r="O3" s="302"/>
      <c r="P3" s="305"/>
      <c r="Q3" s="298"/>
      <c r="R3" s="270"/>
      <c r="S3" s="293"/>
      <c r="T3" s="300"/>
      <c r="U3" s="302"/>
      <c r="V3" s="308"/>
      <c r="W3" s="320"/>
    </row>
    <row r="4" spans="1:24" s="74" customFormat="1" ht="12.75" customHeight="1" x14ac:dyDescent="0.25">
      <c r="A4" s="265" t="str">
        <f>CONCATENATE('INITIAL INPUT'!D14,"  ",'INITIAL INPUT'!G14)</f>
        <v>TTH 8:30AM-9:30AM  TTHSAT 9:30AM-10:30AM</v>
      </c>
      <c r="B4" s="266"/>
      <c r="C4" s="267"/>
      <c r="D4" s="103" t="str">
        <f>'INITIAL INPUT'!J14</f>
        <v>M306</v>
      </c>
      <c r="E4" s="305"/>
      <c r="F4" s="298"/>
      <c r="G4" s="270"/>
      <c r="H4" s="300"/>
      <c r="I4" s="302"/>
      <c r="J4" s="305"/>
      <c r="K4" s="298"/>
      <c r="L4" s="270"/>
      <c r="M4" s="293"/>
      <c r="N4" s="300"/>
      <c r="O4" s="302"/>
      <c r="P4" s="305"/>
      <c r="Q4" s="298"/>
      <c r="R4" s="270"/>
      <c r="S4" s="293"/>
      <c r="T4" s="300"/>
      <c r="U4" s="302"/>
      <c r="V4" s="308"/>
      <c r="W4" s="320"/>
    </row>
    <row r="5" spans="1:24" s="74" customFormat="1" ht="12.6" customHeight="1" x14ac:dyDescent="0.25">
      <c r="A5" s="265" t="str">
        <f>CONCATENATE('INITIAL INPUT'!G16," Trimester ","SY ",'INITIAL INPUT'!D16)</f>
        <v>1st Trimester SY 2017-2018</v>
      </c>
      <c r="B5" s="266"/>
      <c r="C5" s="267"/>
      <c r="D5" s="268"/>
      <c r="E5" s="305"/>
      <c r="F5" s="298"/>
      <c r="G5" s="310">
        <f>'INITIAL INPUT'!D20</f>
        <v>40575</v>
      </c>
      <c r="H5" s="300"/>
      <c r="I5" s="302"/>
      <c r="J5" s="305"/>
      <c r="K5" s="298"/>
      <c r="L5" s="310">
        <f>'INITIAL INPUT'!D22</f>
        <v>40603</v>
      </c>
      <c r="M5" s="293"/>
      <c r="N5" s="300"/>
      <c r="O5" s="302"/>
      <c r="P5" s="305"/>
      <c r="Q5" s="298"/>
      <c r="R5" s="310">
        <f>'INITIAL INPUT'!D24</f>
        <v>40634</v>
      </c>
      <c r="S5" s="293"/>
      <c r="T5" s="300"/>
      <c r="U5" s="302"/>
      <c r="V5" s="308"/>
      <c r="W5" s="320"/>
    </row>
    <row r="6" spans="1:24" s="74" customFormat="1" ht="12.75" customHeight="1" x14ac:dyDescent="0.25">
      <c r="A6" s="278" t="str">
        <f>CONCATENATE("Inst/Prof:", 'INITIAL INPUT'!J16)</f>
        <v>Inst/Prof:Leonard Prim Francis G. Reyes</v>
      </c>
      <c r="B6" s="279"/>
      <c r="C6" s="279"/>
      <c r="D6" s="311"/>
      <c r="E6" s="305"/>
      <c r="F6" s="298"/>
      <c r="G6" s="298"/>
      <c r="H6" s="300"/>
      <c r="I6" s="302"/>
      <c r="J6" s="305"/>
      <c r="K6" s="298"/>
      <c r="L6" s="298"/>
      <c r="M6" s="293"/>
      <c r="N6" s="300"/>
      <c r="O6" s="302"/>
      <c r="P6" s="305"/>
      <c r="Q6" s="298"/>
      <c r="R6" s="298"/>
      <c r="S6" s="293"/>
      <c r="T6" s="300"/>
      <c r="U6" s="302"/>
      <c r="V6" s="308"/>
      <c r="W6" s="320"/>
    </row>
    <row r="7" spans="1:24" ht="13.15" customHeight="1" x14ac:dyDescent="0.2">
      <c r="A7" s="281" t="s">
        <v>124</v>
      </c>
      <c r="B7" s="282"/>
      <c r="C7" s="285" t="s">
        <v>125</v>
      </c>
      <c r="D7" s="251" t="s">
        <v>134</v>
      </c>
      <c r="E7" s="306"/>
      <c r="F7" s="299"/>
      <c r="G7" s="299"/>
      <c r="H7" s="300"/>
      <c r="I7" s="302"/>
      <c r="J7" s="306"/>
      <c r="K7" s="299"/>
      <c r="L7" s="299"/>
      <c r="M7" s="294"/>
      <c r="N7" s="300"/>
      <c r="O7" s="302"/>
      <c r="P7" s="306"/>
      <c r="Q7" s="299"/>
      <c r="R7" s="299"/>
      <c r="S7" s="294"/>
      <c r="T7" s="300"/>
      <c r="U7" s="302"/>
      <c r="V7" s="308"/>
      <c r="W7" s="320"/>
    </row>
    <row r="8" spans="1:24" ht="12.75" customHeight="1" x14ac:dyDescent="0.2">
      <c r="A8" s="283"/>
      <c r="B8" s="284"/>
      <c r="C8" s="286"/>
      <c r="D8" s="252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74"/>
      <c r="I8" s="303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95"/>
      <c r="N8" s="274"/>
      <c r="O8" s="303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95"/>
      <c r="T8" s="274"/>
      <c r="U8" s="303"/>
      <c r="V8" s="309"/>
      <c r="W8" s="321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GUDIO, FERNANDO J. </v>
      </c>
      <c r="C9" s="104" t="str">
        <f>IF(NAMES!C2="","",NAMES!C2)</f>
        <v>M</v>
      </c>
      <c r="D9" s="81" t="str">
        <f>IF(NAMES!D2="","",NAMES!D2)</f>
        <v>BSIT-WEB TRACK-2</v>
      </c>
      <c r="E9" s="82">
        <f>IF(PRELIM!P9="","",$E$8*PRELIM!P9)</f>
        <v>6.6000000000000005</v>
      </c>
      <c r="F9" s="83">
        <f>IF(PRELIM!AB9="","",$F$8*PRELIM!AB9)</f>
        <v>24.315789473684209</v>
      </c>
      <c r="G9" s="83">
        <f>IF(PRELIM!AD9="","",$G$8*PRELIM!AD9)</f>
        <v>15.64</v>
      </c>
      <c r="H9" s="84">
        <f t="shared" ref="H9:H40" si="0">IF(SUM(E9:G9)=0,"",SUM(E9:G9))</f>
        <v>46.555789473684214</v>
      </c>
      <c r="I9" s="85">
        <f>IF(H9="","",VLOOKUP(H9,'INITIAL INPUT'!$P$4:$R$34,3))</f>
        <v>74</v>
      </c>
      <c r="J9" s="83">
        <f>IF(MIDTERM!P9="","",$J$8*MIDTERM!P9)</f>
        <v>16.971428571428572</v>
      </c>
      <c r="K9" s="83">
        <f>IF(MIDTERM!AB9="","",$K$8*MIDTERM!AB9)</f>
        <v>14.850000000000001</v>
      </c>
      <c r="L9" s="83">
        <f>IF(MIDTERM!AD9="","",$L$8*MIDTERM!AD9)</f>
        <v>13.600000000000001</v>
      </c>
      <c r="M9" s="86">
        <f>IF(SUM(J9:L9)=0,"",SUM(J9:L9))</f>
        <v>45.421428571428578</v>
      </c>
      <c r="N9" s="87">
        <f>IF(M9="","",('INITIAL INPUT'!$J$25*CRS!H9+'INITIAL INPUT'!$K$25*CRS!M9))</f>
        <v>45.988609022556396</v>
      </c>
      <c r="O9" s="85">
        <f>IF(N9="","",VLOOKUP(N9,'INITIAL INPUT'!$P$4:$R$34,3))</f>
        <v>74</v>
      </c>
      <c r="P9" s="83" t="str">
        <f>IF(FINAL!P9="","",CRS!$P$8*FINAL!P9)</f>
        <v/>
      </c>
      <c r="Q9" s="83" t="str">
        <f>IF(FINAL!AB9="","",CRS!$Q$8*FINAL!AB9)</f>
        <v/>
      </c>
      <c r="R9" s="83">
        <f>IF(FINAL!AD9="","",CRS!$R$8*FINAL!AD9)</f>
        <v>24.14</v>
      </c>
      <c r="S9" s="86">
        <f t="shared" ref="S9:S15" si="1">IF(R9="","",SUM(P9:R9))</f>
        <v>24.14</v>
      </c>
      <c r="T9" s="87">
        <f>IF(S9="","",'INITIAL INPUT'!$J$26*CRS!H9+'INITIAL INPUT'!$K$26*CRS!M9+'INITIAL INPUT'!$L$26*CRS!S9)</f>
        <v>35.064304511278195</v>
      </c>
      <c r="U9" s="85">
        <f>IF(T9="","",VLOOKUP(T9,'INITIAL INPUT'!$P$4:$R$34,3))</f>
        <v>73</v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MARTIN, STEPHEN M. </v>
      </c>
      <c r="C10" s="104" t="str">
        <f>IF(NAMES!C3="","",NAMES!C3)</f>
        <v>M</v>
      </c>
      <c r="D10" s="81" t="str">
        <f>IF(NAMES!D3="","",NAMES!D3)</f>
        <v>BSIT-NET SEC TRACK-3</v>
      </c>
      <c r="E10" s="82">
        <f>IF(PRELIM!P10="","",$E$8*PRELIM!P10)</f>
        <v>14.3</v>
      </c>
      <c r="F10" s="83">
        <f>IF(PRELIM!AB10="","",$F$8*PRELIM!AB10)</f>
        <v>21.710526315789476</v>
      </c>
      <c r="G10" s="83">
        <f>IF(PRELIM!AD10="","",$G$8*PRELIM!AD10)</f>
        <v>24.82</v>
      </c>
      <c r="H10" s="84">
        <f t="shared" si="0"/>
        <v>60.830526315789477</v>
      </c>
      <c r="I10" s="85">
        <f>IF(H10="","",VLOOKUP(H10,'INITIAL INPUT'!$P$4:$R$34,3))</f>
        <v>80</v>
      </c>
      <c r="J10" s="83" t="str">
        <f>IF(MIDTERM!P10="","",$J$8*MIDTERM!P10)</f>
        <v/>
      </c>
      <c r="K10" s="83" t="str">
        <f>IF(MIDTERM!AB10="","",$K$8*MIDTERM!AB10)</f>
        <v/>
      </c>
      <c r="L10" s="83">
        <f>IF(MIDTERM!AD10="","",$L$8*MIDTERM!AD10)</f>
        <v>19.040000000000003</v>
      </c>
      <c r="M10" s="86">
        <f t="shared" ref="M10:M40" si="2">IF(SUM(J10:L10)=0,"",SUM(J10:L10))</f>
        <v>19.040000000000003</v>
      </c>
      <c r="N10" s="87">
        <f>IF(M10="","",('INITIAL INPUT'!$J$25*CRS!H10+'INITIAL INPUT'!$K$25*CRS!M10))</f>
        <v>39.935263157894738</v>
      </c>
      <c r="O10" s="85">
        <f>IF(N10="","",VLOOKUP(N10,'INITIAL INPUT'!$P$4:$R$34,3))</f>
        <v>73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OSAY, DARWIN P. </v>
      </c>
      <c r="C11" s="104" t="str">
        <f>IF(NAMES!C4="","",NAMES!C4)</f>
        <v>M</v>
      </c>
      <c r="D11" s="81" t="str">
        <f>IF(NAMES!D4="","",NAMES!D4)</f>
        <v>BSIT-WEB TRACK-2</v>
      </c>
      <c r="E11" s="82">
        <f>IF(PRELIM!P11="","",$E$8*PRELIM!P11)</f>
        <v>12.1</v>
      </c>
      <c r="F11" s="83">
        <f>IF(PRELIM!AB11="","",$F$8*PRELIM!AB11)</f>
        <v>20.842105263157894</v>
      </c>
      <c r="G11" s="83">
        <f>IF(PRELIM!AD11="","",$G$8*PRELIM!AD11)</f>
        <v>23.12</v>
      </c>
      <c r="H11" s="84">
        <f t="shared" si="0"/>
        <v>56.062105263157889</v>
      </c>
      <c r="I11" s="85">
        <f>IF(H11="","",VLOOKUP(H11,'INITIAL INPUT'!$P$4:$R$34,3))</f>
        <v>78</v>
      </c>
      <c r="J11" s="83">
        <f>IF(MIDTERM!P11="","",$J$8*MIDTERM!P11)</f>
        <v>7.0714285714285712</v>
      </c>
      <c r="K11" s="83">
        <f>IF(MIDTERM!AB11="","",$K$8*MIDTERM!AB11)</f>
        <v>18.150000000000002</v>
      </c>
      <c r="L11" s="83">
        <f>IF(MIDTERM!AD11="","",$L$8*MIDTERM!AD11)</f>
        <v>25.840000000000003</v>
      </c>
      <c r="M11" s="86">
        <f t="shared" si="2"/>
        <v>51.061428571428578</v>
      </c>
      <c r="N11" s="87">
        <f>IF(M11="","",('INITIAL INPUT'!$J$25*CRS!H11+'INITIAL INPUT'!$K$25*CRS!M11))</f>
        <v>53.561766917293234</v>
      </c>
      <c r="O11" s="85">
        <f>IF(N11="","",VLOOKUP(N11,'INITIAL INPUT'!$P$4:$R$34,3))</f>
        <v>77</v>
      </c>
      <c r="P11" s="83" t="str">
        <f>IF(FINAL!P11="","",CRS!$P$8*FINAL!P11)</f>
        <v/>
      </c>
      <c r="Q11" s="83" t="str">
        <f>IF(FINAL!AB11="","",CRS!$Q$8*FINAL!AB11)</f>
        <v/>
      </c>
      <c r="R11" s="83">
        <f>IF(FINAL!AD11="","",CRS!$R$8*FINAL!AD11)</f>
        <v>18.360000000000003</v>
      </c>
      <c r="S11" s="86">
        <f t="shared" si="1"/>
        <v>18.360000000000003</v>
      </c>
      <c r="T11" s="87">
        <f>IF(S11="","",'INITIAL INPUT'!$J$26*CRS!H11+'INITIAL INPUT'!$K$26*CRS!M11+'INITIAL INPUT'!$L$26*CRS!S11)</f>
        <v>35.96088345864662</v>
      </c>
      <c r="U11" s="85">
        <f>IF(T11="","",VLOOKUP(T11,'INITIAL INPUT'!$P$4:$R$34,3))</f>
        <v>73</v>
      </c>
      <c r="V11" s="107">
        <f t="shared" si="3"/>
        <v>73</v>
      </c>
      <c r="W11" s="166" t="str">
        <f t="shared" si="4"/>
        <v>FAILED</v>
      </c>
      <c r="X11" s="91"/>
    </row>
    <row r="12" spans="1:24" x14ac:dyDescent="0.2">
      <c r="A12" s="90" t="s">
        <v>37</v>
      </c>
      <c r="B12" s="79" t="str">
        <f>IF(NAMES!B5="","",NAMES!B5)</f>
        <v xml:space="preserve">VILLANUEVA, REXON DON D. </v>
      </c>
      <c r="C12" s="104" t="str">
        <f>IF(NAMES!C5="","",NAMES!C5)</f>
        <v>M</v>
      </c>
      <c r="D12" s="81" t="str">
        <f>IF(NAMES!D5="","",NAMES!D5)</f>
        <v>BSIT-WEB TRACK-3</v>
      </c>
      <c r="E12" s="82">
        <f>IF(PRELIM!P12="","",$E$8*PRELIM!P12)</f>
        <v>10.999999999999998</v>
      </c>
      <c r="F12" s="83">
        <f>IF(PRELIM!AB12="","",$F$8*PRELIM!AB12)</f>
        <v>24.315789473684209</v>
      </c>
      <c r="G12" s="83">
        <f>IF(PRELIM!AD12="","",$G$8*PRELIM!AD12)</f>
        <v>24.14</v>
      </c>
      <c r="H12" s="84">
        <f t="shared" si="0"/>
        <v>59.455789473684206</v>
      </c>
      <c r="I12" s="85">
        <f>IF(H12="","",VLOOKUP(H12,'INITIAL INPUT'!$P$4:$R$34,3))</f>
        <v>80</v>
      </c>
      <c r="J12" s="83">
        <f>IF(MIDTERM!P12="","",$J$8*MIDTERM!P12)</f>
        <v>9.9</v>
      </c>
      <c r="K12" s="83">
        <f>IF(MIDTERM!AB12="","",$K$8*MIDTERM!AB12)</f>
        <v>9.9</v>
      </c>
      <c r="L12" s="83">
        <f>IF(MIDTERM!AD12="","",$L$8*MIDTERM!AD12)</f>
        <v>19.040000000000003</v>
      </c>
      <c r="M12" s="86">
        <f t="shared" si="2"/>
        <v>38.840000000000003</v>
      </c>
      <c r="N12" s="87">
        <f>IF(M12="","",('INITIAL INPUT'!$J$25*CRS!H12+'INITIAL INPUT'!$K$25*CRS!M12))</f>
        <v>49.147894736842105</v>
      </c>
      <c r="O12" s="85">
        <f>IF(N12="","",VLOOKUP(N12,'INITIAL INPUT'!$P$4:$R$34,3))</f>
        <v>74</v>
      </c>
      <c r="P12" s="83" t="str">
        <f>IF(FINAL!P12="","",CRS!$P$8*FINAL!P12)</f>
        <v/>
      </c>
      <c r="Q12" s="83" t="str">
        <f>IF(FINAL!AB12="","",CRS!$Q$8*FINAL!AB12)</f>
        <v/>
      </c>
      <c r="R12" s="83">
        <f>IF(FINAL!AD12="","",CRS!$R$8*FINAL!AD12)</f>
        <v>21.76</v>
      </c>
      <c r="S12" s="86">
        <f t="shared" si="1"/>
        <v>21.76</v>
      </c>
      <c r="T12" s="87">
        <f>IF(S12="","",'INITIAL INPUT'!$J$26*CRS!H12+'INITIAL INPUT'!$K$26*CRS!M12+'INITIAL INPUT'!$L$26*CRS!S12)</f>
        <v>35.453947368421055</v>
      </c>
      <c r="U12" s="85">
        <f>IF(T12="","",VLOOKUP(T12,'INITIAL INPUT'!$P$4:$R$34,3))</f>
        <v>73</v>
      </c>
      <c r="V12" s="107">
        <f t="shared" si="3"/>
        <v>73</v>
      </c>
      <c r="W12" s="166" t="str">
        <f t="shared" si="4"/>
        <v>FAILED</v>
      </c>
      <c r="X12" s="91"/>
    </row>
    <row r="13" spans="1:24" x14ac:dyDescent="0.2">
      <c r="A13" s="90" t="s">
        <v>38</v>
      </c>
      <c r="B13" s="79" t="str">
        <f>IF(NAMES!B6="","",NAMES!B6)</f>
        <v xml:space="preserve">VILLARUZ, CHESTER ALLAN L. </v>
      </c>
      <c r="C13" s="104" t="str">
        <f>IF(NAMES!C6="","",NAMES!C6)</f>
        <v>M</v>
      </c>
      <c r="D13" s="81" t="str">
        <f>IF(NAMES!D6="","",NAMES!D6)</f>
        <v>BSIT-NET SEC TRACK-3</v>
      </c>
      <c r="E13" s="82">
        <f>IF(PRELIM!P13="","",$E$8*PRELIM!P13)</f>
        <v>14.3</v>
      </c>
      <c r="F13" s="83">
        <f>IF(PRELIM!AB13="","",$F$8*PRELIM!AB13)</f>
        <v>33</v>
      </c>
      <c r="G13" s="83">
        <f>IF(PRELIM!AD13="","",$G$8*PRELIM!AD13)</f>
        <v>28.560000000000002</v>
      </c>
      <c r="H13" s="84">
        <f t="shared" si="0"/>
        <v>75.86</v>
      </c>
      <c r="I13" s="85">
        <f>IF(H13="","",VLOOKUP(H13,'INITIAL INPUT'!$P$4:$R$34,3))</f>
        <v>88</v>
      </c>
      <c r="J13" s="83">
        <f>IF(MIDTERM!P13="","",$J$8*MIDTERM!P13)</f>
        <v>7.0714285714285712</v>
      </c>
      <c r="K13" s="83">
        <f>IF(MIDTERM!AB13="","",$K$8*MIDTERM!AB13)</f>
        <v>31.35</v>
      </c>
      <c r="L13" s="83">
        <f>IF(MIDTERM!AD13="","",$L$8*MIDTERM!AD13)</f>
        <v>19.040000000000003</v>
      </c>
      <c r="M13" s="86">
        <f t="shared" si="2"/>
        <v>57.46142857142857</v>
      </c>
      <c r="N13" s="87">
        <f>IF(M13="","",('INITIAL INPUT'!$J$25*CRS!H13+'INITIAL INPUT'!$K$25*CRS!M13))</f>
        <v>66.660714285714278</v>
      </c>
      <c r="O13" s="85">
        <f>IF(N13="","",VLOOKUP(N13,'INITIAL INPUT'!$P$4:$R$34,3))</f>
        <v>83</v>
      </c>
      <c r="P13" s="83" t="str">
        <f>IF(FINAL!P13="","",CRS!$P$8*FINAL!P13)</f>
        <v/>
      </c>
      <c r="Q13" s="83" t="str">
        <f>IF(FINAL!AB13="","",CRS!$Q$8*FINAL!AB13)</f>
        <v/>
      </c>
      <c r="R13" s="83">
        <f>IF(FINAL!AD13="","",CRS!$R$8*FINAL!AD13)</f>
        <v>26.180000000000003</v>
      </c>
      <c r="S13" s="86">
        <f t="shared" si="1"/>
        <v>26.180000000000003</v>
      </c>
      <c r="T13" s="87">
        <f>IF(S13="","",'INITIAL INPUT'!$J$26*CRS!H13+'INITIAL INPUT'!$K$26*CRS!M13+'INITIAL INPUT'!$L$26*CRS!S13)</f>
        <v>46.420357142857142</v>
      </c>
      <c r="U13" s="85">
        <f>IF(T13="","",VLOOKUP(T13,'INITIAL INPUT'!$P$4:$R$34,3))</f>
        <v>74</v>
      </c>
      <c r="V13" s="107">
        <f t="shared" si="3"/>
        <v>74</v>
      </c>
      <c r="W13" s="166" t="str">
        <f t="shared" si="4"/>
        <v>FAILED</v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322"/>
      <c r="Y26" s="312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323"/>
      <c r="Y27" s="313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323"/>
      <c r="Y28" s="313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323"/>
      <c r="Y29" s="313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323"/>
      <c r="Y30" s="313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323"/>
      <c r="Y31" s="313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323"/>
      <c r="Y32" s="313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323"/>
      <c r="Y33" s="313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323"/>
      <c r="Y34" s="313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323"/>
      <c r="Y35" s="313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323"/>
      <c r="Y36" s="313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323"/>
      <c r="Y37" s="313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323"/>
      <c r="Y38" s="313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323"/>
      <c r="Y39" s="313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323"/>
      <c r="Y40" s="313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 CCS.1153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9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92" t="s">
        <v>98</v>
      </c>
      <c r="H43" s="272" t="str">
        <f>H2</f>
        <v>SCORE</v>
      </c>
      <c r="I43" s="275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92" t="s">
        <v>98</v>
      </c>
      <c r="M43" s="293" t="str">
        <f>M2</f>
        <v>RAW SCORE</v>
      </c>
      <c r="N43" s="272" t="str">
        <f>N2</f>
        <v>SCORE</v>
      </c>
      <c r="O43" s="275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92" t="s">
        <v>98</v>
      </c>
      <c r="S43" s="293" t="str">
        <f>S2</f>
        <v>RAW SCORE</v>
      </c>
      <c r="T43" s="272" t="str">
        <f>T2</f>
        <v>SCORE</v>
      </c>
      <c r="U43" s="314" t="str">
        <f>U2</f>
        <v>GRADE (%)</v>
      </c>
      <c r="V43" s="317" t="str">
        <f>V2</f>
        <v>FINAL GRADE (%)</v>
      </c>
      <c r="W43" s="319" t="s">
        <v>133</v>
      </c>
    </row>
    <row r="44" spans="1:25" s="74" customFormat="1" ht="15" customHeight="1" x14ac:dyDescent="0.25">
      <c r="A44" s="262" t="str">
        <f>A3</f>
        <v>WEB DEVELOPMENT</v>
      </c>
      <c r="B44" s="263"/>
      <c r="C44" s="263"/>
      <c r="D44" s="264"/>
      <c r="E44" s="288"/>
      <c r="F44" s="291"/>
      <c r="G44" s="270"/>
      <c r="H44" s="273"/>
      <c r="I44" s="276"/>
      <c r="J44" s="288"/>
      <c r="K44" s="291"/>
      <c r="L44" s="270"/>
      <c r="M44" s="293"/>
      <c r="N44" s="273"/>
      <c r="O44" s="276"/>
      <c r="P44" s="288"/>
      <c r="Q44" s="291"/>
      <c r="R44" s="270"/>
      <c r="S44" s="293"/>
      <c r="T44" s="273"/>
      <c r="U44" s="315"/>
      <c r="V44" s="317"/>
      <c r="W44" s="320"/>
    </row>
    <row r="45" spans="1:25" s="74" customFormat="1" ht="12.75" customHeight="1" x14ac:dyDescent="0.25">
      <c r="A45" s="265" t="str">
        <f>A4</f>
        <v>TTH 8:30AM-9:30AM  TTHSAT 9:30AM-10:30AM</v>
      </c>
      <c r="B45" s="266"/>
      <c r="C45" s="267"/>
      <c r="D45" s="75" t="str">
        <f>D4</f>
        <v>M306</v>
      </c>
      <c r="E45" s="288"/>
      <c r="F45" s="291"/>
      <c r="G45" s="270"/>
      <c r="H45" s="273"/>
      <c r="I45" s="276"/>
      <c r="J45" s="288"/>
      <c r="K45" s="291"/>
      <c r="L45" s="270"/>
      <c r="M45" s="293"/>
      <c r="N45" s="273"/>
      <c r="O45" s="276"/>
      <c r="P45" s="288"/>
      <c r="Q45" s="291"/>
      <c r="R45" s="270"/>
      <c r="S45" s="293"/>
      <c r="T45" s="273"/>
      <c r="U45" s="315"/>
      <c r="V45" s="317"/>
      <c r="W45" s="320"/>
    </row>
    <row r="46" spans="1:25" s="74" customFormat="1" ht="12.6" customHeight="1" x14ac:dyDescent="0.25">
      <c r="A46" s="265" t="str">
        <f>A5</f>
        <v>1st Trimester SY 2017-2018</v>
      </c>
      <c r="B46" s="266"/>
      <c r="C46" s="267"/>
      <c r="D46" s="268"/>
      <c r="E46" s="288"/>
      <c r="F46" s="291"/>
      <c r="G46" s="269">
        <f>G5</f>
        <v>40575</v>
      </c>
      <c r="H46" s="273"/>
      <c r="I46" s="276"/>
      <c r="J46" s="288"/>
      <c r="K46" s="291"/>
      <c r="L46" s="269">
        <f>L5</f>
        <v>40603</v>
      </c>
      <c r="M46" s="293"/>
      <c r="N46" s="273"/>
      <c r="O46" s="276"/>
      <c r="P46" s="288"/>
      <c r="Q46" s="291"/>
      <c r="R46" s="269">
        <f>R5</f>
        <v>40634</v>
      </c>
      <c r="S46" s="293"/>
      <c r="T46" s="273"/>
      <c r="U46" s="315"/>
      <c r="V46" s="317"/>
      <c r="W46" s="320"/>
    </row>
    <row r="47" spans="1:25" s="74" customFormat="1" ht="12.75" customHeight="1" x14ac:dyDescent="0.25">
      <c r="A47" s="278" t="str">
        <f>A6</f>
        <v>Inst/Prof:Leonard Prim Francis G. Reyes</v>
      </c>
      <c r="B47" s="279"/>
      <c r="C47" s="270"/>
      <c r="D47" s="280"/>
      <c r="E47" s="288"/>
      <c r="F47" s="291"/>
      <c r="G47" s="270"/>
      <c r="H47" s="273"/>
      <c r="I47" s="276"/>
      <c r="J47" s="288"/>
      <c r="K47" s="291"/>
      <c r="L47" s="270"/>
      <c r="M47" s="293"/>
      <c r="N47" s="273"/>
      <c r="O47" s="276"/>
      <c r="P47" s="288"/>
      <c r="Q47" s="291"/>
      <c r="R47" s="270"/>
      <c r="S47" s="293"/>
      <c r="T47" s="273"/>
      <c r="U47" s="315"/>
      <c r="V47" s="317"/>
      <c r="W47" s="320"/>
    </row>
    <row r="48" spans="1:25" ht="13.15" customHeight="1" x14ac:dyDescent="0.2">
      <c r="A48" s="281" t="str">
        <f>A7</f>
        <v>CLASS LIST</v>
      </c>
      <c r="B48" s="282"/>
      <c r="C48" s="285" t="str">
        <f>C7</f>
        <v>SEX</v>
      </c>
      <c r="D48" s="251" t="str">
        <f>D7</f>
        <v>Course</v>
      </c>
      <c r="E48" s="288"/>
      <c r="F48" s="291"/>
      <c r="G48" s="270"/>
      <c r="H48" s="273"/>
      <c r="I48" s="276"/>
      <c r="J48" s="288"/>
      <c r="K48" s="291"/>
      <c r="L48" s="270"/>
      <c r="M48" s="294"/>
      <c r="N48" s="273"/>
      <c r="O48" s="276"/>
      <c r="P48" s="288"/>
      <c r="Q48" s="291"/>
      <c r="R48" s="270"/>
      <c r="S48" s="294"/>
      <c r="T48" s="273"/>
      <c r="U48" s="315"/>
      <c r="V48" s="317"/>
      <c r="W48" s="320"/>
      <c r="X48" s="91"/>
    </row>
    <row r="49" spans="1:24" x14ac:dyDescent="0.2">
      <c r="A49" s="283"/>
      <c r="B49" s="284"/>
      <c r="C49" s="286"/>
      <c r="D49" s="252"/>
      <c r="E49" s="289"/>
      <c r="F49" s="271"/>
      <c r="G49" s="271"/>
      <c r="H49" s="274"/>
      <c r="I49" s="277"/>
      <c r="J49" s="289"/>
      <c r="K49" s="271"/>
      <c r="L49" s="271"/>
      <c r="M49" s="295"/>
      <c r="N49" s="274"/>
      <c r="O49" s="277"/>
      <c r="P49" s="289"/>
      <c r="Q49" s="271"/>
      <c r="R49" s="271"/>
      <c r="S49" s="295"/>
      <c r="T49" s="274"/>
      <c r="U49" s="316"/>
      <c r="V49" s="318"/>
      <c r="W49" s="321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322"/>
      <c r="Y66" s="312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323"/>
      <c r="Y67" s="313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323"/>
      <c r="Y68" s="313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323"/>
      <c r="Y69" s="313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323"/>
      <c r="Y70" s="313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323"/>
      <c r="Y71" s="313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323"/>
      <c r="Y72" s="313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323"/>
      <c r="Y73" s="313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323"/>
      <c r="Y74" s="313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323"/>
      <c r="Y75" s="313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323"/>
      <c r="Y76" s="313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323"/>
      <c r="Y77" s="313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323"/>
      <c r="Y78" s="313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323"/>
      <c r="Y79" s="313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323"/>
      <c r="Y80" s="313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="90" zoomScaleNormal="100" zoomScalePageLayoutView="90" workbookViewId="0">
      <selection activeCell="G9" sqref="G9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77" t="str">
        <f>CRS!A1</f>
        <v>CITCS INTL  CCS.1153</v>
      </c>
      <c r="B1" s="378"/>
      <c r="C1" s="378"/>
      <c r="D1" s="378"/>
      <c r="E1" s="351" t="s">
        <v>97</v>
      </c>
      <c r="F1" s="351"/>
      <c r="G1" s="351"/>
      <c r="H1" s="351"/>
      <c r="I1" s="351"/>
      <c r="J1" s="351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3"/>
      <c r="AD1" s="353"/>
      <c r="AE1" s="353"/>
      <c r="AF1" s="354"/>
      <c r="AG1" s="169"/>
      <c r="AH1" s="170"/>
      <c r="AI1" s="170"/>
      <c r="AJ1" s="170"/>
      <c r="AK1" s="170"/>
    </row>
    <row r="2" spans="1:37" ht="15" customHeight="1" x14ac:dyDescent="0.25">
      <c r="A2" s="379"/>
      <c r="B2" s="380"/>
      <c r="C2" s="380"/>
      <c r="D2" s="380"/>
      <c r="E2" s="395" t="str">
        <f>IF('INITIAL INPUT'!G20="","",'INITIAL INPUT'!G20)</f>
        <v>Class Standing</v>
      </c>
      <c r="F2" s="395"/>
      <c r="G2" s="395"/>
      <c r="H2" s="395"/>
      <c r="I2" s="395"/>
      <c r="J2" s="395"/>
      <c r="K2" s="396"/>
      <c r="L2" s="396"/>
      <c r="M2" s="396"/>
      <c r="N2" s="396"/>
      <c r="O2" s="396"/>
      <c r="P2" s="396"/>
      <c r="Q2" s="335" t="str">
        <f>IF('INITIAL INPUT'!G21="","",'INITIAL INPUT'!G21)</f>
        <v>Laboratory</v>
      </c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44" t="s">
        <v>98</v>
      </c>
      <c r="AD2" s="345"/>
      <c r="AE2" s="388" t="s">
        <v>99</v>
      </c>
      <c r="AF2" s="390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70" t="str">
        <f>CRS!A3</f>
        <v>WEB DEVELOPMENT</v>
      </c>
      <c r="B3" s="371"/>
      <c r="C3" s="371"/>
      <c r="D3" s="371"/>
      <c r="E3" s="337" t="s">
        <v>101</v>
      </c>
      <c r="F3" s="337" t="s">
        <v>102</v>
      </c>
      <c r="G3" s="337" t="s">
        <v>103</v>
      </c>
      <c r="H3" s="337" t="s">
        <v>104</v>
      </c>
      <c r="I3" s="337" t="s">
        <v>105</v>
      </c>
      <c r="J3" s="337" t="s">
        <v>106</v>
      </c>
      <c r="K3" s="337" t="s">
        <v>107</v>
      </c>
      <c r="L3" s="337" t="s">
        <v>108</v>
      </c>
      <c r="M3" s="337" t="s">
        <v>109</v>
      </c>
      <c r="N3" s="337" t="s">
        <v>0</v>
      </c>
      <c r="O3" s="355" t="s">
        <v>110</v>
      </c>
      <c r="P3" s="332" t="s">
        <v>111</v>
      </c>
      <c r="Q3" s="337" t="s">
        <v>112</v>
      </c>
      <c r="R3" s="337" t="s">
        <v>113</v>
      </c>
      <c r="S3" s="337" t="s">
        <v>114</v>
      </c>
      <c r="T3" s="337" t="s">
        <v>115</v>
      </c>
      <c r="U3" s="337" t="s">
        <v>116</v>
      </c>
      <c r="V3" s="337" t="s">
        <v>117</v>
      </c>
      <c r="W3" s="337" t="s">
        <v>118</v>
      </c>
      <c r="X3" s="337" t="s">
        <v>119</v>
      </c>
      <c r="Y3" s="337" t="s">
        <v>120</v>
      </c>
      <c r="Z3" s="337" t="s">
        <v>121</v>
      </c>
      <c r="AA3" s="355" t="s">
        <v>110</v>
      </c>
      <c r="AB3" s="332" t="s">
        <v>111</v>
      </c>
      <c r="AC3" s="346"/>
      <c r="AD3" s="347"/>
      <c r="AE3" s="388"/>
      <c r="AF3" s="390"/>
      <c r="AG3" s="172"/>
      <c r="AH3" s="172"/>
      <c r="AI3" s="172"/>
      <c r="AJ3" s="172"/>
      <c r="AK3" s="172"/>
    </row>
    <row r="4" spans="1:37" ht="12.75" customHeight="1" x14ac:dyDescent="0.25">
      <c r="A4" s="362" t="str">
        <f>CRS!A4</f>
        <v>TTH 8:30AM-9:30AM  TTHSAT 9:30AM-10:30AM</v>
      </c>
      <c r="B4" s="363"/>
      <c r="C4" s="364"/>
      <c r="D4" s="173" t="str">
        <f>CRS!D4</f>
        <v>M306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56"/>
      <c r="P4" s="333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56"/>
      <c r="AB4" s="333"/>
      <c r="AC4" s="174" t="s">
        <v>122</v>
      </c>
      <c r="AD4" s="175" t="s">
        <v>123</v>
      </c>
      <c r="AE4" s="388"/>
      <c r="AF4" s="390"/>
      <c r="AG4" s="172"/>
      <c r="AH4" s="172"/>
      <c r="AI4" s="172"/>
      <c r="AJ4" s="172"/>
      <c r="AK4" s="172"/>
    </row>
    <row r="5" spans="1:37" ht="12.6" customHeight="1" x14ac:dyDescent="0.25">
      <c r="A5" s="362" t="str">
        <f>CRS!A5</f>
        <v>1st Trimester SY 2017-2018</v>
      </c>
      <c r="B5" s="363"/>
      <c r="C5" s="364"/>
      <c r="D5" s="364"/>
      <c r="E5" s="176">
        <v>25</v>
      </c>
      <c r="F5" s="176">
        <v>25</v>
      </c>
      <c r="G5" s="176">
        <v>10</v>
      </c>
      <c r="H5" s="176"/>
      <c r="I5" s="176"/>
      <c r="J5" s="176"/>
      <c r="K5" s="176"/>
      <c r="L5" s="176"/>
      <c r="M5" s="176"/>
      <c r="N5" s="176"/>
      <c r="O5" s="356"/>
      <c r="P5" s="333"/>
      <c r="Q5" s="194">
        <v>40</v>
      </c>
      <c r="R5" s="194">
        <v>100</v>
      </c>
      <c r="S5" s="194">
        <v>40</v>
      </c>
      <c r="T5" s="194">
        <v>10</v>
      </c>
      <c r="U5" s="176"/>
      <c r="V5" s="176"/>
      <c r="W5" s="176"/>
      <c r="X5" s="176"/>
      <c r="Y5" s="176"/>
      <c r="Z5" s="176"/>
      <c r="AA5" s="356"/>
      <c r="AB5" s="333"/>
      <c r="AC5" s="177">
        <v>100</v>
      </c>
      <c r="AD5" s="348"/>
      <c r="AE5" s="388"/>
      <c r="AF5" s="390"/>
      <c r="AG5" s="172"/>
      <c r="AH5" s="172"/>
      <c r="AI5" s="172"/>
      <c r="AJ5" s="172"/>
      <c r="AK5" s="172"/>
    </row>
    <row r="6" spans="1:37" ht="12.75" customHeight="1" x14ac:dyDescent="0.25">
      <c r="A6" s="372" t="str">
        <f>CRS!A6</f>
        <v>Inst/Prof:Leonard Prim Francis G. Reyes</v>
      </c>
      <c r="B6" s="336"/>
      <c r="C6" s="336"/>
      <c r="D6" s="336"/>
      <c r="E6" s="341" t="s">
        <v>176</v>
      </c>
      <c r="F6" s="341" t="s">
        <v>176</v>
      </c>
      <c r="G6" s="341">
        <v>42983</v>
      </c>
      <c r="H6" s="341"/>
      <c r="I6" s="341"/>
      <c r="J6" s="341"/>
      <c r="K6" s="341"/>
      <c r="L6" s="341"/>
      <c r="M6" s="341"/>
      <c r="N6" s="341"/>
      <c r="O6" s="359">
        <f>IF(SUM(E5:N5)=0,"",SUM(E5:N5))</f>
        <v>60</v>
      </c>
      <c r="P6" s="333"/>
      <c r="Q6" s="365" t="s">
        <v>178</v>
      </c>
      <c r="R6" s="365" t="s">
        <v>179</v>
      </c>
      <c r="S6" s="365" t="s">
        <v>180</v>
      </c>
      <c r="T6" s="365" t="s">
        <v>181</v>
      </c>
      <c r="U6" s="338"/>
      <c r="V6" s="341"/>
      <c r="W6" s="341"/>
      <c r="X6" s="341"/>
      <c r="Y6" s="341"/>
      <c r="Z6" s="341"/>
      <c r="AA6" s="385">
        <f>IF(SUM(Q5:Z5)=0,"",SUM(Q5:Z5))</f>
        <v>190</v>
      </c>
      <c r="AB6" s="333"/>
      <c r="AC6" s="392">
        <f>'INITIAL INPUT'!D20</f>
        <v>40575</v>
      </c>
      <c r="AD6" s="349"/>
      <c r="AE6" s="388"/>
      <c r="AF6" s="390"/>
      <c r="AG6" s="172"/>
      <c r="AH6" s="172"/>
      <c r="AI6" s="172"/>
      <c r="AJ6" s="172"/>
      <c r="AK6" s="172"/>
    </row>
    <row r="7" spans="1:37" ht="13.35" customHeight="1" x14ac:dyDescent="0.25">
      <c r="A7" s="372" t="s">
        <v>124</v>
      </c>
      <c r="B7" s="335"/>
      <c r="C7" s="375" t="s">
        <v>125</v>
      </c>
      <c r="D7" s="368" t="s">
        <v>177</v>
      </c>
      <c r="E7" s="357"/>
      <c r="F7" s="342"/>
      <c r="G7" s="342"/>
      <c r="H7" s="342"/>
      <c r="I7" s="342"/>
      <c r="J7" s="342"/>
      <c r="K7" s="342"/>
      <c r="L7" s="342"/>
      <c r="M7" s="342"/>
      <c r="N7" s="342"/>
      <c r="O7" s="360"/>
      <c r="P7" s="333"/>
      <c r="Q7" s="366"/>
      <c r="R7" s="366"/>
      <c r="S7" s="366"/>
      <c r="T7" s="366"/>
      <c r="U7" s="339"/>
      <c r="V7" s="357"/>
      <c r="W7" s="357"/>
      <c r="X7" s="357"/>
      <c r="Y7" s="357"/>
      <c r="Z7" s="357"/>
      <c r="AA7" s="386"/>
      <c r="AB7" s="333"/>
      <c r="AC7" s="393"/>
      <c r="AD7" s="349"/>
      <c r="AE7" s="388"/>
      <c r="AF7" s="390"/>
      <c r="AG7" s="170"/>
      <c r="AH7" s="170"/>
      <c r="AI7" s="170"/>
      <c r="AJ7" s="170"/>
      <c r="AK7" s="170"/>
    </row>
    <row r="8" spans="1:37" ht="14.1" customHeight="1" x14ac:dyDescent="0.25">
      <c r="A8" s="373"/>
      <c r="B8" s="374"/>
      <c r="C8" s="376"/>
      <c r="D8" s="369"/>
      <c r="E8" s="358"/>
      <c r="F8" s="343"/>
      <c r="G8" s="343"/>
      <c r="H8" s="343"/>
      <c r="I8" s="343"/>
      <c r="J8" s="343"/>
      <c r="K8" s="343"/>
      <c r="L8" s="343"/>
      <c r="M8" s="343"/>
      <c r="N8" s="343"/>
      <c r="O8" s="361"/>
      <c r="P8" s="334"/>
      <c r="Q8" s="367"/>
      <c r="R8" s="367"/>
      <c r="S8" s="367"/>
      <c r="T8" s="367"/>
      <c r="U8" s="340"/>
      <c r="V8" s="358"/>
      <c r="W8" s="358"/>
      <c r="X8" s="358"/>
      <c r="Y8" s="358"/>
      <c r="Z8" s="358"/>
      <c r="AA8" s="387"/>
      <c r="AB8" s="334"/>
      <c r="AC8" s="394"/>
      <c r="AD8" s="350"/>
      <c r="AE8" s="389"/>
      <c r="AF8" s="391"/>
      <c r="AG8" s="170"/>
      <c r="AH8" s="170"/>
      <c r="AI8" s="170"/>
      <c r="AJ8" s="170"/>
      <c r="AK8" s="170"/>
    </row>
    <row r="9" spans="1:37" ht="12.75" customHeight="1" x14ac:dyDescent="0.25">
      <c r="A9" s="178" t="s">
        <v>34</v>
      </c>
      <c r="B9" s="179" t="str">
        <f>CRS!B9</f>
        <v xml:space="preserve">GUDIO, FERNANDO J. </v>
      </c>
      <c r="C9" s="180" t="str">
        <f>CRS!C9</f>
        <v>M</v>
      </c>
      <c r="D9" s="181" t="str">
        <f>CRS!D9</f>
        <v>BSIT-WEB TRACK-2</v>
      </c>
      <c r="E9" s="182">
        <v>7</v>
      </c>
      <c r="F9" s="182">
        <v>5</v>
      </c>
      <c r="G9" s="182"/>
      <c r="H9" s="182"/>
      <c r="I9" s="182"/>
      <c r="J9" s="182"/>
      <c r="K9" s="182"/>
      <c r="L9" s="182"/>
      <c r="M9" s="182"/>
      <c r="N9" s="182"/>
      <c r="O9" s="183">
        <f>IF(SUM(E9:N9)=0,"",SUM(E9:N9))</f>
        <v>12</v>
      </c>
      <c r="P9" s="184">
        <f>IF(O9="","",O9/$O$6*100)</f>
        <v>20</v>
      </c>
      <c r="Q9" s="182">
        <v>20</v>
      </c>
      <c r="R9" s="182">
        <v>100</v>
      </c>
      <c r="S9" s="182">
        <v>10</v>
      </c>
      <c r="T9" s="182">
        <v>10</v>
      </c>
      <c r="U9" s="182"/>
      <c r="V9" s="182"/>
      <c r="W9" s="182"/>
      <c r="X9" s="182"/>
      <c r="Y9" s="182"/>
      <c r="Z9" s="182"/>
      <c r="AA9" s="183">
        <f>IF(SUM(Q9:Z9)=0,"",SUM(Q9:Z9))</f>
        <v>140</v>
      </c>
      <c r="AB9" s="184">
        <f>IF(AA9="","",AA9/$AA$6*100)</f>
        <v>73.68421052631578</v>
      </c>
      <c r="AC9" s="185">
        <v>46</v>
      </c>
      <c r="AD9" s="184">
        <f>IF(AC9="","",AC9/$AC$5*100)</f>
        <v>46</v>
      </c>
      <c r="AE9" s="186">
        <f>CRS!H9</f>
        <v>46.555789473684214</v>
      </c>
      <c r="AF9" s="187">
        <f>CRS!I9</f>
        <v>74</v>
      </c>
      <c r="AG9" s="188"/>
      <c r="AH9" s="188"/>
      <c r="AI9" s="188"/>
      <c r="AJ9" s="188"/>
      <c r="AK9" s="188"/>
    </row>
    <row r="10" spans="1:37" ht="12.75" customHeight="1" x14ac:dyDescent="0.25">
      <c r="A10" s="189" t="s">
        <v>35</v>
      </c>
      <c r="B10" s="179" t="str">
        <f>CRS!B10</f>
        <v xml:space="preserve">MARTIN, STEPHEN M. </v>
      </c>
      <c r="C10" s="180" t="str">
        <f>CRS!C10</f>
        <v>M</v>
      </c>
      <c r="D10" s="181" t="str">
        <f>CRS!D10</f>
        <v>BSIT-NET SEC TRACK-3</v>
      </c>
      <c r="E10" s="182">
        <v>12</v>
      </c>
      <c r="F10" s="182">
        <v>12</v>
      </c>
      <c r="G10" s="182">
        <v>2</v>
      </c>
      <c r="H10" s="182"/>
      <c r="I10" s="182"/>
      <c r="J10" s="182"/>
      <c r="K10" s="182"/>
      <c r="L10" s="182"/>
      <c r="M10" s="182"/>
      <c r="N10" s="182"/>
      <c r="O10" s="183">
        <f t="shared" ref="O10:O40" si="0">IF(SUM(E10:N10)=0,"",SUM(E10:N10))</f>
        <v>26</v>
      </c>
      <c r="P10" s="184">
        <f t="shared" ref="P10:P40" si="1">IF(O10="","",O10/$O$6*100)</f>
        <v>43.333333333333336</v>
      </c>
      <c r="Q10" s="182"/>
      <c r="R10" s="182">
        <v>100</v>
      </c>
      <c r="S10" s="182">
        <v>20</v>
      </c>
      <c r="T10" s="182">
        <v>5</v>
      </c>
      <c r="U10" s="182"/>
      <c r="V10" s="182"/>
      <c r="W10" s="182"/>
      <c r="X10" s="182"/>
      <c r="Y10" s="182"/>
      <c r="Z10" s="182"/>
      <c r="AA10" s="183">
        <f t="shared" ref="AA10:AA40" si="2">IF(SUM(Q10:Z10)=0,"",SUM(Q10:Z10))</f>
        <v>125</v>
      </c>
      <c r="AB10" s="184">
        <f t="shared" ref="AB10:AB40" si="3">IF(AA10="","",AA10/$AA$6*100)</f>
        <v>65.789473684210535</v>
      </c>
      <c r="AC10" s="185">
        <v>73</v>
      </c>
      <c r="AD10" s="184">
        <f t="shared" ref="AD10:AD40" si="4">IF(AC10="","",AC10/$AC$5*100)</f>
        <v>73</v>
      </c>
      <c r="AE10" s="186">
        <f>CRS!H10</f>
        <v>60.830526315789477</v>
      </c>
      <c r="AF10" s="187">
        <f>CRS!I10</f>
        <v>80</v>
      </c>
      <c r="AG10" s="188"/>
      <c r="AH10" s="188"/>
      <c r="AI10" s="188"/>
      <c r="AJ10" s="188"/>
      <c r="AK10" s="188"/>
    </row>
    <row r="11" spans="1:37" ht="12.75" customHeight="1" x14ac:dyDescent="0.25">
      <c r="A11" s="189" t="s">
        <v>36</v>
      </c>
      <c r="B11" s="179" t="str">
        <f>CRS!B11</f>
        <v xml:space="preserve">OSAY, DARWIN P. </v>
      </c>
      <c r="C11" s="180" t="str">
        <f>CRS!C11</f>
        <v>M</v>
      </c>
      <c r="D11" s="181" t="str">
        <f>CRS!D11</f>
        <v>BSIT-WEB TRACK-2</v>
      </c>
      <c r="E11" s="182">
        <v>11</v>
      </c>
      <c r="F11" s="182">
        <v>11</v>
      </c>
      <c r="G11" s="182"/>
      <c r="H11" s="182"/>
      <c r="I11" s="182"/>
      <c r="J11" s="182"/>
      <c r="K11" s="182"/>
      <c r="L11" s="182"/>
      <c r="M11" s="182"/>
      <c r="N11" s="182"/>
      <c r="O11" s="183">
        <f t="shared" si="0"/>
        <v>22</v>
      </c>
      <c r="P11" s="184">
        <f t="shared" si="1"/>
        <v>36.666666666666664</v>
      </c>
      <c r="Q11" s="182"/>
      <c r="R11" s="182">
        <v>100</v>
      </c>
      <c r="S11" s="182">
        <v>10</v>
      </c>
      <c r="T11" s="182">
        <v>10</v>
      </c>
      <c r="U11" s="182"/>
      <c r="V11" s="182"/>
      <c r="W11" s="182"/>
      <c r="X11" s="182"/>
      <c r="Y11" s="182"/>
      <c r="Z11" s="182"/>
      <c r="AA11" s="183">
        <f t="shared" si="2"/>
        <v>120</v>
      </c>
      <c r="AB11" s="184">
        <f t="shared" si="3"/>
        <v>63.157894736842103</v>
      </c>
      <c r="AC11" s="185">
        <v>68</v>
      </c>
      <c r="AD11" s="184">
        <f t="shared" si="4"/>
        <v>68</v>
      </c>
      <c r="AE11" s="186">
        <f>CRS!H11</f>
        <v>56.062105263157889</v>
      </c>
      <c r="AF11" s="187">
        <f>CRS!I11</f>
        <v>78</v>
      </c>
      <c r="AG11" s="170"/>
      <c r="AH11" s="170"/>
      <c r="AI11" s="170"/>
      <c r="AJ11" s="170"/>
      <c r="AK11" s="170"/>
    </row>
    <row r="12" spans="1:37" ht="12.75" customHeight="1" x14ac:dyDescent="0.25">
      <c r="A12" s="189" t="s">
        <v>37</v>
      </c>
      <c r="B12" s="179" t="str">
        <f>CRS!B12</f>
        <v xml:space="preserve">VILLANUEVA, REXON DON D. </v>
      </c>
      <c r="C12" s="180" t="str">
        <f>CRS!C12</f>
        <v>M</v>
      </c>
      <c r="D12" s="181" t="str">
        <f>CRS!D12</f>
        <v>BSIT-WEB TRACK-3</v>
      </c>
      <c r="E12" s="182">
        <v>8</v>
      </c>
      <c r="F12" s="182">
        <v>12</v>
      </c>
      <c r="G12" s="182"/>
      <c r="H12" s="182"/>
      <c r="I12" s="182"/>
      <c r="J12" s="182"/>
      <c r="K12" s="182"/>
      <c r="L12" s="182"/>
      <c r="M12" s="182"/>
      <c r="N12" s="182"/>
      <c r="O12" s="183">
        <f t="shared" si="0"/>
        <v>20</v>
      </c>
      <c r="P12" s="184">
        <f t="shared" si="1"/>
        <v>33.333333333333329</v>
      </c>
      <c r="Q12" s="182">
        <v>20</v>
      </c>
      <c r="R12" s="182">
        <v>100</v>
      </c>
      <c r="S12" s="182">
        <v>10</v>
      </c>
      <c r="T12" s="182">
        <v>10</v>
      </c>
      <c r="U12" s="182"/>
      <c r="V12" s="182"/>
      <c r="W12" s="182"/>
      <c r="X12" s="182"/>
      <c r="Y12" s="182"/>
      <c r="Z12" s="182"/>
      <c r="AA12" s="183">
        <f t="shared" si="2"/>
        <v>140</v>
      </c>
      <c r="AB12" s="184">
        <f t="shared" si="3"/>
        <v>73.68421052631578</v>
      </c>
      <c r="AC12" s="185">
        <v>71</v>
      </c>
      <c r="AD12" s="184">
        <f t="shared" si="4"/>
        <v>71</v>
      </c>
      <c r="AE12" s="186">
        <f>CRS!H12</f>
        <v>59.455789473684206</v>
      </c>
      <c r="AF12" s="187">
        <f>CRS!I12</f>
        <v>80</v>
      </c>
      <c r="AG12" s="170"/>
      <c r="AH12" s="170"/>
      <c r="AI12" s="170"/>
      <c r="AJ12" s="170"/>
      <c r="AK12" s="170"/>
    </row>
    <row r="13" spans="1:37" ht="12.75" customHeight="1" x14ac:dyDescent="0.25">
      <c r="A13" s="189" t="s">
        <v>38</v>
      </c>
      <c r="B13" s="179" t="str">
        <f>CRS!B13</f>
        <v xml:space="preserve">VILLARUZ, CHESTER ALLAN L. </v>
      </c>
      <c r="C13" s="180" t="str">
        <f>CRS!C13</f>
        <v>M</v>
      </c>
      <c r="D13" s="181" t="str">
        <f>CRS!D13</f>
        <v>BSIT-NET SEC TRACK-3</v>
      </c>
      <c r="E13" s="182">
        <v>13</v>
      </c>
      <c r="F13" s="182">
        <v>13</v>
      </c>
      <c r="G13" s="182"/>
      <c r="H13" s="182"/>
      <c r="I13" s="182"/>
      <c r="J13" s="182"/>
      <c r="K13" s="182"/>
      <c r="L13" s="182"/>
      <c r="M13" s="182"/>
      <c r="N13" s="182"/>
      <c r="O13" s="183">
        <f t="shared" si="0"/>
        <v>26</v>
      </c>
      <c r="P13" s="184">
        <f t="shared" si="1"/>
        <v>43.333333333333336</v>
      </c>
      <c r="Q13" s="182">
        <v>40</v>
      </c>
      <c r="R13" s="182">
        <v>100</v>
      </c>
      <c r="S13" s="182">
        <v>40</v>
      </c>
      <c r="T13" s="182">
        <v>10</v>
      </c>
      <c r="U13" s="182"/>
      <c r="V13" s="182"/>
      <c r="W13" s="182"/>
      <c r="X13" s="182"/>
      <c r="Y13" s="182"/>
      <c r="Z13" s="182"/>
      <c r="AA13" s="183">
        <f t="shared" si="2"/>
        <v>190</v>
      </c>
      <c r="AB13" s="184">
        <f t="shared" si="3"/>
        <v>100</v>
      </c>
      <c r="AC13" s="185">
        <v>84</v>
      </c>
      <c r="AD13" s="184">
        <f t="shared" si="4"/>
        <v>84</v>
      </c>
      <c r="AE13" s="186">
        <f>CRS!H13</f>
        <v>75.86</v>
      </c>
      <c r="AF13" s="187">
        <f>CRS!I13</f>
        <v>88</v>
      </c>
      <c r="AG13" s="170"/>
      <c r="AH13" s="170"/>
      <c r="AI13" s="170"/>
      <c r="AJ13" s="170"/>
      <c r="AK13" s="170"/>
    </row>
    <row r="14" spans="1:37" ht="12.75" customHeight="1" x14ac:dyDescent="0.25">
      <c r="A14" s="189" t="s">
        <v>39</v>
      </c>
      <c r="B14" s="179" t="str">
        <f>CRS!B14</f>
        <v/>
      </c>
      <c r="C14" s="180" t="str">
        <f>CRS!C14</f>
        <v/>
      </c>
      <c r="D14" s="181" t="str">
        <f>CRS!D14</f>
        <v/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3" t="str">
        <f t="shared" si="0"/>
        <v/>
      </c>
      <c r="P14" s="184" t="str">
        <f t="shared" si="1"/>
        <v/>
      </c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3" t="str">
        <f t="shared" si="2"/>
        <v/>
      </c>
      <c r="AB14" s="184" t="str">
        <f t="shared" si="3"/>
        <v/>
      </c>
      <c r="AC14" s="185"/>
      <c r="AD14" s="184" t="str">
        <f t="shared" si="4"/>
        <v/>
      </c>
      <c r="AE14" s="186" t="str">
        <f>CRS!H14</f>
        <v/>
      </c>
      <c r="AF14" s="187" t="str">
        <f>CRS!I14</f>
        <v/>
      </c>
      <c r="AG14" s="170"/>
      <c r="AH14" s="170"/>
      <c r="AI14" s="170"/>
      <c r="AJ14" s="170"/>
      <c r="AK14" s="170"/>
    </row>
    <row r="15" spans="1:37" ht="12.75" customHeight="1" x14ac:dyDescent="0.25">
      <c r="A15" s="189" t="s">
        <v>40</v>
      </c>
      <c r="B15" s="179" t="str">
        <f>CRS!B15</f>
        <v/>
      </c>
      <c r="C15" s="180" t="str">
        <f>CRS!C15</f>
        <v/>
      </c>
      <c r="D15" s="181" t="str">
        <f>CRS!D15</f>
        <v/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3" t="str">
        <f t="shared" si="0"/>
        <v/>
      </c>
      <c r="P15" s="184" t="str">
        <f t="shared" si="1"/>
        <v/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3" t="str">
        <f t="shared" si="2"/>
        <v/>
      </c>
      <c r="AB15" s="184" t="str">
        <f t="shared" si="3"/>
        <v/>
      </c>
      <c r="AC15" s="185"/>
      <c r="AD15" s="184" t="str">
        <f t="shared" si="4"/>
        <v/>
      </c>
      <c r="AE15" s="186" t="str">
        <f>CRS!H15</f>
        <v/>
      </c>
      <c r="AF15" s="187" t="str">
        <f>CRS!I15</f>
        <v/>
      </c>
      <c r="AG15" s="170"/>
      <c r="AH15" s="170"/>
      <c r="AI15" s="170"/>
      <c r="AJ15" s="170"/>
      <c r="AK15" s="170"/>
    </row>
    <row r="16" spans="1:37" ht="12.75" customHeight="1" x14ac:dyDescent="0.25">
      <c r="A16" s="189" t="s">
        <v>41</v>
      </c>
      <c r="B16" s="179" t="str">
        <f>CRS!B16</f>
        <v/>
      </c>
      <c r="C16" s="180" t="str">
        <f>CRS!C16</f>
        <v/>
      </c>
      <c r="D16" s="181" t="str">
        <f>CRS!D16</f>
        <v/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3" t="str">
        <f t="shared" si="0"/>
        <v/>
      </c>
      <c r="P16" s="184" t="str">
        <f t="shared" si="1"/>
        <v/>
      </c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3" t="str">
        <f t="shared" si="2"/>
        <v/>
      </c>
      <c r="AB16" s="184" t="str">
        <f t="shared" si="3"/>
        <v/>
      </c>
      <c r="AC16" s="185"/>
      <c r="AD16" s="184" t="str">
        <f t="shared" si="4"/>
        <v/>
      </c>
      <c r="AE16" s="186" t="str">
        <f>CRS!H16</f>
        <v/>
      </c>
      <c r="AF16" s="187" t="str">
        <f>CRS!I16</f>
        <v/>
      </c>
      <c r="AG16" s="170"/>
      <c r="AH16" s="170"/>
      <c r="AI16" s="170"/>
      <c r="AJ16" s="170"/>
      <c r="AK16" s="170"/>
    </row>
    <row r="17" spans="1:34" ht="12.75" customHeight="1" x14ac:dyDescent="0.25">
      <c r="A17" s="189" t="s">
        <v>42</v>
      </c>
      <c r="B17" s="179" t="str">
        <f>CRS!B17</f>
        <v/>
      </c>
      <c r="C17" s="180" t="str">
        <f>CRS!C17</f>
        <v/>
      </c>
      <c r="D17" s="181" t="str">
        <f>CRS!D17</f>
        <v/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3" t="str">
        <f t="shared" si="0"/>
        <v/>
      </c>
      <c r="P17" s="184" t="str">
        <f t="shared" si="1"/>
        <v/>
      </c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3" t="str">
        <f t="shared" si="2"/>
        <v/>
      </c>
      <c r="AB17" s="184" t="str">
        <f t="shared" si="3"/>
        <v/>
      </c>
      <c r="AC17" s="185"/>
      <c r="AD17" s="184" t="str">
        <f t="shared" si="4"/>
        <v/>
      </c>
      <c r="AE17" s="186" t="str">
        <f>CRS!H17</f>
        <v/>
      </c>
      <c r="AF17" s="187" t="str">
        <f>CRS!I17</f>
        <v/>
      </c>
      <c r="AG17" s="170"/>
      <c r="AH17" s="170"/>
    </row>
    <row r="18" spans="1:34" ht="12.75" customHeight="1" x14ac:dyDescent="0.25">
      <c r="A18" s="189" t="s">
        <v>43</v>
      </c>
      <c r="B18" s="179" t="str">
        <f>CRS!B18</f>
        <v/>
      </c>
      <c r="C18" s="180" t="str">
        <f>CRS!C18</f>
        <v/>
      </c>
      <c r="D18" s="181" t="str">
        <f>CRS!D18</f>
        <v/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3" t="str">
        <f t="shared" si="0"/>
        <v/>
      </c>
      <c r="P18" s="184" t="str">
        <f t="shared" si="1"/>
        <v/>
      </c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3" t="str">
        <f t="shared" si="2"/>
        <v/>
      </c>
      <c r="AB18" s="184" t="str">
        <f t="shared" si="3"/>
        <v/>
      </c>
      <c r="AC18" s="185"/>
      <c r="AD18" s="184" t="str">
        <f t="shared" si="4"/>
        <v/>
      </c>
      <c r="AE18" s="186" t="str">
        <f>CRS!H18</f>
        <v/>
      </c>
      <c r="AF18" s="187" t="str">
        <f>CRS!I18</f>
        <v/>
      </c>
      <c r="AG18" s="170"/>
      <c r="AH18" s="170"/>
    </row>
    <row r="19" spans="1:34" ht="12.75" customHeight="1" x14ac:dyDescent="0.25">
      <c r="A19" s="189" t="s">
        <v>44</v>
      </c>
      <c r="B19" s="179" t="str">
        <f>CRS!B19</f>
        <v/>
      </c>
      <c r="C19" s="180" t="str">
        <f>CRS!C19</f>
        <v/>
      </c>
      <c r="D19" s="181" t="str">
        <f>CRS!D19</f>
        <v/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 t="str">
        <f t="shared" si="0"/>
        <v/>
      </c>
      <c r="P19" s="184" t="str">
        <f t="shared" si="1"/>
        <v/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3" t="str">
        <f t="shared" si="2"/>
        <v/>
      </c>
      <c r="AB19" s="184" t="str">
        <f t="shared" si="3"/>
        <v/>
      </c>
      <c r="AC19" s="185"/>
      <c r="AD19" s="184" t="str">
        <f t="shared" si="4"/>
        <v/>
      </c>
      <c r="AE19" s="186" t="str">
        <f>CRS!H19</f>
        <v/>
      </c>
      <c r="AF19" s="187" t="str">
        <f>CRS!I19</f>
        <v/>
      </c>
      <c r="AG19" s="170"/>
      <c r="AH19" s="170"/>
    </row>
    <row r="20" spans="1:34" ht="12.75" customHeight="1" x14ac:dyDescent="0.25">
      <c r="A20" s="189" t="s">
        <v>45</v>
      </c>
      <c r="B20" s="179" t="str">
        <f>CRS!B20</f>
        <v/>
      </c>
      <c r="C20" s="180" t="str">
        <f>CRS!C20</f>
        <v/>
      </c>
      <c r="D20" s="181" t="str">
        <f>CRS!D20</f>
        <v/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 t="str">
        <f t="shared" si="0"/>
        <v/>
      </c>
      <c r="P20" s="184" t="str">
        <f t="shared" si="1"/>
        <v/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3" t="str">
        <f t="shared" si="2"/>
        <v/>
      </c>
      <c r="AB20" s="184" t="str">
        <f t="shared" si="3"/>
        <v/>
      </c>
      <c r="AC20" s="185"/>
      <c r="AD20" s="184" t="str">
        <f t="shared" si="4"/>
        <v/>
      </c>
      <c r="AE20" s="186" t="str">
        <f>CRS!H20</f>
        <v/>
      </c>
      <c r="AF20" s="187" t="str">
        <f>CRS!I20</f>
        <v/>
      </c>
      <c r="AG20" s="170"/>
      <c r="AH20" s="170"/>
    </row>
    <row r="21" spans="1:34" ht="12.75" customHeight="1" x14ac:dyDescent="0.25">
      <c r="A21" s="189" t="s">
        <v>46</v>
      </c>
      <c r="B21" s="179" t="str">
        <f>CRS!B21</f>
        <v/>
      </c>
      <c r="C21" s="180" t="str">
        <f>CRS!C21</f>
        <v/>
      </c>
      <c r="D21" s="181" t="str">
        <f>CRS!D21</f>
        <v/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3" t="str">
        <f t="shared" si="0"/>
        <v/>
      </c>
      <c r="P21" s="184" t="str">
        <f t="shared" si="1"/>
        <v/>
      </c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3" t="str">
        <f t="shared" si="2"/>
        <v/>
      </c>
      <c r="AB21" s="184" t="str">
        <f t="shared" si="3"/>
        <v/>
      </c>
      <c r="AC21" s="185"/>
      <c r="AD21" s="184" t="str">
        <f t="shared" si="4"/>
        <v/>
      </c>
      <c r="AE21" s="186" t="str">
        <f>CRS!H21</f>
        <v/>
      </c>
      <c r="AF21" s="187" t="str">
        <f>CRS!I21</f>
        <v/>
      </c>
      <c r="AG21" s="170"/>
      <c r="AH21" s="170"/>
    </row>
    <row r="22" spans="1:34" ht="12.75" customHeight="1" x14ac:dyDescent="0.25">
      <c r="A22" s="189" t="s">
        <v>47</v>
      </c>
      <c r="B22" s="179" t="str">
        <f>CRS!B22</f>
        <v/>
      </c>
      <c r="C22" s="180" t="str">
        <f>CRS!C22</f>
        <v/>
      </c>
      <c r="D22" s="181" t="str">
        <f>CRS!D22</f>
        <v/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3" t="str">
        <f t="shared" si="0"/>
        <v/>
      </c>
      <c r="P22" s="184" t="str">
        <f t="shared" si="1"/>
        <v/>
      </c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3" t="str">
        <f t="shared" si="2"/>
        <v/>
      </c>
      <c r="AB22" s="184" t="str">
        <f t="shared" si="3"/>
        <v/>
      </c>
      <c r="AC22" s="185"/>
      <c r="AD22" s="184" t="str">
        <f t="shared" si="4"/>
        <v/>
      </c>
      <c r="AE22" s="186" t="str">
        <f>CRS!H22</f>
        <v/>
      </c>
      <c r="AF22" s="187" t="str">
        <f>CRS!I22</f>
        <v/>
      </c>
      <c r="AG22" s="170"/>
      <c r="AH22" s="170"/>
    </row>
    <row r="23" spans="1:34" ht="12.75" customHeight="1" x14ac:dyDescent="0.25">
      <c r="A23" s="189" t="s">
        <v>48</v>
      </c>
      <c r="B23" s="179" t="str">
        <f>CRS!B23</f>
        <v/>
      </c>
      <c r="C23" s="180" t="str">
        <f>CRS!C23</f>
        <v/>
      </c>
      <c r="D23" s="181" t="str">
        <f>CRS!D23</f>
        <v/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3" t="str">
        <f t="shared" si="0"/>
        <v/>
      </c>
      <c r="P23" s="184" t="str">
        <f t="shared" si="1"/>
        <v/>
      </c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3" t="str">
        <f t="shared" si="2"/>
        <v/>
      </c>
      <c r="AB23" s="184" t="str">
        <f t="shared" si="3"/>
        <v/>
      </c>
      <c r="AC23" s="185"/>
      <c r="AD23" s="184" t="str">
        <f t="shared" si="4"/>
        <v/>
      </c>
      <c r="AE23" s="186" t="str">
        <f>CRS!H23</f>
        <v/>
      </c>
      <c r="AF23" s="187" t="str">
        <f>CRS!I23</f>
        <v/>
      </c>
      <c r="AG23" s="170"/>
      <c r="AH23" s="170"/>
    </row>
    <row r="24" spans="1:34" ht="12.75" customHeight="1" x14ac:dyDescent="0.25">
      <c r="A24" s="189" t="s">
        <v>49</v>
      </c>
      <c r="B24" s="179" t="str">
        <f>CRS!B24</f>
        <v/>
      </c>
      <c r="C24" s="180" t="str">
        <f>CRS!C24</f>
        <v/>
      </c>
      <c r="D24" s="181" t="str">
        <f>CRS!D24</f>
        <v/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3" t="str">
        <f t="shared" si="0"/>
        <v/>
      </c>
      <c r="P24" s="184" t="str">
        <f t="shared" si="1"/>
        <v/>
      </c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3" t="str">
        <f t="shared" si="2"/>
        <v/>
      </c>
      <c r="AB24" s="184" t="str">
        <f t="shared" si="3"/>
        <v/>
      </c>
      <c r="AC24" s="185"/>
      <c r="AD24" s="184" t="str">
        <f t="shared" si="4"/>
        <v/>
      </c>
      <c r="AE24" s="186" t="str">
        <f>CRS!H24</f>
        <v/>
      </c>
      <c r="AF24" s="187" t="str">
        <f>CRS!I24</f>
        <v/>
      </c>
      <c r="AG24" s="170"/>
      <c r="AH24" s="170"/>
    </row>
    <row r="25" spans="1:34" ht="12.75" customHeight="1" x14ac:dyDescent="0.25">
      <c r="A25" s="189" t="s">
        <v>50</v>
      </c>
      <c r="B25" s="179" t="str">
        <f>CRS!B25</f>
        <v/>
      </c>
      <c r="C25" s="180" t="str">
        <f>CRS!C25</f>
        <v/>
      </c>
      <c r="D25" s="181" t="str">
        <f>CRS!D25</f>
        <v/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3" t="str">
        <f t="shared" si="0"/>
        <v/>
      </c>
      <c r="P25" s="184" t="str">
        <f t="shared" si="1"/>
        <v/>
      </c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3" t="str">
        <f t="shared" si="2"/>
        <v/>
      </c>
      <c r="AB25" s="184" t="str">
        <f t="shared" si="3"/>
        <v/>
      </c>
      <c r="AC25" s="185"/>
      <c r="AD25" s="184" t="str">
        <f t="shared" si="4"/>
        <v/>
      </c>
      <c r="AE25" s="186" t="str">
        <f>CRS!H25</f>
        <v/>
      </c>
      <c r="AF25" s="187" t="str">
        <f>CRS!I25</f>
        <v/>
      </c>
      <c r="AG25" s="170"/>
      <c r="AH25" s="170"/>
    </row>
    <row r="26" spans="1:34" ht="12.75" customHeight="1" x14ac:dyDescent="0.25">
      <c r="A26" s="189" t="s">
        <v>51</v>
      </c>
      <c r="B26" s="179" t="str">
        <f>CRS!B26</f>
        <v/>
      </c>
      <c r="C26" s="180" t="str">
        <f>CRS!C26</f>
        <v/>
      </c>
      <c r="D26" s="181" t="str">
        <f>CRS!D26</f>
        <v/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3" t="str">
        <f t="shared" si="0"/>
        <v/>
      </c>
      <c r="P26" s="184" t="str">
        <f t="shared" si="1"/>
        <v/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3" t="str">
        <f t="shared" si="2"/>
        <v/>
      </c>
      <c r="AB26" s="184" t="str">
        <f t="shared" si="3"/>
        <v/>
      </c>
      <c r="AC26" s="185"/>
      <c r="AD26" s="184" t="str">
        <f t="shared" si="4"/>
        <v/>
      </c>
      <c r="AE26" s="186" t="str">
        <f>CRS!H26</f>
        <v/>
      </c>
      <c r="AF26" s="187" t="str">
        <f>CRS!I26</f>
        <v/>
      </c>
      <c r="AG26" s="326"/>
      <c r="AH26" s="324" t="s">
        <v>127</v>
      </c>
    </row>
    <row r="27" spans="1:34" ht="12.75" customHeight="1" x14ac:dyDescent="0.25">
      <c r="A27" s="189" t="s">
        <v>52</v>
      </c>
      <c r="B27" s="179" t="str">
        <f>CRS!B27</f>
        <v/>
      </c>
      <c r="C27" s="180" t="str">
        <f>CRS!C27</f>
        <v/>
      </c>
      <c r="D27" s="181" t="str">
        <f>CRS!D27</f>
        <v/>
      </c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3" t="str">
        <f t="shared" si="0"/>
        <v/>
      </c>
      <c r="P27" s="184" t="str">
        <f t="shared" si="1"/>
        <v/>
      </c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3" t="str">
        <f t="shared" si="2"/>
        <v/>
      </c>
      <c r="AB27" s="184" t="str">
        <f t="shared" si="3"/>
        <v/>
      </c>
      <c r="AC27" s="185"/>
      <c r="AD27" s="184" t="str">
        <f t="shared" si="4"/>
        <v/>
      </c>
      <c r="AE27" s="186" t="str">
        <f>CRS!H27</f>
        <v/>
      </c>
      <c r="AF27" s="187" t="str">
        <f>CRS!I27</f>
        <v/>
      </c>
      <c r="AG27" s="327"/>
      <c r="AH27" s="325"/>
    </row>
    <row r="28" spans="1:34" ht="12.75" customHeight="1" x14ac:dyDescent="0.25">
      <c r="A28" s="189" t="s">
        <v>53</v>
      </c>
      <c r="B28" s="179" t="str">
        <f>CRS!B28</f>
        <v/>
      </c>
      <c r="C28" s="180" t="str">
        <f>CRS!C28</f>
        <v/>
      </c>
      <c r="D28" s="181" t="str">
        <f>CRS!D28</f>
        <v/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3" t="str">
        <f t="shared" si="0"/>
        <v/>
      </c>
      <c r="P28" s="184" t="str">
        <f t="shared" si="1"/>
        <v/>
      </c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3" t="str">
        <f t="shared" si="2"/>
        <v/>
      </c>
      <c r="AB28" s="184" t="str">
        <f t="shared" si="3"/>
        <v/>
      </c>
      <c r="AC28" s="185"/>
      <c r="AD28" s="184" t="str">
        <f t="shared" si="4"/>
        <v/>
      </c>
      <c r="AE28" s="186" t="str">
        <f>CRS!H28</f>
        <v/>
      </c>
      <c r="AF28" s="187" t="str">
        <f>CRS!I28</f>
        <v/>
      </c>
      <c r="AG28" s="327"/>
      <c r="AH28" s="325"/>
    </row>
    <row r="29" spans="1:34" ht="12.75" customHeight="1" x14ac:dyDescent="0.25">
      <c r="A29" s="189" t="s">
        <v>54</v>
      </c>
      <c r="B29" s="179" t="str">
        <f>CRS!B29</f>
        <v/>
      </c>
      <c r="C29" s="180" t="str">
        <f>CRS!C29</f>
        <v/>
      </c>
      <c r="D29" s="181" t="str">
        <f>CRS!D29</f>
        <v/>
      </c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3" t="str">
        <f t="shared" si="0"/>
        <v/>
      </c>
      <c r="P29" s="184" t="str">
        <f t="shared" si="1"/>
        <v/>
      </c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3" t="str">
        <f t="shared" si="2"/>
        <v/>
      </c>
      <c r="AB29" s="184" t="str">
        <f t="shared" si="3"/>
        <v/>
      </c>
      <c r="AC29" s="185"/>
      <c r="AD29" s="184" t="str">
        <f t="shared" si="4"/>
        <v/>
      </c>
      <c r="AE29" s="186" t="str">
        <f>CRS!H29</f>
        <v/>
      </c>
      <c r="AF29" s="187" t="str">
        <f>CRS!I29</f>
        <v/>
      </c>
      <c r="AG29" s="327"/>
      <c r="AH29" s="325"/>
    </row>
    <row r="30" spans="1:34" ht="12.75" customHeight="1" x14ac:dyDescent="0.25">
      <c r="A30" s="189" t="s">
        <v>55</v>
      </c>
      <c r="B30" s="179" t="str">
        <f>CRS!B30</f>
        <v/>
      </c>
      <c r="C30" s="180" t="str">
        <f>CRS!C30</f>
        <v/>
      </c>
      <c r="D30" s="181" t="str">
        <f>CRS!D30</f>
        <v/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3" t="str">
        <f t="shared" si="0"/>
        <v/>
      </c>
      <c r="P30" s="184" t="str">
        <f t="shared" si="1"/>
        <v/>
      </c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3" t="str">
        <f t="shared" si="2"/>
        <v/>
      </c>
      <c r="AB30" s="184" t="str">
        <f t="shared" si="3"/>
        <v/>
      </c>
      <c r="AC30" s="185"/>
      <c r="AD30" s="184" t="str">
        <f t="shared" si="4"/>
        <v/>
      </c>
      <c r="AE30" s="186" t="str">
        <f>CRS!H30</f>
        <v/>
      </c>
      <c r="AF30" s="187" t="str">
        <f>CRS!I30</f>
        <v/>
      </c>
      <c r="AG30" s="327"/>
      <c r="AH30" s="325"/>
    </row>
    <row r="31" spans="1:34" ht="12.75" customHeight="1" x14ac:dyDescent="0.25">
      <c r="A31" s="189" t="s">
        <v>56</v>
      </c>
      <c r="B31" s="179" t="str">
        <f>CRS!B31</f>
        <v/>
      </c>
      <c r="C31" s="180" t="str">
        <f>CRS!C31</f>
        <v/>
      </c>
      <c r="D31" s="181" t="str">
        <f>CRS!D31</f>
        <v/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3" t="str">
        <f t="shared" si="0"/>
        <v/>
      </c>
      <c r="P31" s="184" t="str">
        <f t="shared" si="1"/>
        <v/>
      </c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3" t="str">
        <f t="shared" si="2"/>
        <v/>
      </c>
      <c r="AB31" s="184" t="str">
        <f t="shared" si="3"/>
        <v/>
      </c>
      <c r="AC31" s="185"/>
      <c r="AD31" s="184" t="str">
        <f t="shared" si="4"/>
        <v/>
      </c>
      <c r="AE31" s="186" t="str">
        <f>CRS!H31</f>
        <v/>
      </c>
      <c r="AF31" s="187" t="str">
        <f>CRS!I31</f>
        <v/>
      </c>
      <c r="AG31" s="327"/>
      <c r="AH31" s="325"/>
    </row>
    <row r="32" spans="1:34" ht="12.75" customHeight="1" x14ac:dyDescent="0.25">
      <c r="A32" s="189" t="s">
        <v>57</v>
      </c>
      <c r="B32" s="179" t="str">
        <f>CRS!B32</f>
        <v/>
      </c>
      <c r="C32" s="180" t="str">
        <f>CRS!C32</f>
        <v/>
      </c>
      <c r="D32" s="181" t="str">
        <f>CRS!D32</f>
        <v/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3" t="str">
        <f t="shared" si="0"/>
        <v/>
      </c>
      <c r="P32" s="184" t="str">
        <f t="shared" si="1"/>
        <v/>
      </c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3" t="str">
        <f t="shared" si="2"/>
        <v/>
      </c>
      <c r="AB32" s="184" t="str">
        <f t="shared" si="3"/>
        <v/>
      </c>
      <c r="AC32" s="185"/>
      <c r="AD32" s="184" t="str">
        <f t="shared" si="4"/>
        <v/>
      </c>
      <c r="AE32" s="186" t="str">
        <f>CRS!H32</f>
        <v/>
      </c>
      <c r="AF32" s="187" t="str">
        <f>CRS!I32</f>
        <v/>
      </c>
      <c r="AG32" s="327"/>
      <c r="AH32" s="325"/>
    </row>
    <row r="33" spans="1:37" ht="12.75" customHeight="1" x14ac:dyDescent="0.25">
      <c r="A33" s="189" t="s">
        <v>58</v>
      </c>
      <c r="B33" s="179" t="str">
        <f>CRS!B33</f>
        <v/>
      </c>
      <c r="C33" s="180" t="str">
        <f>CRS!C33</f>
        <v/>
      </c>
      <c r="D33" s="181" t="str">
        <f>CRS!D33</f>
        <v/>
      </c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3" t="str">
        <f t="shared" si="0"/>
        <v/>
      </c>
      <c r="P33" s="184" t="str">
        <f t="shared" si="1"/>
        <v/>
      </c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3" t="str">
        <f t="shared" si="2"/>
        <v/>
      </c>
      <c r="AB33" s="184" t="str">
        <f t="shared" si="3"/>
        <v/>
      </c>
      <c r="AC33" s="185"/>
      <c r="AD33" s="184" t="str">
        <f t="shared" si="4"/>
        <v/>
      </c>
      <c r="AE33" s="186" t="str">
        <f>CRS!H33</f>
        <v/>
      </c>
      <c r="AF33" s="187" t="str">
        <f>CRS!I33</f>
        <v/>
      </c>
      <c r="AG33" s="327"/>
      <c r="AH33" s="325"/>
      <c r="AI33" s="170"/>
      <c r="AJ33" s="170"/>
      <c r="AK33" s="170"/>
    </row>
    <row r="34" spans="1:37" ht="12.75" customHeight="1" x14ac:dyDescent="0.25">
      <c r="A34" s="189" t="s">
        <v>59</v>
      </c>
      <c r="B34" s="179" t="str">
        <f>CRS!B34</f>
        <v/>
      </c>
      <c r="C34" s="180" t="str">
        <f>CRS!C34</f>
        <v/>
      </c>
      <c r="D34" s="181" t="str">
        <f>CRS!D34</f>
        <v/>
      </c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3" t="str">
        <f t="shared" si="0"/>
        <v/>
      </c>
      <c r="P34" s="184" t="str">
        <f t="shared" si="1"/>
        <v/>
      </c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3" t="str">
        <f t="shared" si="2"/>
        <v/>
      </c>
      <c r="AB34" s="184" t="str">
        <f t="shared" si="3"/>
        <v/>
      </c>
      <c r="AC34" s="185"/>
      <c r="AD34" s="184" t="str">
        <f t="shared" si="4"/>
        <v/>
      </c>
      <c r="AE34" s="186" t="str">
        <f>CRS!H34</f>
        <v/>
      </c>
      <c r="AF34" s="187" t="str">
        <f>CRS!I34</f>
        <v/>
      </c>
      <c r="AG34" s="327"/>
      <c r="AH34" s="325"/>
      <c r="AI34" s="170"/>
      <c r="AJ34" s="170"/>
      <c r="AK34" s="170"/>
    </row>
    <row r="35" spans="1:37" ht="12.75" customHeight="1" x14ac:dyDescent="0.25">
      <c r="A35" s="189" t="s">
        <v>60</v>
      </c>
      <c r="B35" s="179" t="str">
        <f>CRS!B35</f>
        <v/>
      </c>
      <c r="C35" s="180" t="str">
        <f>CRS!C35</f>
        <v/>
      </c>
      <c r="D35" s="181" t="str">
        <f>CRS!D35</f>
        <v/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3" t="str">
        <f t="shared" si="0"/>
        <v/>
      </c>
      <c r="P35" s="184" t="str">
        <f t="shared" si="1"/>
        <v/>
      </c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3" t="str">
        <f t="shared" si="2"/>
        <v/>
      </c>
      <c r="AB35" s="184" t="str">
        <f t="shared" si="3"/>
        <v/>
      </c>
      <c r="AC35" s="185"/>
      <c r="AD35" s="184" t="str">
        <f t="shared" si="4"/>
        <v/>
      </c>
      <c r="AE35" s="186" t="str">
        <f>CRS!H35</f>
        <v/>
      </c>
      <c r="AF35" s="187" t="str">
        <f>CRS!I35</f>
        <v/>
      </c>
      <c r="AG35" s="327"/>
      <c r="AH35" s="325"/>
      <c r="AI35" s="170"/>
      <c r="AJ35" s="170"/>
      <c r="AK35" s="170"/>
    </row>
    <row r="36" spans="1:37" ht="12.75" customHeight="1" x14ac:dyDescent="0.25">
      <c r="A36" s="189" t="s">
        <v>61</v>
      </c>
      <c r="B36" s="179" t="str">
        <f>CRS!B36</f>
        <v/>
      </c>
      <c r="C36" s="180" t="str">
        <f>CRS!C36</f>
        <v/>
      </c>
      <c r="D36" s="181" t="str">
        <f>CRS!D36</f>
        <v/>
      </c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3" t="str">
        <f t="shared" si="0"/>
        <v/>
      </c>
      <c r="P36" s="184" t="str">
        <f t="shared" si="1"/>
        <v/>
      </c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3" t="str">
        <f t="shared" si="2"/>
        <v/>
      </c>
      <c r="AB36" s="184" t="str">
        <f t="shared" si="3"/>
        <v/>
      </c>
      <c r="AC36" s="185"/>
      <c r="AD36" s="184" t="str">
        <f t="shared" si="4"/>
        <v/>
      </c>
      <c r="AE36" s="186" t="str">
        <f>CRS!H36</f>
        <v/>
      </c>
      <c r="AF36" s="187" t="str">
        <f>CRS!I36</f>
        <v/>
      </c>
      <c r="AG36" s="327"/>
      <c r="AH36" s="325"/>
      <c r="AI36" s="170"/>
      <c r="AJ36" s="170"/>
      <c r="AK36" s="170"/>
    </row>
    <row r="37" spans="1:37" ht="12.75" customHeight="1" x14ac:dyDescent="0.25">
      <c r="A37" s="189" t="s">
        <v>62</v>
      </c>
      <c r="B37" s="179" t="str">
        <f>CRS!B37</f>
        <v/>
      </c>
      <c r="C37" s="180" t="str">
        <f>CRS!C37</f>
        <v/>
      </c>
      <c r="D37" s="181" t="str">
        <f>CRS!D37</f>
        <v/>
      </c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3" t="str">
        <f t="shared" si="0"/>
        <v/>
      </c>
      <c r="P37" s="184" t="str">
        <f t="shared" si="1"/>
        <v/>
      </c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3" t="str">
        <f t="shared" si="2"/>
        <v/>
      </c>
      <c r="AB37" s="184" t="str">
        <f t="shared" si="3"/>
        <v/>
      </c>
      <c r="AC37" s="185"/>
      <c r="AD37" s="184" t="str">
        <f t="shared" si="4"/>
        <v/>
      </c>
      <c r="AE37" s="186" t="str">
        <f>CRS!H37</f>
        <v/>
      </c>
      <c r="AF37" s="187" t="str">
        <f>CRS!I37</f>
        <v/>
      </c>
      <c r="AG37" s="327"/>
      <c r="AH37" s="325"/>
      <c r="AI37" s="170"/>
      <c r="AJ37" s="170"/>
      <c r="AK37" s="170"/>
    </row>
    <row r="38" spans="1:37" ht="12.75" customHeight="1" x14ac:dyDescent="0.25">
      <c r="A38" s="189" t="s">
        <v>63</v>
      </c>
      <c r="B38" s="179" t="str">
        <f>CRS!B38</f>
        <v/>
      </c>
      <c r="C38" s="180" t="str">
        <f>CRS!C38</f>
        <v/>
      </c>
      <c r="D38" s="181" t="str">
        <f>CRS!D38</f>
        <v/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3" t="str">
        <f t="shared" si="0"/>
        <v/>
      </c>
      <c r="P38" s="184" t="str">
        <f t="shared" si="1"/>
        <v/>
      </c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3" t="str">
        <f t="shared" si="2"/>
        <v/>
      </c>
      <c r="AB38" s="184" t="str">
        <f t="shared" si="3"/>
        <v/>
      </c>
      <c r="AC38" s="185"/>
      <c r="AD38" s="184" t="str">
        <f t="shared" si="4"/>
        <v/>
      </c>
      <c r="AE38" s="186" t="str">
        <f>CRS!H38</f>
        <v/>
      </c>
      <c r="AF38" s="187" t="str">
        <f>CRS!I38</f>
        <v/>
      </c>
      <c r="AG38" s="327"/>
      <c r="AH38" s="325"/>
      <c r="AI38" s="170"/>
      <c r="AJ38" s="170"/>
      <c r="AK38" s="170"/>
    </row>
    <row r="39" spans="1:37" ht="12.75" customHeight="1" x14ac:dyDescent="0.25">
      <c r="A39" s="189" t="s">
        <v>64</v>
      </c>
      <c r="B39" s="179" t="str">
        <f>CRS!B39</f>
        <v/>
      </c>
      <c r="C39" s="180" t="str">
        <f>CRS!C39</f>
        <v/>
      </c>
      <c r="D39" s="181" t="str">
        <f>CRS!D39</f>
        <v/>
      </c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3" t="str">
        <f t="shared" si="0"/>
        <v/>
      </c>
      <c r="P39" s="184" t="str">
        <f t="shared" si="1"/>
        <v/>
      </c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3" t="str">
        <f t="shared" si="2"/>
        <v/>
      </c>
      <c r="AB39" s="184" t="str">
        <f t="shared" si="3"/>
        <v/>
      </c>
      <c r="AC39" s="185"/>
      <c r="AD39" s="184" t="str">
        <f t="shared" si="4"/>
        <v/>
      </c>
      <c r="AE39" s="186" t="str">
        <f>CRS!H39</f>
        <v/>
      </c>
      <c r="AF39" s="187" t="str">
        <f>CRS!I39</f>
        <v/>
      </c>
      <c r="AG39" s="327"/>
      <c r="AH39" s="325"/>
      <c r="AI39" s="170"/>
      <c r="AJ39" s="170"/>
      <c r="AK39" s="170"/>
    </row>
    <row r="40" spans="1:37" ht="12.75" customHeight="1" x14ac:dyDescent="0.25">
      <c r="A40" s="189" t="s">
        <v>65</v>
      </c>
      <c r="B40" s="179" t="str">
        <f>CRS!B40</f>
        <v/>
      </c>
      <c r="C40" s="180" t="str">
        <f>CRS!C40</f>
        <v/>
      </c>
      <c r="D40" s="181" t="str">
        <f>CRS!D40</f>
        <v/>
      </c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3" t="str">
        <f t="shared" si="0"/>
        <v/>
      </c>
      <c r="P40" s="184" t="str">
        <f t="shared" si="1"/>
        <v/>
      </c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3" t="str">
        <f t="shared" si="2"/>
        <v/>
      </c>
      <c r="AB40" s="184" t="str">
        <f t="shared" si="3"/>
        <v/>
      </c>
      <c r="AC40" s="185"/>
      <c r="AD40" s="184" t="str">
        <f t="shared" si="4"/>
        <v/>
      </c>
      <c r="AE40" s="186" t="str">
        <f>CRS!H40</f>
        <v/>
      </c>
      <c r="AF40" s="187" t="str">
        <f>CRS!I40</f>
        <v/>
      </c>
      <c r="AG40" s="327"/>
      <c r="AH40" s="325"/>
      <c r="AI40" s="170"/>
      <c r="AJ40" s="170"/>
      <c r="AK40" s="170"/>
    </row>
    <row r="41" spans="1:37" ht="12.75" customHeight="1" x14ac:dyDescent="0.25">
      <c r="A41" s="190"/>
      <c r="B41" s="191"/>
      <c r="C41" s="191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2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81" t="str">
        <f>A1</f>
        <v>CITCS INTL  CCS.1153</v>
      </c>
      <c r="B42" s="382"/>
      <c r="C42" s="382"/>
      <c r="D42" s="382"/>
      <c r="E42" s="351" t="s">
        <v>97</v>
      </c>
      <c r="F42" s="351"/>
      <c r="G42" s="351"/>
      <c r="H42" s="351"/>
      <c r="I42" s="351"/>
      <c r="J42" s="351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3"/>
      <c r="AD42" s="353"/>
      <c r="AE42" s="353"/>
      <c r="AF42" s="354"/>
      <c r="AG42" s="170"/>
      <c r="AH42" s="170"/>
      <c r="AI42" s="170"/>
      <c r="AJ42" s="170"/>
      <c r="AK42" s="170"/>
    </row>
    <row r="43" spans="1:37" ht="15" customHeight="1" x14ac:dyDescent="0.25">
      <c r="A43" s="383"/>
      <c r="B43" s="384"/>
      <c r="C43" s="384"/>
      <c r="D43" s="384"/>
      <c r="E43" s="335" t="str">
        <f>E2</f>
        <v>Class Standing</v>
      </c>
      <c r="F43" s="335"/>
      <c r="G43" s="335"/>
      <c r="H43" s="335"/>
      <c r="I43" s="335"/>
      <c r="J43" s="335"/>
      <c r="K43" s="336"/>
      <c r="L43" s="336"/>
      <c r="M43" s="336"/>
      <c r="N43" s="336"/>
      <c r="O43" s="336"/>
      <c r="P43" s="336"/>
      <c r="Q43" s="335" t="str">
        <f>Q2</f>
        <v>Laboratory</v>
      </c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44" t="s">
        <v>98</v>
      </c>
      <c r="AD43" s="345"/>
      <c r="AE43" s="388" t="s">
        <v>99</v>
      </c>
      <c r="AF43" s="390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70" t="str">
        <f>A3</f>
        <v>WEB DEVELOPMENT</v>
      </c>
      <c r="B44" s="371"/>
      <c r="C44" s="371"/>
      <c r="D44" s="371"/>
      <c r="E44" s="337" t="s">
        <v>101</v>
      </c>
      <c r="F44" s="337" t="s">
        <v>102</v>
      </c>
      <c r="G44" s="337" t="s">
        <v>103</v>
      </c>
      <c r="H44" s="337" t="s">
        <v>104</v>
      </c>
      <c r="I44" s="337" t="s">
        <v>105</v>
      </c>
      <c r="J44" s="337" t="s">
        <v>106</v>
      </c>
      <c r="K44" s="337" t="s">
        <v>107</v>
      </c>
      <c r="L44" s="337" t="s">
        <v>108</v>
      </c>
      <c r="M44" s="337" t="s">
        <v>109</v>
      </c>
      <c r="N44" s="337" t="s">
        <v>0</v>
      </c>
      <c r="O44" s="355" t="s">
        <v>110</v>
      </c>
      <c r="P44" s="332" t="s">
        <v>111</v>
      </c>
      <c r="Q44" s="337" t="s">
        <v>112</v>
      </c>
      <c r="R44" s="337" t="s">
        <v>113</v>
      </c>
      <c r="S44" s="337" t="s">
        <v>114</v>
      </c>
      <c r="T44" s="337" t="s">
        <v>115</v>
      </c>
      <c r="U44" s="337" t="s">
        <v>116</v>
      </c>
      <c r="V44" s="337" t="s">
        <v>117</v>
      </c>
      <c r="W44" s="337" t="s">
        <v>118</v>
      </c>
      <c r="X44" s="337" t="s">
        <v>119</v>
      </c>
      <c r="Y44" s="337" t="s">
        <v>120</v>
      </c>
      <c r="Z44" s="337" t="s">
        <v>121</v>
      </c>
      <c r="AA44" s="355" t="s">
        <v>110</v>
      </c>
      <c r="AB44" s="332" t="s">
        <v>111</v>
      </c>
      <c r="AC44" s="346"/>
      <c r="AD44" s="347"/>
      <c r="AE44" s="388"/>
      <c r="AF44" s="390"/>
      <c r="AG44" s="172"/>
      <c r="AH44" s="172"/>
      <c r="AI44" s="172"/>
      <c r="AJ44" s="172"/>
      <c r="AK44" s="172"/>
    </row>
    <row r="45" spans="1:37" ht="12.75" customHeight="1" x14ac:dyDescent="0.25">
      <c r="A45" s="362" t="str">
        <f>A4</f>
        <v>TTH 8:30AM-9:30AM  TTHSAT 9:30AM-10:30AM</v>
      </c>
      <c r="B45" s="363"/>
      <c r="C45" s="364"/>
      <c r="D45" s="173" t="str">
        <f>D4</f>
        <v>M306</v>
      </c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55"/>
      <c r="P45" s="332"/>
      <c r="Q45" s="336"/>
      <c r="R45" s="336"/>
      <c r="S45" s="336"/>
      <c r="T45" s="336"/>
      <c r="U45" s="337"/>
      <c r="V45" s="337"/>
      <c r="W45" s="336"/>
      <c r="X45" s="336"/>
      <c r="Y45" s="336"/>
      <c r="Z45" s="336"/>
      <c r="AA45" s="356"/>
      <c r="AB45" s="333"/>
      <c r="AC45" s="174" t="s">
        <v>122</v>
      </c>
      <c r="AD45" s="175" t="s">
        <v>123</v>
      </c>
      <c r="AE45" s="388"/>
      <c r="AF45" s="390"/>
      <c r="AG45" s="172"/>
      <c r="AH45" s="172"/>
      <c r="AI45" s="172"/>
      <c r="AJ45" s="172"/>
      <c r="AK45" s="172"/>
    </row>
    <row r="46" spans="1:37" ht="12.75" customHeight="1" x14ac:dyDescent="0.25">
      <c r="A46" s="362" t="str">
        <f>A5</f>
        <v>1st Trimester SY 2017-2018</v>
      </c>
      <c r="B46" s="363"/>
      <c r="C46" s="364"/>
      <c r="D46" s="364"/>
      <c r="E46" s="193">
        <f t="shared" ref="E46:N46" si="5">IF(E5="","",E5)</f>
        <v>25</v>
      </c>
      <c r="F46" s="193">
        <f t="shared" si="5"/>
        <v>25</v>
      </c>
      <c r="G46" s="193">
        <f t="shared" si="5"/>
        <v>10</v>
      </c>
      <c r="H46" s="193" t="str">
        <f t="shared" si="5"/>
        <v/>
      </c>
      <c r="I46" s="193" t="str">
        <f t="shared" si="5"/>
        <v/>
      </c>
      <c r="J46" s="193" t="str">
        <f t="shared" si="5"/>
        <v/>
      </c>
      <c r="K46" s="193" t="str">
        <f t="shared" si="5"/>
        <v/>
      </c>
      <c r="L46" s="193" t="str">
        <f t="shared" si="5"/>
        <v/>
      </c>
      <c r="M46" s="193" t="str">
        <f t="shared" si="5"/>
        <v/>
      </c>
      <c r="N46" s="193" t="str">
        <f t="shared" si="5"/>
        <v/>
      </c>
      <c r="O46" s="355"/>
      <c r="P46" s="332"/>
      <c r="Q46" s="193">
        <f>IF(Q5="","",Q5)</f>
        <v>40</v>
      </c>
      <c r="R46" s="193">
        <f t="shared" ref="R46:Z46" si="6">IF(R5="","",R5)</f>
        <v>100</v>
      </c>
      <c r="S46" s="193">
        <f t="shared" si="6"/>
        <v>40</v>
      </c>
      <c r="T46" s="193">
        <f t="shared" si="6"/>
        <v>10</v>
      </c>
      <c r="U46" s="193" t="str">
        <f t="shared" si="6"/>
        <v/>
      </c>
      <c r="V46" s="193" t="str">
        <f t="shared" si="6"/>
        <v/>
      </c>
      <c r="W46" s="193" t="str">
        <f t="shared" si="6"/>
        <v/>
      </c>
      <c r="X46" s="193" t="str">
        <f t="shared" si="6"/>
        <v/>
      </c>
      <c r="Y46" s="193" t="str">
        <f t="shared" si="6"/>
        <v/>
      </c>
      <c r="Z46" s="193" t="str">
        <f t="shared" si="6"/>
        <v/>
      </c>
      <c r="AA46" s="356"/>
      <c r="AB46" s="333"/>
      <c r="AC46" s="193">
        <f>IF(AC5="","",AC5)</f>
        <v>100</v>
      </c>
      <c r="AD46" s="348"/>
      <c r="AE46" s="388"/>
      <c r="AF46" s="390"/>
      <c r="AG46" s="172"/>
      <c r="AH46" s="172"/>
      <c r="AI46" s="172"/>
      <c r="AJ46" s="172"/>
      <c r="AK46" s="172"/>
    </row>
    <row r="47" spans="1:37" ht="12.75" customHeight="1" x14ac:dyDescent="0.25">
      <c r="A47" s="372" t="str">
        <f>A6</f>
        <v>Inst/Prof:Leonard Prim Francis G. Reyes</v>
      </c>
      <c r="B47" s="336"/>
      <c r="C47" s="336"/>
      <c r="D47" s="336"/>
      <c r="E47" s="328" t="str">
        <f>IF(E6="","",E6)</f>
        <v>Morale</v>
      </c>
      <c r="F47" s="328" t="str">
        <f t="shared" ref="F47:N47" si="7">IF(F6="","",F6)</f>
        <v>Morale</v>
      </c>
      <c r="G47" s="328">
        <f t="shared" si="7"/>
        <v>42983</v>
      </c>
      <c r="H47" s="328" t="str">
        <f t="shared" si="7"/>
        <v/>
      </c>
      <c r="I47" s="328" t="str">
        <f t="shared" si="7"/>
        <v/>
      </c>
      <c r="J47" s="328" t="str">
        <f t="shared" si="7"/>
        <v/>
      </c>
      <c r="K47" s="328" t="str">
        <f t="shared" si="7"/>
        <v/>
      </c>
      <c r="L47" s="328" t="str">
        <f t="shared" si="7"/>
        <v/>
      </c>
      <c r="M47" s="328" t="str">
        <f t="shared" si="7"/>
        <v/>
      </c>
      <c r="N47" s="328" t="str">
        <f t="shared" si="7"/>
        <v/>
      </c>
      <c r="O47" s="330">
        <f>O6</f>
        <v>60</v>
      </c>
      <c r="P47" s="332"/>
      <c r="Q47" s="328" t="str">
        <f t="shared" ref="Q47:Z47" si="8">IF(Q6="","",Q6)</f>
        <v>BS</v>
      </c>
      <c r="R47" s="328" t="str">
        <f t="shared" si="8"/>
        <v>CC</v>
      </c>
      <c r="S47" s="328" t="str">
        <f t="shared" si="8"/>
        <v>PORTFOLIO</v>
      </c>
      <c r="T47" s="328" t="str">
        <f t="shared" si="8"/>
        <v>URL</v>
      </c>
      <c r="U47" s="328" t="str">
        <f t="shared" si="8"/>
        <v/>
      </c>
      <c r="V47" s="328" t="str">
        <f t="shared" si="8"/>
        <v/>
      </c>
      <c r="W47" s="328" t="str">
        <f t="shared" si="8"/>
        <v/>
      </c>
      <c r="X47" s="328" t="str">
        <f t="shared" si="8"/>
        <v/>
      </c>
      <c r="Y47" s="328" t="str">
        <f t="shared" si="8"/>
        <v/>
      </c>
      <c r="Z47" s="328" t="str">
        <f t="shared" si="8"/>
        <v/>
      </c>
      <c r="AA47" s="330">
        <f>AA6</f>
        <v>190</v>
      </c>
      <c r="AB47" s="333"/>
      <c r="AC47" s="397">
        <f>AC6</f>
        <v>40575</v>
      </c>
      <c r="AD47" s="349"/>
      <c r="AE47" s="388"/>
      <c r="AF47" s="390"/>
      <c r="AG47" s="172"/>
      <c r="AH47" s="172"/>
      <c r="AI47" s="172"/>
      <c r="AJ47" s="172"/>
      <c r="AK47" s="172"/>
    </row>
    <row r="48" spans="1:37" ht="13.35" customHeight="1" x14ac:dyDescent="0.25">
      <c r="A48" s="372" t="s">
        <v>124</v>
      </c>
      <c r="B48" s="335"/>
      <c r="C48" s="375" t="s">
        <v>125</v>
      </c>
      <c r="D48" s="368" t="s">
        <v>128</v>
      </c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30"/>
      <c r="P48" s="332"/>
      <c r="Q48" s="328"/>
      <c r="R48" s="328"/>
      <c r="S48" s="328"/>
      <c r="T48" s="328"/>
      <c r="U48" s="328"/>
      <c r="V48" s="328"/>
      <c r="W48" s="328"/>
      <c r="X48" s="328"/>
      <c r="Y48" s="328"/>
      <c r="Z48" s="328"/>
      <c r="AA48" s="330"/>
      <c r="AB48" s="333"/>
      <c r="AC48" s="398"/>
      <c r="AD48" s="349"/>
      <c r="AE48" s="388"/>
      <c r="AF48" s="390"/>
      <c r="AG48" s="170"/>
      <c r="AH48" s="170"/>
      <c r="AI48" s="170"/>
      <c r="AJ48" s="170"/>
      <c r="AK48" s="170"/>
    </row>
    <row r="49" spans="1:32" x14ac:dyDescent="0.25">
      <c r="A49" s="373"/>
      <c r="B49" s="374"/>
      <c r="C49" s="376"/>
      <c r="D49" s="36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31"/>
      <c r="P49" s="400"/>
      <c r="Q49" s="329"/>
      <c r="R49" s="329"/>
      <c r="S49" s="329"/>
      <c r="T49" s="329"/>
      <c r="U49" s="329"/>
      <c r="V49" s="329"/>
      <c r="W49" s="329"/>
      <c r="X49" s="329"/>
      <c r="Y49" s="329"/>
      <c r="Z49" s="329"/>
      <c r="AA49" s="331"/>
      <c r="AB49" s="334"/>
      <c r="AC49" s="399"/>
      <c r="AD49" s="350"/>
      <c r="AE49" s="389"/>
      <c r="AF49" s="391"/>
    </row>
    <row r="50" spans="1:32" ht="12.75" customHeight="1" x14ac:dyDescent="0.25">
      <c r="A50" s="178" t="s">
        <v>66</v>
      </c>
      <c r="B50" s="179" t="str">
        <f>CRS!B50</f>
        <v/>
      </c>
      <c r="C50" s="180" t="str">
        <f>CRS!C50</f>
        <v/>
      </c>
      <c r="D50" s="181" t="str">
        <f>CRS!D50</f>
        <v/>
      </c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3" t="str">
        <f t="shared" ref="O50:O80" si="9">IF(SUM(E50:N50)=0,"",SUM(E50:N50))</f>
        <v/>
      </c>
      <c r="P50" s="184" t="str">
        <f t="shared" ref="P50:P80" si="10">IF(O50="","",O50/$O$6*100)</f>
        <v/>
      </c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3" t="str">
        <f t="shared" ref="AA50:AA80" si="11">IF(SUM(Q50:Z50)=0,"",SUM(Q50:Z50))</f>
        <v/>
      </c>
      <c r="AB50" s="184" t="str">
        <f t="shared" ref="AB50:AB80" si="12">IF(AA50="","",AA50/$AA$6*100)</f>
        <v/>
      </c>
      <c r="AC50" s="185"/>
      <c r="AD50" s="184" t="str">
        <f t="shared" ref="AD50:AD80" si="13">IF(AC50="","",AC50/$AC$5*100)</f>
        <v/>
      </c>
      <c r="AE50" s="186" t="str">
        <f>CRS!H50</f>
        <v/>
      </c>
      <c r="AF50" s="187" t="str">
        <f>CRS!I50</f>
        <v/>
      </c>
    </row>
    <row r="51" spans="1:32" ht="12.75" customHeight="1" x14ac:dyDescent="0.25">
      <c r="A51" s="189" t="s">
        <v>67</v>
      </c>
      <c r="B51" s="179" t="str">
        <f>CRS!B51</f>
        <v/>
      </c>
      <c r="C51" s="180" t="str">
        <f>CRS!C51</f>
        <v/>
      </c>
      <c r="D51" s="181" t="str">
        <f>CRS!D51</f>
        <v/>
      </c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3" t="str">
        <f t="shared" si="9"/>
        <v/>
      </c>
      <c r="P51" s="184" t="str">
        <f t="shared" si="10"/>
        <v/>
      </c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3" t="str">
        <f t="shared" si="11"/>
        <v/>
      </c>
      <c r="AB51" s="184" t="str">
        <f t="shared" si="12"/>
        <v/>
      </c>
      <c r="AC51" s="185"/>
      <c r="AD51" s="184" t="str">
        <f t="shared" si="13"/>
        <v/>
      </c>
      <c r="AE51" s="186" t="str">
        <f>CRS!H51</f>
        <v/>
      </c>
      <c r="AF51" s="187" t="str">
        <f>CRS!I51</f>
        <v/>
      </c>
    </row>
    <row r="52" spans="1:32" ht="12.75" customHeight="1" x14ac:dyDescent="0.25">
      <c r="A52" s="189" t="s">
        <v>68</v>
      </c>
      <c r="B52" s="179" t="str">
        <f>CRS!B52</f>
        <v/>
      </c>
      <c r="C52" s="180" t="str">
        <f>CRS!C52</f>
        <v/>
      </c>
      <c r="D52" s="181" t="str">
        <f>CRS!D52</f>
        <v/>
      </c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3" t="str">
        <f t="shared" si="9"/>
        <v/>
      </c>
      <c r="P52" s="184" t="str">
        <f t="shared" si="10"/>
        <v/>
      </c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3" t="str">
        <f t="shared" si="11"/>
        <v/>
      </c>
      <c r="AB52" s="184" t="str">
        <f t="shared" si="12"/>
        <v/>
      </c>
      <c r="AC52" s="185"/>
      <c r="AD52" s="184" t="str">
        <f t="shared" si="13"/>
        <v/>
      </c>
      <c r="AE52" s="186" t="str">
        <f>CRS!H52</f>
        <v/>
      </c>
      <c r="AF52" s="187" t="str">
        <f>CRS!I52</f>
        <v/>
      </c>
    </row>
    <row r="53" spans="1:32" ht="12.75" customHeight="1" x14ac:dyDescent="0.25">
      <c r="A53" s="189" t="s">
        <v>69</v>
      </c>
      <c r="B53" s="179" t="str">
        <f>CRS!B53</f>
        <v/>
      </c>
      <c r="C53" s="180" t="str">
        <f>CRS!C53</f>
        <v/>
      </c>
      <c r="D53" s="181" t="str">
        <f>CRS!D53</f>
        <v/>
      </c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3" t="str">
        <f t="shared" si="9"/>
        <v/>
      </c>
      <c r="P53" s="184" t="str">
        <f t="shared" si="10"/>
        <v/>
      </c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3" t="str">
        <f t="shared" si="11"/>
        <v/>
      </c>
      <c r="AB53" s="184" t="str">
        <f t="shared" si="12"/>
        <v/>
      </c>
      <c r="AC53" s="185"/>
      <c r="AD53" s="184" t="str">
        <f t="shared" si="13"/>
        <v/>
      </c>
      <c r="AE53" s="186" t="str">
        <f>CRS!H53</f>
        <v/>
      </c>
      <c r="AF53" s="187" t="str">
        <f>CRS!I53</f>
        <v/>
      </c>
    </row>
    <row r="54" spans="1:32" ht="12.75" customHeight="1" x14ac:dyDescent="0.25">
      <c r="A54" s="189" t="s">
        <v>70</v>
      </c>
      <c r="B54" s="179" t="str">
        <f>CRS!B54</f>
        <v/>
      </c>
      <c r="C54" s="180" t="str">
        <f>CRS!C54</f>
        <v/>
      </c>
      <c r="D54" s="181" t="str">
        <f>CRS!D54</f>
        <v/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3" t="str">
        <f t="shared" si="9"/>
        <v/>
      </c>
      <c r="P54" s="184" t="str">
        <f t="shared" si="10"/>
        <v/>
      </c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3" t="str">
        <f t="shared" si="11"/>
        <v/>
      </c>
      <c r="AB54" s="184" t="str">
        <f t="shared" si="12"/>
        <v/>
      </c>
      <c r="AC54" s="185"/>
      <c r="AD54" s="184" t="str">
        <f t="shared" si="13"/>
        <v/>
      </c>
      <c r="AE54" s="186" t="str">
        <f>CRS!H54</f>
        <v/>
      </c>
      <c r="AF54" s="187" t="str">
        <f>CRS!I54</f>
        <v/>
      </c>
    </row>
    <row r="55" spans="1:32" ht="12.75" customHeight="1" x14ac:dyDescent="0.25">
      <c r="A55" s="189" t="s">
        <v>71</v>
      </c>
      <c r="B55" s="179" t="str">
        <f>CRS!B55</f>
        <v/>
      </c>
      <c r="C55" s="180" t="str">
        <f>CRS!C55</f>
        <v/>
      </c>
      <c r="D55" s="181" t="str">
        <f>CRS!D55</f>
        <v/>
      </c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3" t="str">
        <f t="shared" si="9"/>
        <v/>
      </c>
      <c r="P55" s="184" t="str">
        <f t="shared" si="10"/>
        <v/>
      </c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3" t="str">
        <f t="shared" si="11"/>
        <v/>
      </c>
      <c r="AB55" s="184" t="str">
        <f t="shared" si="12"/>
        <v/>
      </c>
      <c r="AC55" s="185"/>
      <c r="AD55" s="184" t="str">
        <f t="shared" si="13"/>
        <v/>
      </c>
      <c r="AE55" s="186" t="str">
        <f>CRS!H55</f>
        <v/>
      </c>
      <c r="AF55" s="187" t="str">
        <f>CRS!I55</f>
        <v/>
      </c>
    </row>
    <row r="56" spans="1:32" ht="12.75" customHeight="1" x14ac:dyDescent="0.25">
      <c r="A56" s="189" t="s">
        <v>72</v>
      </c>
      <c r="B56" s="179" t="str">
        <f>CRS!B56</f>
        <v/>
      </c>
      <c r="C56" s="180" t="str">
        <f>CRS!C56</f>
        <v/>
      </c>
      <c r="D56" s="181" t="str">
        <f>CRS!D56</f>
        <v/>
      </c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3" t="str">
        <f t="shared" si="9"/>
        <v/>
      </c>
      <c r="P56" s="184" t="str">
        <f t="shared" si="10"/>
        <v/>
      </c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3" t="str">
        <f t="shared" si="11"/>
        <v/>
      </c>
      <c r="AB56" s="184" t="str">
        <f t="shared" si="12"/>
        <v/>
      </c>
      <c r="AC56" s="185"/>
      <c r="AD56" s="184" t="str">
        <f t="shared" si="13"/>
        <v/>
      </c>
      <c r="AE56" s="186" t="str">
        <f>CRS!H56</f>
        <v/>
      </c>
      <c r="AF56" s="187" t="str">
        <f>CRS!I56</f>
        <v/>
      </c>
    </row>
    <row r="57" spans="1:32" ht="12.75" customHeight="1" x14ac:dyDescent="0.25">
      <c r="A57" s="189" t="s">
        <v>73</v>
      </c>
      <c r="B57" s="179" t="str">
        <f>CRS!B57</f>
        <v/>
      </c>
      <c r="C57" s="180" t="str">
        <f>CRS!C57</f>
        <v/>
      </c>
      <c r="D57" s="181" t="str">
        <f>CRS!D57</f>
        <v/>
      </c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3" t="str">
        <f t="shared" si="9"/>
        <v/>
      </c>
      <c r="P57" s="184" t="str">
        <f t="shared" si="10"/>
        <v/>
      </c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3" t="str">
        <f t="shared" si="11"/>
        <v/>
      </c>
      <c r="AB57" s="184" t="str">
        <f t="shared" si="12"/>
        <v/>
      </c>
      <c r="AC57" s="185"/>
      <c r="AD57" s="184" t="str">
        <f t="shared" si="13"/>
        <v/>
      </c>
      <c r="AE57" s="186" t="str">
        <f>CRS!H57</f>
        <v/>
      </c>
      <c r="AF57" s="187" t="str">
        <f>CRS!I57</f>
        <v/>
      </c>
    </row>
    <row r="58" spans="1:32" ht="12.75" customHeight="1" x14ac:dyDescent="0.25">
      <c r="A58" s="189" t="s">
        <v>74</v>
      </c>
      <c r="B58" s="179" t="str">
        <f>CRS!B58</f>
        <v/>
      </c>
      <c r="C58" s="180" t="str">
        <f>CRS!C58</f>
        <v/>
      </c>
      <c r="D58" s="181" t="str">
        <f>CRS!D58</f>
        <v/>
      </c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3" t="str">
        <f t="shared" si="9"/>
        <v/>
      </c>
      <c r="P58" s="184" t="str">
        <f t="shared" si="10"/>
        <v/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 t="str">
        <f t="shared" si="11"/>
        <v/>
      </c>
      <c r="AB58" s="184" t="str">
        <f t="shared" si="12"/>
        <v/>
      </c>
      <c r="AC58" s="185"/>
      <c r="AD58" s="184" t="str">
        <f t="shared" si="13"/>
        <v/>
      </c>
      <c r="AE58" s="186" t="str">
        <f>CRS!H58</f>
        <v/>
      </c>
      <c r="AF58" s="187" t="str">
        <f>CRS!I58</f>
        <v/>
      </c>
    </row>
    <row r="59" spans="1:32" ht="12.75" customHeight="1" x14ac:dyDescent="0.25">
      <c r="A59" s="189" t="s">
        <v>75</v>
      </c>
      <c r="B59" s="179" t="str">
        <f>CRS!B59</f>
        <v/>
      </c>
      <c r="C59" s="180" t="str">
        <f>CRS!C59</f>
        <v/>
      </c>
      <c r="D59" s="181" t="str">
        <f>CRS!D59</f>
        <v/>
      </c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3" t="str">
        <f t="shared" si="9"/>
        <v/>
      </c>
      <c r="P59" s="184" t="str">
        <f t="shared" si="10"/>
        <v/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 t="str">
        <f t="shared" si="11"/>
        <v/>
      </c>
      <c r="AB59" s="184" t="str">
        <f t="shared" si="12"/>
        <v/>
      </c>
      <c r="AC59" s="185"/>
      <c r="AD59" s="184" t="str">
        <f t="shared" si="13"/>
        <v/>
      </c>
      <c r="AE59" s="186" t="str">
        <f>CRS!H59</f>
        <v/>
      </c>
      <c r="AF59" s="187" t="str">
        <f>CRS!I59</f>
        <v/>
      </c>
    </row>
    <row r="60" spans="1:32" ht="12.75" customHeight="1" x14ac:dyDescent="0.25">
      <c r="A60" s="189" t="s">
        <v>76</v>
      </c>
      <c r="B60" s="179" t="str">
        <f>CRS!B60</f>
        <v/>
      </c>
      <c r="C60" s="180" t="str">
        <f>CRS!C60</f>
        <v/>
      </c>
      <c r="D60" s="181" t="str">
        <f>CRS!D60</f>
        <v/>
      </c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3" t="str">
        <f t="shared" si="9"/>
        <v/>
      </c>
      <c r="P60" s="184" t="str">
        <f t="shared" si="10"/>
        <v/>
      </c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 t="str">
        <f t="shared" si="11"/>
        <v/>
      </c>
      <c r="AB60" s="184" t="str">
        <f t="shared" si="12"/>
        <v/>
      </c>
      <c r="AC60" s="185"/>
      <c r="AD60" s="184" t="str">
        <f t="shared" si="13"/>
        <v/>
      </c>
      <c r="AE60" s="186" t="str">
        <f>CRS!H60</f>
        <v/>
      </c>
      <c r="AF60" s="187" t="str">
        <f>CRS!I60</f>
        <v/>
      </c>
    </row>
    <row r="61" spans="1:32" ht="12.75" customHeight="1" x14ac:dyDescent="0.25">
      <c r="A61" s="189" t="s">
        <v>77</v>
      </c>
      <c r="B61" s="179" t="str">
        <f>CRS!B61</f>
        <v/>
      </c>
      <c r="C61" s="180" t="str">
        <f>CRS!C61</f>
        <v/>
      </c>
      <c r="D61" s="181" t="str">
        <f>CRS!D61</f>
        <v/>
      </c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3" t="str">
        <f t="shared" si="9"/>
        <v/>
      </c>
      <c r="P61" s="184" t="str">
        <f t="shared" si="10"/>
        <v/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 t="str">
        <f t="shared" si="11"/>
        <v/>
      </c>
      <c r="AB61" s="184" t="str">
        <f t="shared" si="12"/>
        <v/>
      </c>
      <c r="AC61" s="185"/>
      <c r="AD61" s="184" t="str">
        <f t="shared" si="13"/>
        <v/>
      </c>
      <c r="AE61" s="186" t="str">
        <f>CRS!H61</f>
        <v/>
      </c>
      <c r="AF61" s="187" t="str">
        <f>CRS!I61</f>
        <v/>
      </c>
    </row>
    <row r="62" spans="1:32" ht="12.75" customHeight="1" x14ac:dyDescent="0.25">
      <c r="A62" s="189" t="s">
        <v>78</v>
      </c>
      <c r="B62" s="179" t="str">
        <f>CRS!B62</f>
        <v/>
      </c>
      <c r="C62" s="180" t="str">
        <f>CRS!C62</f>
        <v/>
      </c>
      <c r="D62" s="181" t="str">
        <f>CRS!D62</f>
        <v/>
      </c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3" t="str">
        <f t="shared" si="9"/>
        <v/>
      </c>
      <c r="P62" s="184" t="str">
        <f t="shared" si="10"/>
        <v/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 t="str">
        <f t="shared" si="11"/>
        <v/>
      </c>
      <c r="AB62" s="184" t="str">
        <f t="shared" si="12"/>
        <v/>
      </c>
      <c r="AC62" s="185"/>
      <c r="AD62" s="184" t="str">
        <f t="shared" si="13"/>
        <v/>
      </c>
      <c r="AE62" s="186" t="str">
        <f>CRS!H62</f>
        <v/>
      </c>
      <c r="AF62" s="187" t="str">
        <f>CRS!I62</f>
        <v/>
      </c>
    </row>
    <row r="63" spans="1:32" ht="12.75" customHeight="1" x14ac:dyDescent="0.25">
      <c r="A63" s="189" t="s">
        <v>79</v>
      </c>
      <c r="B63" s="179" t="str">
        <f>CRS!B63</f>
        <v/>
      </c>
      <c r="C63" s="180" t="str">
        <f>CRS!C63</f>
        <v/>
      </c>
      <c r="D63" s="181" t="str">
        <f>CRS!D63</f>
        <v/>
      </c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3" t="str">
        <f t="shared" si="9"/>
        <v/>
      </c>
      <c r="P63" s="184" t="str">
        <f t="shared" si="10"/>
        <v/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 t="str">
        <f t="shared" si="11"/>
        <v/>
      </c>
      <c r="AB63" s="184" t="str">
        <f t="shared" si="12"/>
        <v/>
      </c>
      <c r="AC63" s="185"/>
      <c r="AD63" s="184" t="str">
        <f t="shared" si="13"/>
        <v/>
      </c>
      <c r="AE63" s="186" t="str">
        <f>CRS!H63</f>
        <v/>
      </c>
      <c r="AF63" s="187" t="str">
        <f>CRS!I63</f>
        <v/>
      </c>
    </row>
    <row r="64" spans="1:32" ht="12.75" customHeight="1" x14ac:dyDescent="0.25">
      <c r="A64" s="189" t="s">
        <v>80</v>
      </c>
      <c r="B64" s="179" t="str">
        <f>CRS!B64</f>
        <v/>
      </c>
      <c r="C64" s="180" t="str">
        <f>CRS!C64</f>
        <v/>
      </c>
      <c r="D64" s="181" t="str">
        <f>CRS!D64</f>
        <v/>
      </c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3" t="str">
        <f t="shared" si="9"/>
        <v/>
      </c>
      <c r="P64" s="184" t="str">
        <f t="shared" si="10"/>
        <v/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 t="str">
        <f t="shared" si="11"/>
        <v/>
      </c>
      <c r="AB64" s="184" t="str">
        <f t="shared" si="12"/>
        <v/>
      </c>
      <c r="AC64" s="185"/>
      <c r="AD64" s="184" t="str">
        <f t="shared" si="13"/>
        <v/>
      </c>
      <c r="AE64" s="186" t="str">
        <f>CRS!H64</f>
        <v/>
      </c>
      <c r="AF64" s="187" t="str">
        <f>CRS!I64</f>
        <v/>
      </c>
    </row>
    <row r="65" spans="1:34" ht="12.75" customHeight="1" x14ac:dyDescent="0.25">
      <c r="A65" s="189" t="s">
        <v>81</v>
      </c>
      <c r="B65" s="179" t="str">
        <f>CRS!B65</f>
        <v/>
      </c>
      <c r="C65" s="180" t="str">
        <f>CRS!C65</f>
        <v/>
      </c>
      <c r="D65" s="181" t="str">
        <f>CRS!D65</f>
        <v/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3" t="str">
        <f t="shared" si="9"/>
        <v/>
      </c>
      <c r="P65" s="184" t="str">
        <f t="shared" si="10"/>
        <v/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 t="str">
        <f t="shared" si="11"/>
        <v/>
      </c>
      <c r="AB65" s="184" t="str">
        <f t="shared" si="12"/>
        <v/>
      </c>
      <c r="AC65" s="185"/>
      <c r="AD65" s="184" t="str">
        <f t="shared" si="13"/>
        <v/>
      </c>
      <c r="AE65" s="186" t="str">
        <f>CRS!H65</f>
        <v/>
      </c>
      <c r="AF65" s="187" t="str">
        <f>CRS!I65</f>
        <v/>
      </c>
      <c r="AG65" s="170"/>
      <c r="AH65" s="170"/>
    </row>
    <row r="66" spans="1:34" ht="12.75" customHeight="1" x14ac:dyDescent="0.25">
      <c r="A66" s="189" t="s">
        <v>82</v>
      </c>
      <c r="B66" s="179" t="str">
        <f>CRS!B66</f>
        <v/>
      </c>
      <c r="C66" s="180" t="str">
        <f>CRS!C66</f>
        <v/>
      </c>
      <c r="D66" s="181" t="str">
        <f>CRS!D66</f>
        <v/>
      </c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3" t="str">
        <f t="shared" si="9"/>
        <v/>
      </c>
      <c r="P66" s="184" t="str">
        <f t="shared" si="10"/>
        <v/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 t="str">
        <f t="shared" si="11"/>
        <v/>
      </c>
      <c r="AB66" s="184" t="str">
        <f t="shared" si="12"/>
        <v/>
      </c>
      <c r="AC66" s="185"/>
      <c r="AD66" s="184" t="str">
        <f t="shared" si="13"/>
        <v/>
      </c>
      <c r="AE66" s="186" t="str">
        <f>CRS!H66</f>
        <v/>
      </c>
      <c r="AF66" s="187" t="str">
        <f>CRS!I66</f>
        <v/>
      </c>
      <c r="AG66" s="326"/>
      <c r="AH66" s="324" t="s">
        <v>127</v>
      </c>
    </row>
    <row r="67" spans="1:34" ht="12.75" customHeight="1" x14ac:dyDescent="0.25">
      <c r="A67" s="189" t="s">
        <v>83</v>
      </c>
      <c r="B67" s="179" t="str">
        <f>CRS!B67</f>
        <v/>
      </c>
      <c r="C67" s="180" t="str">
        <f>CRS!C67</f>
        <v/>
      </c>
      <c r="D67" s="181" t="str">
        <f>CRS!D67</f>
        <v/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 t="str">
        <f t="shared" si="9"/>
        <v/>
      </c>
      <c r="P67" s="184" t="str">
        <f t="shared" si="10"/>
        <v/>
      </c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3" t="str">
        <f t="shared" si="11"/>
        <v/>
      </c>
      <c r="AB67" s="184" t="str">
        <f t="shared" si="12"/>
        <v/>
      </c>
      <c r="AC67" s="185"/>
      <c r="AD67" s="184" t="str">
        <f t="shared" si="13"/>
        <v/>
      </c>
      <c r="AE67" s="186" t="str">
        <f>CRS!H67</f>
        <v/>
      </c>
      <c r="AF67" s="187" t="str">
        <f>CRS!I67</f>
        <v/>
      </c>
      <c r="AG67" s="327"/>
      <c r="AH67" s="325"/>
    </row>
    <row r="68" spans="1:34" ht="12.75" customHeight="1" x14ac:dyDescent="0.25">
      <c r="A68" s="189" t="s">
        <v>84</v>
      </c>
      <c r="B68" s="179" t="str">
        <f>CRS!B68</f>
        <v/>
      </c>
      <c r="C68" s="180" t="str">
        <f>CRS!C68</f>
        <v/>
      </c>
      <c r="D68" s="181" t="str">
        <f>CRS!D68</f>
        <v/>
      </c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3" t="str">
        <f t="shared" si="9"/>
        <v/>
      </c>
      <c r="P68" s="184" t="str">
        <f t="shared" si="10"/>
        <v/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 t="str">
        <f t="shared" si="11"/>
        <v/>
      </c>
      <c r="AB68" s="184" t="str">
        <f t="shared" si="12"/>
        <v/>
      </c>
      <c r="AC68" s="185"/>
      <c r="AD68" s="184" t="str">
        <f t="shared" si="13"/>
        <v/>
      </c>
      <c r="AE68" s="186" t="str">
        <f>CRS!H68</f>
        <v/>
      </c>
      <c r="AF68" s="187" t="str">
        <f>CRS!I68</f>
        <v/>
      </c>
      <c r="AG68" s="327"/>
      <c r="AH68" s="325"/>
    </row>
    <row r="69" spans="1:34" ht="12.75" customHeight="1" x14ac:dyDescent="0.25">
      <c r="A69" s="189" t="s">
        <v>85</v>
      </c>
      <c r="B69" s="179" t="str">
        <f>CRS!B69</f>
        <v/>
      </c>
      <c r="C69" s="180" t="str">
        <f>CRS!C69</f>
        <v/>
      </c>
      <c r="D69" s="181" t="str">
        <f>CRS!D69</f>
        <v/>
      </c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3" t="str">
        <f t="shared" si="9"/>
        <v/>
      </c>
      <c r="P69" s="184" t="str">
        <f t="shared" si="10"/>
        <v/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3" t="str">
        <f t="shared" si="11"/>
        <v/>
      </c>
      <c r="AB69" s="184" t="str">
        <f t="shared" si="12"/>
        <v/>
      </c>
      <c r="AC69" s="185"/>
      <c r="AD69" s="184" t="str">
        <f t="shared" si="13"/>
        <v/>
      </c>
      <c r="AE69" s="186" t="str">
        <f>CRS!H69</f>
        <v/>
      </c>
      <c r="AF69" s="187" t="str">
        <f>CRS!I69</f>
        <v/>
      </c>
      <c r="AG69" s="327"/>
      <c r="AH69" s="325"/>
    </row>
    <row r="70" spans="1:34" ht="12.75" customHeight="1" x14ac:dyDescent="0.25">
      <c r="A70" s="189" t="s">
        <v>86</v>
      </c>
      <c r="B70" s="179" t="str">
        <f>CRS!B70</f>
        <v/>
      </c>
      <c r="C70" s="180" t="str">
        <f>CRS!C70</f>
        <v/>
      </c>
      <c r="D70" s="181" t="str">
        <f>CRS!D70</f>
        <v/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3" t="str">
        <f t="shared" si="9"/>
        <v/>
      </c>
      <c r="P70" s="184" t="str">
        <f t="shared" si="10"/>
        <v/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3" t="str">
        <f t="shared" si="11"/>
        <v/>
      </c>
      <c r="AB70" s="184" t="str">
        <f t="shared" si="12"/>
        <v/>
      </c>
      <c r="AC70" s="185"/>
      <c r="AD70" s="184" t="str">
        <f t="shared" si="13"/>
        <v/>
      </c>
      <c r="AE70" s="186" t="str">
        <f>CRS!H70</f>
        <v/>
      </c>
      <c r="AF70" s="187" t="str">
        <f>CRS!I70</f>
        <v/>
      </c>
      <c r="AG70" s="327"/>
      <c r="AH70" s="325"/>
    </row>
    <row r="71" spans="1:34" ht="12.75" customHeight="1" x14ac:dyDescent="0.25">
      <c r="A71" s="189" t="s">
        <v>87</v>
      </c>
      <c r="B71" s="179" t="str">
        <f>CRS!B71</f>
        <v/>
      </c>
      <c r="C71" s="180" t="str">
        <f>CRS!C71</f>
        <v/>
      </c>
      <c r="D71" s="181" t="str">
        <f>CRS!D71</f>
        <v/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3" t="str">
        <f t="shared" si="9"/>
        <v/>
      </c>
      <c r="P71" s="184" t="str">
        <f t="shared" si="10"/>
        <v/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3" t="str">
        <f t="shared" si="11"/>
        <v/>
      </c>
      <c r="AB71" s="184" t="str">
        <f t="shared" si="12"/>
        <v/>
      </c>
      <c r="AC71" s="185"/>
      <c r="AD71" s="184" t="str">
        <f t="shared" si="13"/>
        <v/>
      </c>
      <c r="AE71" s="186" t="str">
        <f>CRS!H71</f>
        <v/>
      </c>
      <c r="AF71" s="187" t="str">
        <f>CRS!I71</f>
        <v/>
      </c>
      <c r="AG71" s="327"/>
      <c r="AH71" s="325"/>
    </row>
    <row r="72" spans="1:34" ht="12.75" customHeight="1" x14ac:dyDescent="0.25">
      <c r="A72" s="189" t="s">
        <v>88</v>
      </c>
      <c r="B72" s="179" t="str">
        <f>CRS!B72</f>
        <v/>
      </c>
      <c r="C72" s="180" t="str">
        <f>CRS!C72</f>
        <v/>
      </c>
      <c r="D72" s="181" t="str">
        <f>CRS!D72</f>
        <v/>
      </c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3" t="str">
        <f t="shared" si="9"/>
        <v/>
      </c>
      <c r="P72" s="184" t="str">
        <f t="shared" si="10"/>
        <v/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3" t="str">
        <f t="shared" si="11"/>
        <v/>
      </c>
      <c r="AB72" s="184" t="str">
        <f t="shared" si="12"/>
        <v/>
      </c>
      <c r="AC72" s="185"/>
      <c r="AD72" s="184" t="str">
        <f t="shared" si="13"/>
        <v/>
      </c>
      <c r="AE72" s="186" t="str">
        <f>CRS!H72</f>
        <v/>
      </c>
      <c r="AF72" s="187" t="str">
        <f>CRS!I72</f>
        <v/>
      </c>
      <c r="AG72" s="327"/>
      <c r="AH72" s="325"/>
    </row>
    <row r="73" spans="1:34" ht="12.75" customHeight="1" x14ac:dyDescent="0.25">
      <c r="A73" s="189" t="s">
        <v>89</v>
      </c>
      <c r="B73" s="179" t="str">
        <f>CRS!B73</f>
        <v/>
      </c>
      <c r="C73" s="180" t="str">
        <f>CRS!C73</f>
        <v/>
      </c>
      <c r="D73" s="181" t="str">
        <f>CRS!D73</f>
        <v/>
      </c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3" t="str">
        <f t="shared" si="9"/>
        <v/>
      </c>
      <c r="P73" s="184" t="str">
        <f t="shared" si="10"/>
        <v/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3" t="str">
        <f t="shared" si="11"/>
        <v/>
      </c>
      <c r="AB73" s="184" t="str">
        <f t="shared" si="12"/>
        <v/>
      </c>
      <c r="AC73" s="185"/>
      <c r="AD73" s="184" t="str">
        <f t="shared" si="13"/>
        <v/>
      </c>
      <c r="AE73" s="186" t="str">
        <f>CRS!H73</f>
        <v/>
      </c>
      <c r="AF73" s="187" t="str">
        <f>CRS!I73</f>
        <v/>
      </c>
      <c r="AG73" s="327"/>
      <c r="AH73" s="325"/>
    </row>
    <row r="74" spans="1:34" ht="12.75" customHeight="1" x14ac:dyDescent="0.25">
      <c r="A74" s="189" t="s">
        <v>90</v>
      </c>
      <c r="B74" s="179" t="str">
        <f>CRS!B74</f>
        <v/>
      </c>
      <c r="C74" s="180" t="str">
        <f>CRS!C74</f>
        <v/>
      </c>
      <c r="D74" s="181" t="str">
        <f>CRS!D74</f>
        <v/>
      </c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3" t="str">
        <f t="shared" si="9"/>
        <v/>
      </c>
      <c r="P74" s="184" t="str">
        <f t="shared" si="10"/>
        <v/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3" t="str">
        <f t="shared" si="11"/>
        <v/>
      </c>
      <c r="AB74" s="184" t="str">
        <f t="shared" si="12"/>
        <v/>
      </c>
      <c r="AC74" s="185"/>
      <c r="AD74" s="184" t="str">
        <f t="shared" si="13"/>
        <v/>
      </c>
      <c r="AE74" s="186" t="str">
        <f>CRS!H74</f>
        <v/>
      </c>
      <c r="AF74" s="187" t="str">
        <f>CRS!I74</f>
        <v/>
      </c>
      <c r="AG74" s="327"/>
      <c r="AH74" s="325"/>
    </row>
    <row r="75" spans="1:34" ht="12.75" customHeight="1" x14ac:dyDescent="0.25">
      <c r="A75" s="189" t="s">
        <v>91</v>
      </c>
      <c r="B75" s="179" t="str">
        <f>CRS!B75</f>
        <v/>
      </c>
      <c r="C75" s="180" t="str">
        <f>CRS!C75</f>
        <v/>
      </c>
      <c r="D75" s="181" t="str">
        <f>CRS!D75</f>
        <v/>
      </c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3" t="str">
        <f t="shared" si="9"/>
        <v/>
      </c>
      <c r="P75" s="184" t="str">
        <f t="shared" si="10"/>
        <v/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3" t="str">
        <f t="shared" si="11"/>
        <v/>
      </c>
      <c r="AB75" s="184" t="str">
        <f t="shared" si="12"/>
        <v/>
      </c>
      <c r="AC75" s="185"/>
      <c r="AD75" s="184" t="str">
        <f t="shared" si="13"/>
        <v/>
      </c>
      <c r="AE75" s="186" t="str">
        <f>CRS!H75</f>
        <v/>
      </c>
      <c r="AF75" s="187" t="str">
        <f>CRS!I75</f>
        <v/>
      </c>
      <c r="AG75" s="327"/>
      <c r="AH75" s="325"/>
    </row>
    <row r="76" spans="1:34" ht="12.75" customHeight="1" x14ac:dyDescent="0.25">
      <c r="A76" s="189" t="s">
        <v>92</v>
      </c>
      <c r="B76" s="179" t="str">
        <f>CRS!B76</f>
        <v/>
      </c>
      <c r="C76" s="180" t="str">
        <f>CRS!C76</f>
        <v/>
      </c>
      <c r="D76" s="181" t="str">
        <f>CRS!D76</f>
        <v/>
      </c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3" t="str">
        <f t="shared" si="9"/>
        <v/>
      </c>
      <c r="P76" s="184" t="str">
        <f t="shared" si="10"/>
        <v/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3" t="str">
        <f t="shared" si="11"/>
        <v/>
      </c>
      <c r="AB76" s="184" t="str">
        <f t="shared" si="12"/>
        <v/>
      </c>
      <c r="AC76" s="185"/>
      <c r="AD76" s="184" t="str">
        <f t="shared" si="13"/>
        <v/>
      </c>
      <c r="AE76" s="186" t="str">
        <f>CRS!H76</f>
        <v/>
      </c>
      <c r="AF76" s="187" t="str">
        <f>CRS!I76</f>
        <v/>
      </c>
      <c r="AG76" s="327"/>
      <c r="AH76" s="325"/>
    </row>
    <row r="77" spans="1:34" ht="12.75" customHeight="1" x14ac:dyDescent="0.25">
      <c r="A77" s="189" t="s">
        <v>93</v>
      </c>
      <c r="B77" s="179" t="str">
        <f>CRS!B77</f>
        <v/>
      </c>
      <c r="C77" s="180" t="str">
        <f>CRS!C77</f>
        <v/>
      </c>
      <c r="D77" s="181" t="str">
        <f>CRS!D77</f>
        <v/>
      </c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 t="str">
        <f t="shared" si="9"/>
        <v/>
      </c>
      <c r="P77" s="184" t="str">
        <f t="shared" si="10"/>
        <v/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3" t="str">
        <f t="shared" si="11"/>
        <v/>
      </c>
      <c r="AB77" s="184" t="str">
        <f t="shared" si="12"/>
        <v/>
      </c>
      <c r="AC77" s="185"/>
      <c r="AD77" s="184" t="str">
        <f t="shared" si="13"/>
        <v/>
      </c>
      <c r="AE77" s="186" t="str">
        <f>CRS!H77</f>
        <v/>
      </c>
      <c r="AF77" s="187" t="str">
        <f>CRS!I77</f>
        <v/>
      </c>
      <c r="AG77" s="327"/>
      <c r="AH77" s="325"/>
    </row>
    <row r="78" spans="1:34" ht="12.75" customHeight="1" x14ac:dyDescent="0.25">
      <c r="A78" s="189" t="s">
        <v>94</v>
      </c>
      <c r="B78" s="179" t="str">
        <f>CRS!B78</f>
        <v/>
      </c>
      <c r="C78" s="180" t="str">
        <f>CRS!C78</f>
        <v/>
      </c>
      <c r="D78" s="181" t="str">
        <f>CRS!D78</f>
        <v/>
      </c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3" t="str">
        <f t="shared" si="9"/>
        <v/>
      </c>
      <c r="P78" s="184" t="str">
        <f t="shared" si="10"/>
        <v/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3" t="str">
        <f t="shared" si="11"/>
        <v/>
      </c>
      <c r="AB78" s="184" t="str">
        <f t="shared" si="12"/>
        <v/>
      </c>
      <c r="AC78" s="185"/>
      <c r="AD78" s="184" t="str">
        <f t="shared" si="13"/>
        <v/>
      </c>
      <c r="AE78" s="186" t="str">
        <f>CRS!H78</f>
        <v/>
      </c>
      <c r="AF78" s="187" t="str">
        <f>CRS!I78</f>
        <v/>
      </c>
      <c r="AG78" s="327"/>
      <c r="AH78" s="325"/>
    </row>
    <row r="79" spans="1:34" ht="12.75" customHeight="1" x14ac:dyDescent="0.25">
      <c r="A79" s="189" t="s">
        <v>95</v>
      </c>
      <c r="B79" s="179" t="str">
        <f>CRS!B79</f>
        <v/>
      </c>
      <c r="C79" s="180" t="str">
        <f>CRS!C79</f>
        <v/>
      </c>
      <c r="D79" s="181" t="str">
        <f>CRS!D79</f>
        <v/>
      </c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 t="str">
        <f t="shared" si="9"/>
        <v/>
      </c>
      <c r="P79" s="184" t="str">
        <f t="shared" si="10"/>
        <v/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3" t="str">
        <f t="shared" si="11"/>
        <v/>
      </c>
      <c r="AB79" s="184" t="str">
        <f t="shared" si="12"/>
        <v/>
      </c>
      <c r="AC79" s="185"/>
      <c r="AD79" s="184" t="str">
        <f t="shared" si="13"/>
        <v/>
      </c>
      <c r="AE79" s="186" t="str">
        <f>CRS!H79</f>
        <v/>
      </c>
      <c r="AF79" s="187" t="str">
        <f>CRS!I79</f>
        <v/>
      </c>
      <c r="AG79" s="327"/>
      <c r="AH79" s="325"/>
    </row>
    <row r="80" spans="1:34" ht="12.75" customHeight="1" x14ac:dyDescent="0.25">
      <c r="A80" s="189" t="s">
        <v>96</v>
      </c>
      <c r="B80" s="179" t="str">
        <f>CRS!B80</f>
        <v/>
      </c>
      <c r="C80" s="180" t="str">
        <f>CRS!C80</f>
        <v/>
      </c>
      <c r="D80" s="181" t="str">
        <f>CRS!D80</f>
        <v/>
      </c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3" t="str">
        <f t="shared" si="9"/>
        <v/>
      </c>
      <c r="P80" s="184" t="str">
        <f t="shared" si="10"/>
        <v/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3" t="str">
        <f t="shared" si="11"/>
        <v/>
      </c>
      <c r="AB80" s="184" t="str">
        <f t="shared" si="12"/>
        <v/>
      </c>
      <c r="AC80" s="185"/>
      <c r="AD80" s="184" t="str">
        <f t="shared" si="13"/>
        <v/>
      </c>
      <c r="AE80" s="186" t="str">
        <f>CRS!H80</f>
        <v/>
      </c>
      <c r="AF80" s="187" t="str">
        <f>CRS!I80</f>
        <v/>
      </c>
      <c r="AG80" s="327"/>
      <c r="AH80" s="325"/>
    </row>
    <row r="81" spans="1:3" x14ac:dyDescent="0.25">
      <c r="A81" s="191"/>
      <c r="B81" s="191"/>
      <c r="C81" s="191"/>
    </row>
    <row r="82" spans="1:3" x14ac:dyDescent="0.25">
      <c r="A82" s="191"/>
      <c r="B82" s="191"/>
      <c r="C82" s="191"/>
    </row>
    <row r="83" spans="1:3" x14ac:dyDescent="0.25">
      <c r="A83" s="191"/>
      <c r="B83" s="191"/>
      <c r="C83" s="191"/>
    </row>
    <row r="84" spans="1:3" x14ac:dyDescent="0.25">
      <c r="A84" s="191"/>
      <c r="B84" s="191"/>
      <c r="C84" s="191"/>
    </row>
    <row r="85" spans="1:3" x14ac:dyDescent="0.25">
      <c r="A85" s="191"/>
      <c r="B85" s="191"/>
      <c r="C85" s="191"/>
    </row>
    <row r="86" spans="1:3" x14ac:dyDescent="0.25">
      <c r="A86" s="191"/>
      <c r="B86" s="191"/>
      <c r="C86" s="191"/>
    </row>
    <row r="87" spans="1:3" x14ac:dyDescent="0.25">
      <c r="A87" s="191"/>
      <c r="B87" s="191"/>
      <c r="C87" s="191"/>
    </row>
    <row r="88" spans="1:3" x14ac:dyDescent="0.25">
      <c r="A88" s="191"/>
      <c r="B88" s="191"/>
      <c r="C88" s="191"/>
    </row>
    <row r="89" spans="1:3" x14ac:dyDescent="0.25">
      <c r="A89" s="191"/>
      <c r="B89" s="191"/>
      <c r="C89" s="191"/>
    </row>
    <row r="90" spans="1:3" x14ac:dyDescent="0.25">
      <c r="A90" s="191"/>
      <c r="B90" s="191"/>
      <c r="C90" s="191"/>
    </row>
    <row r="91" spans="1:3" x14ac:dyDescent="0.25">
      <c r="A91" s="191"/>
      <c r="B91" s="191"/>
      <c r="C91" s="191"/>
    </row>
    <row r="92" spans="1:3" x14ac:dyDescent="0.25">
      <c r="A92" s="191"/>
      <c r="B92" s="191"/>
      <c r="C92" s="191"/>
    </row>
    <row r="93" spans="1:3" x14ac:dyDescent="0.25">
      <c r="A93" s="191"/>
      <c r="B93" s="191"/>
      <c r="C93" s="191"/>
    </row>
    <row r="94" spans="1:3" x14ac:dyDescent="0.25">
      <c r="A94" s="191"/>
      <c r="B94" s="191"/>
      <c r="C94" s="191"/>
    </row>
    <row r="95" spans="1:3" x14ac:dyDescent="0.25">
      <c r="A95" s="191"/>
      <c r="B95" s="191"/>
      <c r="C95" s="191"/>
    </row>
    <row r="96" spans="1:3" x14ac:dyDescent="0.25">
      <c r="A96" s="191"/>
      <c r="B96" s="191"/>
      <c r="C96" s="191"/>
    </row>
    <row r="97" spans="1:3" x14ac:dyDescent="0.25">
      <c r="A97" s="191"/>
      <c r="B97" s="191"/>
      <c r="C97" s="191"/>
    </row>
    <row r="98" spans="1:3" x14ac:dyDescent="0.25">
      <c r="A98" s="191"/>
      <c r="B98" s="191"/>
      <c r="C98" s="191"/>
    </row>
    <row r="99" spans="1:3" x14ac:dyDescent="0.25">
      <c r="A99" s="191"/>
      <c r="B99" s="191"/>
      <c r="C99" s="191"/>
    </row>
    <row r="100" spans="1:3" x14ac:dyDescent="0.25">
      <c r="A100" s="191"/>
      <c r="B100" s="191"/>
      <c r="C100" s="191"/>
    </row>
    <row r="101" spans="1:3" x14ac:dyDescent="0.25">
      <c r="A101" s="191"/>
      <c r="B101" s="191"/>
      <c r="C101" s="191"/>
    </row>
    <row r="102" spans="1:3" x14ac:dyDescent="0.25">
      <c r="A102" s="191"/>
      <c r="B102" s="191"/>
      <c r="C102" s="191"/>
    </row>
    <row r="103" spans="1:3" x14ac:dyDescent="0.25">
      <c r="A103" s="191"/>
      <c r="B103" s="191"/>
      <c r="C103" s="191"/>
    </row>
    <row r="104" spans="1:3" x14ac:dyDescent="0.25">
      <c r="A104" s="191"/>
      <c r="B104" s="191"/>
      <c r="C104" s="191"/>
    </row>
    <row r="105" spans="1:3" x14ac:dyDescent="0.25">
      <c r="A105" s="191"/>
      <c r="B105" s="191"/>
      <c r="C105" s="191"/>
    </row>
    <row r="106" spans="1:3" x14ac:dyDescent="0.25">
      <c r="A106" s="191"/>
      <c r="B106" s="191"/>
      <c r="C106" s="191"/>
    </row>
    <row r="107" spans="1:3" x14ac:dyDescent="0.25">
      <c r="A107" s="191"/>
      <c r="B107" s="191"/>
      <c r="C107" s="191"/>
    </row>
    <row r="108" spans="1:3" x14ac:dyDescent="0.25">
      <c r="A108" s="191"/>
      <c r="B108" s="191"/>
      <c r="C108" s="191"/>
    </row>
    <row r="109" spans="1:3" x14ac:dyDescent="0.25">
      <c r="A109" s="191"/>
      <c r="B109" s="191"/>
      <c r="C109" s="191"/>
    </row>
    <row r="110" spans="1:3" x14ac:dyDescent="0.25">
      <c r="A110" s="191"/>
      <c r="B110" s="191"/>
      <c r="C110" s="191"/>
    </row>
    <row r="111" spans="1:3" x14ac:dyDescent="0.25">
      <c r="A111" s="191"/>
      <c r="B111" s="191"/>
      <c r="C111" s="191"/>
    </row>
    <row r="112" spans="1:3" x14ac:dyDescent="0.25">
      <c r="A112" s="191"/>
      <c r="B112" s="191"/>
      <c r="C112" s="191"/>
    </row>
    <row r="113" spans="1:3" x14ac:dyDescent="0.25">
      <c r="A113" s="191"/>
      <c r="B113" s="191"/>
      <c r="C113" s="191"/>
    </row>
    <row r="114" spans="1:3" x14ac:dyDescent="0.25">
      <c r="A114" s="191"/>
      <c r="B114" s="191"/>
      <c r="C114" s="191"/>
    </row>
    <row r="115" spans="1:3" x14ac:dyDescent="0.25">
      <c r="A115" s="191"/>
      <c r="B115" s="191"/>
      <c r="C115" s="191"/>
    </row>
    <row r="116" spans="1:3" x14ac:dyDescent="0.25">
      <c r="A116" s="191"/>
      <c r="B116" s="191"/>
      <c r="C116" s="191"/>
    </row>
    <row r="117" spans="1:3" x14ac:dyDescent="0.25">
      <c r="A117" s="191"/>
      <c r="B117" s="191"/>
      <c r="C117" s="191"/>
    </row>
    <row r="118" spans="1:3" x14ac:dyDescent="0.25">
      <c r="A118" s="191"/>
      <c r="B118" s="191"/>
      <c r="C118" s="191"/>
    </row>
    <row r="119" spans="1:3" x14ac:dyDescent="0.25">
      <c r="A119" s="191"/>
      <c r="B119" s="191"/>
      <c r="C119" s="191"/>
    </row>
    <row r="120" spans="1:3" x14ac:dyDescent="0.25">
      <c r="A120" s="191"/>
      <c r="B120" s="191"/>
      <c r="C120" s="191"/>
    </row>
    <row r="121" spans="1:3" x14ac:dyDescent="0.25">
      <c r="A121" s="191"/>
      <c r="B121" s="191"/>
      <c r="C121" s="191"/>
    </row>
    <row r="122" spans="1:3" x14ac:dyDescent="0.25">
      <c r="A122" s="191"/>
      <c r="B122" s="191"/>
      <c r="C122" s="191"/>
    </row>
    <row r="123" spans="1:3" x14ac:dyDescent="0.25">
      <c r="A123" s="191"/>
      <c r="B123" s="191"/>
      <c r="C123" s="191"/>
    </row>
    <row r="124" spans="1:3" x14ac:dyDescent="0.25">
      <c r="A124" s="191"/>
      <c r="B124" s="191"/>
      <c r="C124" s="191"/>
    </row>
    <row r="125" spans="1:3" x14ac:dyDescent="0.25">
      <c r="A125" s="191"/>
      <c r="B125" s="191"/>
      <c r="C125" s="191"/>
    </row>
    <row r="126" spans="1:3" x14ac:dyDescent="0.25">
      <c r="A126" s="191"/>
      <c r="B126" s="191"/>
      <c r="C126" s="191"/>
    </row>
    <row r="127" spans="1:3" x14ac:dyDescent="0.25">
      <c r="A127" s="191"/>
      <c r="B127" s="191"/>
      <c r="C127" s="191"/>
    </row>
    <row r="128" spans="1:3" x14ac:dyDescent="0.25">
      <c r="A128" s="191"/>
      <c r="B128" s="191"/>
      <c r="C128" s="191"/>
    </row>
    <row r="129" spans="1:3" x14ac:dyDescent="0.25">
      <c r="A129" s="191"/>
      <c r="B129" s="191"/>
      <c r="C129" s="191"/>
    </row>
    <row r="130" spans="1:3" x14ac:dyDescent="0.25">
      <c r="A130" s="191"/>
      <c r="B130" s="191"/>
      <c r="C130" s="191"/>
    </row>
    <row r="131" spans="1:3" x14ac:dyDescent="0.25">
      <c r="A131" s="191"/>
      <c r="B131" s="191"/>
      <c r="C131" s="191"/>
    </row>
    <row r="132" spans="1:3" x14ac:dyDescent="0.25">
      <c r="A132" s="191"/>
      <c r="B132" s="191"/>
      <c r="C132" s="191"/>
    </row>
    <row r="133" spans="1:3" x14ac:dyDescent="0.25">
      <c r="A133" s="191"/>
      <c r="B133" s="191"/>
      <c r="C133" s="191"/>
    </row>
    <row r="134" spans="1:3" x14ac:dyDescent="0.25">
      <c r="A134" s="191"/>
      <c r="B134" s="191"/>
      <c r="C134" s="191"/>
    </row>
    <row r="135" spans="1:3" x14ac:dyDescent="0.25">
      <c r="A135" s="191"/>
      <c r="B135" s="191"/>
      <c r="C135" s="191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AC14" sqref="AC14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9" t="str">
        <f>CRS!A1</f>
        <v>CITCS INTL  CCS.1153</v>
      </c>
      <c r="B1" s="420"/>
      <c r="C1" s="420"/>
      <c r="D1" s="420"/>
      <c r="E1" s="423" t="s">
        <v>135</v>
      </c>
      <c r="F1" s="423"/>
      <c r="G1" s="423"/>
      <c r="H1" s="423"/>
      <c r="I1" s="423"/>
      <c r="J1" s="423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  <c r="AA1" s="424"/>
      <c r="AB1" s="424"/>
      <c r="AC1" s="425"/>
      <c r="AD1" s="425"/>
      <c r="AE1" s="425"/>
      <c r="AF1" s="425"/>
      <c r="AG1" s="426"/>
      <c r="AH1" s="63"/>
      <c r="AI1" s="55"/>
      <c r="AJ1" s="55"/>
      <c r="AK1" s="55"/>
      <c r="AL1" s="55"/>
    </row>
    <row r="2" spans="1:38" ht="15" customHeight="1" x14ac:dyDescent="0.25">
      <c r="A2" s="421"/>
      <c r="B2" s="422"/>
      <c r="C2" s="422"/>
      <c r="D2" s="422"/>
      <c r="E2" s="427" t="str">
        <f>IF('INITIAL INPUT'!G20="","",'INITIAL INPUT'!G20)</f>
        <v>Class Standing</v>
      </c>
      <c r="F2" s="427"/>
      <c r="G2" s="427"/>
      <c r="H2" s="427"/>
      <c r="I2" s="427"/>
      <c r="J2" s="427"/>
      <c r="K2" s="428"/>
      <c r="L2" s="428"/>
      <c r="M2" s="428"/>
      <c r="N2" s="428"/>
      <c r="O2" s="428"/>
      <c r="P2" s="429"/>
      <c r="Q2" s="430" t="str">
        <f>IF('INITIAL INPUT'!G21="","",'INITIAL INPUT'!G21)</f>
        <v>Laboratory</v>
      </c>
      <c r="R2" s="431"/>
      <c r="S2" s="431"/>
      <c r="T2" s="431"/>
      <c r="U2" s="431"/>
      <c r="V2" s="431"/>
      <c r="W2" s="431"/>
      <c r="X2" s="431"/>
      <c r="Y2" s="431"/>
      <c r="Z2" s="431"/>
      <c r="AA2" s="431"/>
      <c r="AB2" s="413"/>
      <c r="AC2" s="432" t="s">
        <v>98</v>
      </c>
      <c r="AD2" s="433"/>
      <c r="AE2" s="460" t="s">
        <v>132</v>
      </c>
      <c r="AF2" s="436" t="s">
        <v>99</v>
      </c>
      <c r="AG2" s="43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40" t="str">
        <f>CRS!A3</f>
        <v>WEB DEVELOPMENT</v>
      </c>
      <c r="B3" s="441"/>
      <c r="C3" s="441"/>
      <c r="D3" s="441"/>
      <c r="E3" s="412" t="s">
        <v>101</v>
      </c>
      <c r="F3" s="412" t="s">
        <v>102</v>
      </c>
      <c r="G3" s="412" t="s">
        <v>103</v>
      </c>
      <c r="H3" s="412" t="s">
        <v>104</v>
      </c>
      <c r="I3" s="412" t="s">
        <v>105</v>
      </c>
      <c r="J3" s="412" t="s">
        <v>106</v>
      </c>
      <c r="K3" s="412" t="s">
        <v>107</v>
      </c>
      <c r="L3" s="412" t="s">
        <v>108</v>
      </c>
      <c r="M3" s="412" t="s">
        <v>109</v>
      </c>
      <c r="N3" s="412" t="s">
        <v>0</v>
      </c>
      <c r="O3" s="458" t="s">
        <v>110</v>
      </c>
      <c r="P3" s="409" t="s">
        <v>111</v>
      </c>
      <c r="Q3" s="412" t="s">
        <v>112</v>
      </c>
      <c r="R3" s="412" t="s">
        <v>113</v>
      </c>
      <c r="S3" s="412" t="s">
        <v>114</v>
      </c>
      <c r="T3" s="412" t="s">
        <v>115</v>
      </c>
      <c r="U3" s="412" t="s">
        <v>116</v>
      </c>
      <c r="V3" s="412" t="s">
        <v>117</v>
      </c>
      <c r="W3" s="412" t="s">
        <v>118</v>
      </c>
      <c r="X3" s="412" t="s">
        <v>119</v>
      </c>
      <c r="Y3" s="412" t="s">
        <v>120</v>
      </c>
      <c r="Z3" s="412" t="s">
        <v>121</v>
      </c>
      <c r="AA3" s="458" t="s">
        <v>110</v>
      </c>
      <c r="AB3" s="409" t="s">
        <v>111</v>
      </c>
      <c r="AC3" s="434"/>
      <c r="AD3" s="435"/>
      <c r="AE3" s="460"/>
      <c r="AF3" s="436"/>
      <c r="AG3" s="438"/>
      <c r="AH3" s="62"/>
      <c r="AI3" s="62"/>
      <c r="AJ3" s="62"/>
      <c r="AK3" s="62"/>
      <c r="AL3" s="62"/>
    </row>
    <row r="4" spans="1:38" ht="12.75" customHeight="1" x14ac:dyDescent="0.25">
      <c r="A4" s="401" t="str">
        <f>CRS!A4</f>
        <v>TTH 8:30AM-9:30AM  TTHSAT 9:30AM-10:30AM</v>
      </c>
      <c r="B4" s="402"/>
      <c r="C4" s="403"/>
      <c r="D4" s="71" t="str">
        <f>CRS!D4</f>
        <v>M306</v>
      </c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59"/>
      <c r="P4" s="410"/>
      <c r="Q4" s="413"/>
      <c r="R4" s="413"/>
      <c r="S4" s="413"/>
      <c r="T4" s="413"/>
      <c r="U4" s="413"/>
      <c r="V4" s="413"/>
      <c r="W4" s="413"/>
      <c r="X4" s="413"/>
      <c r="Y4" s="413"/>
      <c r="Z4" s="413"/>
      <c r="AA4" s="459"/>
      <c r="AB4" s="410"/>
      <c r="AC4" s="68" t="s">
        <v>122</v>
      </c>
      <c r="AD4" s="69" t="s">
        <v>123</v>
      </c>
      <c r="AE4" s="460"/>
      <c r="AF4" s="436"/>
      <c r="AG4" s="438"/>
      <c r="AH4" s="62"/>
      <c r="AI4" s="62"/>
      <c r="AJ4" s="62"/>
      <c r="AK4" s="62"/>
      <c r="AL4" s="62"/>
    </row>
    <row r="5" spans="1:38" ht="12.6" customHeight="1" x14ac:dyDescent="0.25">
      <c r="A5" s="401" t="str">
        <f>CRS!A5</f>
        <v>1st Trimester SY 2017-2018</v>
      </c>
      <c r="B5" s="402"/>
      <c r="C5" s="403"/>
      <c r="D5" s="403"/>
      <c r="E5" s="194">
        <v>40</v>
      </c>
      <c r="F5" s="194">
        <v>100</v>
      </c>
      <c r="G5" s="108"/>
      <c r="H5" s="108"/>
      <c r="I5" s="108"/>
      <c r="J5" s="108"/>
      <c r="K5" s="108"/>
      <c r="L5" s="108"/>
      <c r="M5" s="108"/>
      <c r="N5" s="108"/>
      <c r="O5" s="459"/>
      <c r="P5" s="410"/>
      <c r="Q5" s="194">
        <v>50</v>
      </c>
      <c r="R5" s="194">
        <v>50</v>
      </c>
      <c r="S5" s="108"/>
      <c r="T5" s="108"/>
      <c r="U5" s="108"/>
      <c r="V5" s="108"/>
      <c r="W5" s="108"/>
      <c r="X5" s="108"/>
      <c r="Y5" s="108"/>
      <c r="Z5" s="108"/>
      <c r="AA5" s="459"/>
      <c r="AB5" s="410"/>
      <c r="AC5" s="110">
        <v>100</v>
      </c>
      <c r="AD5" s="449"/>
      <c r="AE5" s="460"/>
      <c r="AF5" s="436"/>
      <c r="AG5" s="438"/>
      <c r="AH5" s="62"/>
      <c r="AI5" s="62"/>
      <c r="AJ5" s="62"/>
      <c r="AK5" s="62"/>
      <c r="AL5" s="62"/>
    </row>
    <row r="6" spans="1:38" ht="12.75" customHeight="1" x14ac:dyDescent="0.25">
      <c r="A6" s="442" t="str">
        <f>CRS!A6</f>
        <v>Inst/Prof:Leonard Prim Francis G. Reyes</v>
      </c>
      <c r="B6" s="431"/>
      <c r="C6" s="413"/>
      <c r="D6" s="413"/>
      <c r="E6" s="365" t="s">
        <v>182</v>
      </c>
      <c r="F6" s="365" t="s">
        <v>183</v>
      </c>
      <c r="G6" s="404"/>
      <c r="H6" s="404"/>
      <c r="I6" s="404"/>
      <c r="J6" s="404"/>
      <c r="K6" s="404"/>
      <c r="L6" s="404"/>
      <c r="M6" s="404"/>
      <c r="N6" s="404"/>
      <c r="O6" s="416">
        <f>IF(SUM(E5:N5)=0,"",SUM(E5:N5))</f>
        <v>140</v>
      </c>
      <c r="P6" s="410"/>
      <c r="Q6" s="365" t="s">
        <v>184</v>
      </c>
      <c r="R6" s="365" t="s">
        <v>185</v>
      </c>
      <c r="S6" s="404"/>
      <c r="T6" s="404"/>
      <c r="U6" s="404"/>
      <c r="V6" s="404"/>
      <c r="W6" s="404"/>
      <c r="X6" s="404"/>
      <c r="Y6" s="404"/>
      <c r="Z6" s="404"/>
      <c r="AA6" s="452">
        <f>IF(SUM(Q5:Z5)=0,"",SUM(Q5:Z5))</f>
        <v>100</v>
      </c>
      <c r="AB6" s="410"/>
      <c r="AC6" s="455">
        <f>'INITIAL INPUT'!D22</f>
        <v>40603</v>
      </c>
      <c r="AD6" s="450"/>
      <c r="AE6" s="460"/>
      <c r="AF6" s="436"/>
      <c r="AG6" s="438"/>
      <c r="AH6" s="62"/>
      <c r="AI6" s="62"/>
      <c r="AJ6" s="62"/>
      <c r="AK6" s="62"/>
      <c r="AL6" s="62"/>
    </row>
    <row r="7" spans="1:38" ht="13.35" customHeight="1" x14ac:dyDescent="0.25">
      <c r="A7" s="442" t="s">
        <v>124</v>
      </c>
      <c r="B7" s="430"/>
      <c r="C7" s="445" t="s">
        <v>125</v>
      </c>
      <c r="D7" s="447" t="s">
        <v>126</v>
      </c>
      <c r="E7" s="366"/>
      <c r="F7" s="414"/>
      <c r="G7" s="405"/>
      <c r="H7" s="405"/>
      <c r="I7" s="405"/>
      <c r="J7" s="405"/>
      <c r="K7" s="405"/>
      <c r="L7" s="405"/>
      <c r="M7" s="405"/>
      <c r="N7" s="405"/>
      <c r="O7" s="417"/>
      <c r="P7" s="410"/>
      <c r="Q7" s="366"/>
      <c r="R7" s="366"/>
      <c r="S7" s="407"/>
      <c r="T7" s="407"/>
      <c r="U7" s="407"/>
      <c r="V7" s="407"/>
      <c r="W7" s="407"/>
      <c r="X7" s="407"/>
      <c r="Y7" s="407"/>
      <c r="Z7" s="407"/>
      <c r="AA7" s="453"/>
      <c r="AB7" s="410"/>
      <c r="AC7" s="456"/>
      <c r="AD7" s="450"/>
      <c r="AE7" s="460"/>
      <c r="AF7" s="436"/>
      <c r="AG7" s="438"/>
      <c r="AH7" s="55"/>
      <c r="AI7" s="55"/>
      <c r="AJ7" s="55"/>
      <c r="AK7" s="55"/>
      <c r="AL7" s="55"/>
    </row>
    <row r="8" spans="1:38" ht="14.1" customHeight="1" x14ac:dyDescent="0.25">
      <c r="A8" s="443"/>
      <c r="B8" s="444"/>
      <c r="C8" s="446"/>
      <c r="D8" s="448"/>
      <c r="E8" s="367"/>
      <c r="F8" s="415"/>
      <c r="G8" s="406"/>
      <c r="H8" s="406"/>
      <c r="I8" s="406"/>
      <c r="J8" s="406"/>
      <c r="K8" s="406"/>
      <c r="L8" s="406"/>
      <c r="M8" s="406"/>
      <c r="N8" s="406"/>
      <c r="O8" s="418"/>
      <c r="P8" s="411"/>
      <c r="Q8" s="367"/>
      <c r="R8" s="367"/>
      <c r="S8" s="408"/>
      <c r="T8" s="408"/>
      <c r="U8" s="408"/>
      <c r="V8" s="408"/>
      <c r="W8" s="408"/>
      <c r="X8" s="408"/>
      <c r="Y8" s="408"/>
      <c r="Z8" s="408"/>
      <c r="AA8" s="454"/>
      <c r="AB8" s="411"/>
      <c r="AC8" s="457"/>
      <c r="AD8" s="451"/>
      <c r="AE8" s="461"/>
      <c r="AF8" s="437"/>
      <c r="AG8" s="43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GUDIO, FERNANDO J. </v>
      </c>
      <c r="C9" s="65" t="str">
        <f>CRS!C9</f>
        <v>M</v>
      </c>
      <c r="D9" s="70" t="str">
        <f>CRS!D9</f>
        <v>BSIT-WEB TRACK-2</v>
      </c>
      <c r="E9" s="109">
        <v>30</v>
      </c>
      <c r="F9" s="109">
        <v>42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72</v>
      </c>
      <c r="P9" s="67">
        <f>IF(O9="","",O9/$O$6*100)</f>
        <v>51.428571428571423</v>
      </c>
      <c r="Q9" s="109" t="s">
        <v>28</v>
      </c>
      <c r="R9" s="109">
        <v>45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45</v>
      </c>
      <c r="AB9" s="67">
        <f>IF(AA9="","",AA9/$AA$6*100)</f>
        <v>45</v>
      </c>
      <c r="AC9" s="111">
        <v>40</v>
      </c>
      <c r="AD9" s="67">
        <f>IF(AC9="","",AC9/$AC$5*100)</f>
        <v>40</v>
      </c>
      <c r="AE9" s="112">
        <f>CRS!M9</f>
        <v>45.421428571428578</v>
      </c>
      <c r="AF9" s="66">
        <f>CRS!N9</f>
        <v>45.988609022556396</v>
      </c>
      <c r="AG9" s="64">
        <f>CRS!O9</f>
        <v>74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MARTIN, STEPHEN M. </v>
      </c>
      <c r="C10" s="65" t="str">
        <f>CRS!C10</f>
        <v>M</v>
      </c>
      <c r="D10" s="70" t="str">
        <f>CRS!D10</f>
        <v>BSIT-NET SEC TRACK-3</v>
      </c>
      <c r="E10" s="109"/>
      <c r="F10" s="109">
        <v>0</v>
      </c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 t="s">
        <v>28</v>
      </c>
      <c r="R10" s="109" t="s">
        <v>28</v>
      </c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56</v>
      </c>
      <c r="AD10" s="67">
        <f t="shared" ref="AD10:AD40" si="4">IF(AC10="","",AC10/$AC$5*100)</f>
        <v>56.000000000000007</v>
      </c>
      <c r="AE10" s="112">
        <f>CRS!M10</f>
        <v>19.040000000000003</v>
      </c>
      <c r="AF10" s="66">
        <f>CRS!N10</f>
        <v>39.935263157894738</v>
      </c>
      <c r="AG10" s="64">
        <f>CRS!O10</f>
        <v>73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OSAY, DARWIN P. </v>
      </c>
      <c r="C11" s="65" t="str">
        <f>CRS!C11</f>
        <v>M</v>
      </c>
      <c r="D11" s="70" t="str">
        <f>CRS!D11</f>
        <v>BSIT-WEB TRACK-2</v>
      </c>
      <c r="E11" s="109">
        <v>30</v>
      </c>
      <c r="F11" s="109">
        <v>0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30</v>
      </c>
      <c r="P11" s="67">
        <f t="shared" si="1"/>
        <v>21.428571428571427</v>
      </c>
      <c r="Q11" s="109">
        <v>20</v>
      </c>
      <c r="R11" s="109">
        <v>35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55</v>
      </c>
      <c r="AB11" s="67">
        <f t="shared" si="3"/>
        <v>55.000000000000007</v>
      </c>
      <c r="AC11" s="111">
        <v>76</v>
      </c>
      <c r="AD11" s="67">
        <f t="shared" si="4"/>
        <v>76</v>
      </c>
      <c r="AE11" s="112">
        <f>CRS!M11</f>
        <v>51.061428571428578</v>
      </c>
      <c r="AF11" s="66">
        <f>CRS!N11</f>
        <v>53.561766917293234</v>
      </c>
      <c r="AG11" s="64">
        <f>CRS!O11</f>
        <v>77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VILLANUEVA, REXON DON D. </v>
      </c>
      <c r="C12" s="65" t="str">
        <f>CRS!C12</f>
        <v>M</v>
      </c>
      <c r="D12" s="70" t="str">
        <f>CRS!D12</f>
        <v>BSIT-WEB TRACK-3</v>
      </c>
      <c r="E12" s="109"/>
      <c r="F12" s="109">
        <v>42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42</v>
      </c>
      <c r="P12" s="67">
        <f t="shared" si="1"/>
        <v>30</v>
      </c>
      <c r="Q12" s="109">
        <v>30</v>
      </c>
      <c r="R12" s="109" t="s">
        <v>28</v>
      </c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30</v>
      </c>
      <c r="AB12" s="67">
        <f t="shared" si="3"/>
        <v>30</v>
      </c>
      <c r="AC12" s="111">
        <v>56</v>
      </c>
      <c r="AD12" s="67">
        <f t="shared" si="4"/>
        <v>56.000000000000007</v>
      </c>
      <c r="AE12" s="112">
        <f>CRS!M12</f>
        <v>38.840000000000003</v>
      </c>
      <c r="AF12" s="66">
        <f>CRS!N12</f>
        <v>49.147894736842105</v>
      </c>
      <c r="AG12" s="64">
        <f>CRS!O12</f>
        <v>74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VILLARUZ, CHESTER ALLAN L. </v>
      </c>
      <c r="C13" s="65" t="str">
        <f>CRS!C13</f>
        <v>M</v>
      </c>
      <c r="D13" s="70" t="str">
        <f>CRS!D13</f>
        <v>BSIT-NET SEC TRACK-3</v>
      </c>
      <c r="E13" s="109">
        <v>30</v>
      </c>
      <c r="F13" s="109">
        <v>0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30</v>
      </c>
      <c r="P13" s="67">
        <f t="shared" si="1"/>
        <v>21.428571428571427</v>
      </c>
      <c r="Q13" s="109">
        <v>45</v>
      </c>
      <c r="R13" s="109">
        <v>50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95</v>
      </c>
      <c r="AB13" s="67">
        <f t="shared" si="3"/>
        <v>95</v>
      </c>
      <c r="AC13" s="111">
        <v>56</v>
      </c>
      <c r="AD13" s="67">
        <f t="shared" si="4"/>
        <v>56.000000000000007</v>
      </c>
      <c r="AE13" s="112">
        <f>CRS!M13</f>
        <v>57.46142857142857</v>
      </c>
      <c r="AF13" s="66">
        <f>CRS!N13</f>
        <v>66.660714285714278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464"/>
      <c r="AI26" s="466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465"/>
      <c r="AI27" s="467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465"/>
      <c r="AI28" s="467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465"/>
      <c r="AI29" s="467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465"/>
      <c r="AI30" s="467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465"/>
      <c r="AI31" s="467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465"/>
      <c r="AI32" s="467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465"/>
      <c r="AI33" s="467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465"/>
      <c r="AI34" s="467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465"/>
      <c r="AI35" s="467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465"/>
      <c r="AI36" s="467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465"/>
      <c r="AI37" s="467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465"/>
      <c r="AI38" s="467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465"/>
      <c r="AI39" s="467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465"/>
      <c r="AI40" s="467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8" t="str">
        <f>A1</f>
        <v>CITCS INTL  CCS.1153</v>
      </c>
      <c r="B42" s="469"/>
      <c r="C42" s="469"/>
      <c r="D42" s="469"/>
      <c r="E42" s="423" t="s">
        <v>135</v>
      </c>
      <c r="F42" s="423"/>
      <c r="G42" s="423"/>
      <c r="H42" s="423"/>
      <c r="I42" s="423"/>
      <c r="J42" s="423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424"/>
      <c r="AB42" s="424"/>
      <c r="AC42" s="425"/>
      <c r="AD42" s="425"/>
      <c r="AE42" s="425"/>
      <c r="AF42" s="425"/>
      <c r="AG42" s="426"/>
      <c r="AH42" s="55"/>
      <c r="AI42" s="55"/>
      <c r="AJ42" s="55"/>
      <c r="AK42" s="55"/>
      <c r="AL42" s="55"/>
    </row>
    <row r="43" spans="1:38" ht="15" customHeight="1" x14ac:dyDescent="0.25">
      <c r="A43" s="470"/>
      <c r="B43" s="471"/>
      <c r="C43" s="471"/>
      <c r="D43" s="471"/>
      <c r="E43" s="430" t="str">
        <f>E2</f>
        <v>Class Standing</v>
      </c>
      <c r="F43" s="430"/>
      <c r="G43" s="430"/>
      <c r="H43" s="430"/>
      <c r="I43" s="430"/>
      <c r="J43" s="430"/>
      <c r="K43" s="431"/>
      <c r="L43" s="431"/>
      <c r="M43" s="431"/>
      <c r="N43" s="431"/>
      <c r="O43" s="431"/>
      <c r="P43" s="413"/>
      <c r="Q43" s="430" t="str">
        <f>Q2</f>
        <v>Laboratory</v>
      </c>
      <c r="R43" s="431"/>
      <c r="S43" s="431"/>
      <c r="T43" s="431"/>
      <c r="U43" s="431"/>
      <c r="V43" s="431"/>
      <c r="W43" s="431"/>
      <c r="X43" s="431"/>
      <c r="Y43" s="431"/>
      <c r="Z43" s="431"/>
      <c r="AA43" s="431"/>
      <c r="AB43" s="413"/>
      <c r="AC43" s="432" t="s">
        <v>98</v>
      </c>
      <c r="AD43" s="433"/>
      <c r="AE43" s="460" t="str">
        <f>AE2</f>
        <v>RAW SCORE</v>
      </c>
      <c r="AF43" s="436" t="s">
        <v>99</v>
      </c>
      <c r="AG43" s="43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40" t="str">
        <f>A3</f>
        <v>WEB DEVELOPMENT</v>
      </c>
      <c r="B44" s="441"/>
      <c r="C44" s="441"/>
      <c r="D44" s="441"/>
      <c r="E44" s="412" t="s">
        <v>101</v>
      </c>
      <c r="F44" s="412" t="s">
        <v>102</v>
      </c>
      <c r="G44" s="412" t="s">
        <v>103</v>
      </c>
      <c r="H44" s="412" t="s">
        <v>104</v>
      </c>
      <c r="I44" s="412" t="s">
        <v>105</v>
      </c>
      <c r="J44" s="412" t="s">
        <v>106</v>
      </c>
      <c r="K44" s="412" t="s">
        <v>107</v>
      </c>
      <c r="L44" s="412" t="s">
        <v>108</v>
      </c>
      <c r="M44" s="412" t="s">
        <v>109</v>
      </c>
      <c r="N44" s="412" t="s">
        <v>0</v>
      </c>
      <c r="O44" s="458" t="s">
        <v>110</v>
      </c>
      <c r="P44" s="409" t="s">
        <v>111</v>
      </c>
      <c r="Q44" s="412" t="s">
        <v>112</v>
      </c>
      <c r="R44" s="412" t="s">
        <v>113</v>
      </c>
      <c r="S44" s="412" t="s">
        <v>114</v>
      </c>
      <c r="T44" s="412" t="s">
        <v>115</v>
      </c>
      <c r="U44" s="412" t="s">
        <v>116</v>
      </c>
      <c r="V44" s="412" t="s">
        <v>117</v>
      </c>
      <c r="W44" s="412" t="s">
        <v>118</v>
      </c>
      <c r="X44" s="412" t="s">
        <v>119</v>
      </c>
      <c r="Y44" s="412" t="s">
        <v>120</v>
      </c>
      <c r="Z44" s="412" t="s">
        <v>121</v>
      </c>
      <c r="AA44" s="458" t="s">
        <v>110</v>
      </c>
      <c r="AB44" s="409" t="s">
        <v>111</v>
      </c>
      <c r="AC44" s="434"/>
      <c r="AD44" s="435"/>
      <c r="AE44" s="460"/>
      <c r="AF44" s="436"/>
      <c r="AG44" s="438"/>
      <c r="AH44" s="62"/>
      <c r="AI44" s="62"/>
      <c r="AJ44" s="62"/>
      <c r="AK44" s="62"/>
      <c r="AL44" s="62"/>
    </row>
    <row r="45" spans="1:38" ht="12.75" customHeight="1" x14ac:dyDescent="0.25">
      <c r="A45" s="401" t="str">
        <f>A4</f>
        <v>TTH 8:30AM-9:30AM  TTHSAT 9:30AM-10:30AM</v>
      </c>
      <c r="B45" s="402"/>
      <c r="C45" s="403"/>
      <c r="D45" s="71" t="str">
        <f>D4</f>
        <v>M306</v>
      </c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58"/>
      <c r="P45" s="409"/>
      <c r="Q45" s="413"/>
      <c r="R45" s="413"/>
      <c r="S45" s="413"/>
      <c r="T45" s="413"/>
      <c r="U45" s="412"/>
      <c r="V45" s="412"/>
      <c r="W45" s="413"/>
      <c r="X45" s="413"/>
      <c r="Y45" s="413"/>
      <c r="Z45" s="413"/>
      <c r="AA45" s="459"/>
      <c r="AB45" s="410"/>
      <c r="AC45" s="68" t="s">
        <v>122</v>
      </c>
      <c r="AD45" s="69" t="s">
        <v>123</v>
      </c>
      <c r="AE45" s="460"/>
      <c r="AF45" s="436"/>
      <c r="AG45" s="438"/>
      <c r="AH45" s="62"/>
      <c r="AI45" s="62"/>
      <c r="AJ45" s="62"/>
      <c r="AK45" s="62"/>
      <c r="AL45" s="62"/>
    </row>
    <row r="46" spans="1:38" ht="12.75" customHeight="1" x14ac:dyDescent="0.25">
      <c r="A46" s="401" t="str">
        <f>A5</f>
        <v>1st Trimester SY 2017-2018</v>
      </c>
      <c r="B46" s="402"/>
      <c r="C46" s="403"/>
      <c r="D46" s="403"/>
      <c r="E46" s="57">
        <f t="shared" ref="E46:N47" si="5">IF(E5="","",E5)</f>
        <v>40</v>
      </c>
      <c r="F46" s="57">
        <f t="shared" si="5"/>
        <v>100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8"/>
      <c r="P46" s="409"/>
      <c r="Q46" s="57">
        <f>IF(Q5="","",Q5)</f>
        <v>50</v>
      </c>
      <c r="R46" s="57">
        <f t="shared" ref="R46:Z46" si="6">IF(R5="","",R5)</f>
        <v>50</v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9"/>
      <c r="AB46" s="410"/>
      <c r="AC46" s="57">
        <f>IF(AC5="","",AC5)</f>
        <v>100</v>
      </c>
      <c r="AD46" s="449"/>
      <c r="AE46" s="460"/>
      <c r="AF46" s="436"/>
      <c r="AG46" s="438"/>
      <c r="AH46" s="62"/>
      <c r="AI46" s="62"/>
      <c r="AJ46" s="62"/>
      <c r="AK46" s="62"/>
      <c r="AL46" s="62"/>
    </row>
    <row r="47" spans="1:38" ht="12.75" customHeight="1" x14ac:dyDescent="0.25">
      <c r="A47" s="442" t="str">
        <f>A6</f>
        <v>Inst/Prof:Leonard Prim Francis G. Reyes</v>
      </c>
      <c r="B47" s="431"/>
      <c r="C47" s="413"/>
      <c r="D47" s="413"/>
      <c r="E47" s="462" t="str">
        <f>IF(E6="","",E6)</f>
        <v>GHUB COLLAB</v>
      </c>
      <c r="F47" s="462" t="str">
        <f t="shared" si="5"/>
        <v>CC JAVA</v>
      </c>
      <c r="G47" s="462" t="str">
        <f t="shared" si="5"/>
        <v/>
      </c>
      <c r="H47" s="462" t="str">
        <f t="shared" si="5"/>
        <v/>
      </c>
      <c r="I47" s="462" t="str">
        <f t="shared" si="5"/>
        <v/>
      </c>
      <c r="J47" s="462" t="str">
        <f t="shared" si="5"/>
        <v/>
      </c>
      <c r="K47" s="462" t="str">
        <f t="shared" si="5"/>
        <v/>
      </c>
      <c r="L47" s="462" t="str">
        <f t="shared" si="5"/>
        <v/>
      </c>
      <c r="M47" s="462" t="str">
        <f t="shared" si="5"/>
        <v/>
      </c>
      <c r="N47" s="462" t="str">
        <f t="shared" si="5"/>
        <v/>
      </c>
      <c r="O47" s="479">
        <f>O6</f>
        <v>140</v>
      </c>
      <c r="P47" s="409"/>
      <c r="Q47" s="462" t="str">
        <f t="shared" ref="Q47:Z47" si="7">IF(Q6="","",Q6)</f>
        <v>ICAFE</v>
      </c>
      <c r="R47" s="462" t="str">
        <f t="shared" si="7"/>
        <v>SCHOOL</v>
      </c>
      <c r="S47" s="462" t="str">
        <f t="shared" si="7"/>
        <v/>
      </c>
      <c r="T47" s="462" t="str">
        <f t="shared" si="7"/>
        <v/>
      </c>
      <c r="U47" s="462" t="str">
        <f t="shared" si="7"/>
        <v/>
      </c>
      <c r="V47" s="462" t="str">
        <f t="shared" si="7"/>
        <v/>
      </c>
      <c r="W47" s="462" t="str">
        <f t="shared" si="7"/>
        <v/>
      </c>
      <c r="X47" s="462" t="str">
        <f t="shared" si="7"/>
        <v/>
      </c>
      <c r="Y47" s="462" t="str">
        <f t="shared" si="7"/>
        <v/>
      </c>
      <c r="Z47" s="462" t="str">
        <f t="shared" si="7"/>
        <v/>
      </c>
      <c r="AA47" s="479">
        <f>AA6</f>
        <v>100</v>
      </c>
      <c r="AB47" s="410"/>
      <c r="AC47" s="472">
        <f>AC6</f>
        <v>40603</v>
      </c>
      <c r="AD47" s="450"/>
      <c r="AE47" s="460"/>
      <c r="AF47" s="436"/>
      <c r="AG47" s="438"/>
      <c r="AH47" s="62"/>
      <c r="AI47" s="62"/>
      <c r="AJ47" s="62"/>
      <c r="AK47" s="62"/>
      <c r="AL47" s="62"/>
    </row>
    <row r="48" spans="1:38" ht="13.35" customHeight="1" x14ac:dyDescent="0.25">
      <c r="A48" s="475" t="s">
        <v>124</v>
      </c>
      <c r="B48" s="476"/>
      <c r="C48" s="445" t="s">
        <v>125</v>
      </c>
      <c r="D48" s="447" t="s">
        <v>128</v>
      </c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79"/>
      <c r="P48" s="409"/>
      <c r="Q48" s="462"/>
      <c r="R48" s="462"/>
      <c r="S48" s="462"/>
      <c r="T48" s="462"/>
      <c r="U48" s="462"/>
      <c r="V48" s="462"/>
      <c r="W48" s="462"/>
      <c r="X48" s="462"/>
      <c r="Y48" s="462"/>
      <c r="Z48" s="462"/>
      <c r="AA48" s="479"/>
      <c r="AB48" s="410"/>
      <c r="AC48" s="473"/>
      <c r="AD48" s="450"/>
      <c r="AE48" s="460"/>
      <c r="AF48" s="436"/>
      <c r="AG48" s="438"/>
      <c r="AH48" s="55"/>
      <c r="AI48" s="55"/>
      <c r="AJ48" s="55"/>
      <c r="AK48" s="55"/>
      <c r="AL48" s="55"/>
    </row>
    <row r="49" spans="1:33" x14ac:dyDescent="0.25">
      <c r="A49" s="477"/>
      <c r="B49" s="478"/>
      <c r="C49" s="446"/>
      <c r="D49" s="448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80"/>
      <c r="P49" s="481"/>
      <c r="Q49" s="463"/>
      <c r="R49" s="463"/>
      <c r="S49" s="463"/>
      <c r="T49" s="463"/>
      <c r="U49" s="463"/>
      <c r="V49" s="463"/>
      <c r="W49" s="463"/>
      <c r="X49" s="463"/>
      <c r="Y49" s="463"/>
      <c r="Z49" s="463"/>
      <c r="AA49" s="480"/>
      <c r="AB49" s="411"/>
      <c r="AC49" s="474"/>
      <c r="AD49" s="451"/>
      <c r="AE49" s="461"/>
      <c r="AF49" s="437"/>
      <c r="AG49" s="43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464"/>
      <c r="AI66" s="466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465"/>
      <c r="AI67" s="467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465"/>
      <c r="AI68" s="467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465"/>
      <c r="AI69" s="467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465"/>
      <c r="AI70" s="467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465"/>
      <c r="AI71" s="467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465"/>
      <c r="AI72" s="467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465"/>
      <c r="AI73" s="467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465"/>
      <c r="AI74" s="467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465"/>
      <c r="AI75" s="467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465"/>
      <c r="AI76" s="467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465"/>
      <c r="AI77" s="467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465"/>
      <c r="AI78" s="467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465"/>
      <c r="AI79" s="467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465"/>
      <c r="AI80" s="467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view="pageLayout" zoomScaleNormal="100" workbookViewId="0">
      <selection activeCell="X16" sqref="X16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9" t="str">
        <f>CRS!A1</f>
        <v>CITCS INTL  CCS.1153</v>
      </c>
      <c r="B1" s="420"/>
      <c r="C1" s="420"/>
      <c r="D1" s="420"/>
      <c r="E1" s="423" t="s">
        <v>137</v>
      </c>
      <c r="F1" s="423"/>
      <c r="G1" s="423"/>
      <c r="H1" s="423"/>
      <c r="I1" s="423"/>
      <c r="J1" s="423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  <c r="AA1" s="424"/>
      <c r="AB1" s="424"/>
      <c r="AC1" s="425"/>
      <c r="AD1" s="425"/>
      <c r="AE1" s="425"/>
      <c r="AF1" s="425"/>
      <c r="AG1" s="426"/>
      <c r="AH1" s="63"/>
      <c r="AI1" s="55"/>
      <c r="AJ1" s="55"/>
      <c r="AK1" s="55"/>
      <c r="AL1" s="55"/>
    </row>
    <row r="2" spans="1:38" ht="15" customHeight="1" x14ac:dyDescent="0.25">
      <c r="A2" s="421"/>
      <c r="B2" s="422"/>
      <c r="C2" s="422"/>
      <c r="D2" s="422"/>
      <c r="E2" s="427" t="str">
        <f>IF('INITIAL INPUT'!G20="","",'INITIAL INPUT'!G20)</f>
        <v>Class Standing</v>
      </c>
      <c r="F2" s="427"/>
      <c r="G2" s="427"/>
      <c r="H2" s="427"/>
      <c r="I2" s="427"/>
      <c r="J2" s="427"/>
      <c r="K2" s="428"/>
      <c r="L2" s="428"/>
      <c r="M2" s="428"/>
      <c r="N2" s="428"/>
      <c r="O2" s="428"/>
      <c r="P2" s="429"/>
      <c r="Q2" s="430" t="str">
        <f>IF('INITIAL INPUT'!G21="","",'INITIAL INPUT'!G21)</f>
        <v>Laboratory</v>
      </c>
      <c r="R2" s="431"/>
      <c r="S2" s="431"/>
      <c r="T2" s="431"/>
      <c r="U2" s="431"/>
      <c r="V2" s="431"/>
      <c r="W2" s="431"/>
      <c r="X2" s="431"/>
      <c r="Y2" s="431"/>
      <c r="Z2" s="431"/>
      <c r="AA2" s="431"/>
      <c r="AB2" s="413"/>
      <c r="AC2" s="432" t="s">
        <v>98</v>
      </c>
      <c r="AD2" s="433"/>
      <c r="AE2" s="460" t="s">
        <v>132</v>
      </c>
      <c r="AF2" s="436" t="s">
        <v>99</v>
      </c>
      <c r="AG2" s="43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40" t="str">
        <f>CRS!A3</f>
        <v>WEB DEVELOPMENT</v>
      </c>
      <c r="B3" s="441"/>
      <c r="C3" s="441"/>
      <c r="D3" s="441"/>
      <c r="E3" s="412" t="s">
        <v>101</v>
      </c>
      <c r="F3" s="412" t="s">
        <v>102</v>
      </c>
      <c r="G3" s="412" t="s">
        <v>103</v>
      </c>
      <c r="H3" s="412" t="s">
        <v>104</v>
      </c>
      <c r="I3" s="412" t="s">
        <v>105</v>
      </c>
      <c r="J3" s="412" t="s">
        <v>106</v>
      </c>
      <c r="K3" s="412" t="s">
        <v>107</v>
      </c>
      <c r="L3" s="412" t="s">
        <v>108</v>
      </c>
      <c r="M3" s="412" t="s">
        <v>109</v>
      </c>
      <c r="N3" s="412" t="s">
        <v>0</v>
      </c>
      <c r="O3" s="458" t="s">
        <v>110</v>
      </c>
      <c r="P3" s="409" t="s">
        <v>111</v>
      </c>
      <c r="Q3" s="412" t="s">
        <v>112</v>
      </c>
      <c r="R3" s="412" t="s">
        <v>113</v>
      </c>
      <c r="S3" s="412" t="s">
        <v>114</v>
      </c>
      <c r="T3" s="412" t="s">
        <v>115</v>
      </c>
      <c r="U3" s="412" t="s">
        <v>116</v>
      </c>
      <c r="V3" s="412" t="s">
        <v>117</v>
      </c>
      <c r="W3" s="412" t="s">
        <v>118</v>
      </c>
      <c r="X3" s="412" t="s">
        <v>119</v>
      </c>
      <c r="Y3" s="412" t="s">
        <v>120</v>
      </c>
      <c r="Z3" s="412" t="s">
        <v>121</v>
      </c>
      <c r="AA3" s="458" t="s">
        <v>110</v>
      </c>
      <c r="AB3" s="409" t="s">
        <v>111</v>
      </c>
      <c r="AC3" s="434"/>
      <c r="AD3" s="435"/>
      <c r="AE3" s="460"/>
      <c r="AF3" s="436"/>
      <c r="AG3" s="438"/>
      <c r="AH3" s="62"/>
      <c r="AI3" s="62"/>
      <c r="AJ3" s="62"/>
      <c r="AK3" s="62"/>
      <c r="AL3" s="62"/>
    </row>
    <row r="4" spans="1:38" ht="12.75" customHeight="1" x14ac:dyDescent="0.25">
      <c r="A4" s="401" t="str">
        <f>CRS!A4</f>
        <v>TTH 8:30AM-9:30AM  TTHSAT 9:30AM-10:30AM</v>
      </c>
      <c r="B4" s="402"/>
      <c r="C4" s="403"/>
      <c r="D4" s="71" t="str">
        <f>CRS!D4</f>
        <v>M306</v>
      </c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59"/>
      <c r="P4" s="410"/>
      <c r="Q4" s="413"/>
      <c r="R4" s="413"/>
      <c r="S4" s="413"/>
      <c r="T4" s="413"/>
      <c r="U4" s="413"/>
      <c r="V4" s="413"/>
      <c r="W4" s="413"/>
      <c r="X4" s="413"/>
      <c r="Y4" s="413"/>
      <c r="Z4" s="413"/>
      <c r="AA4" s="459"/>
      <c r="AB4" s="410"/>
      <c r="AC4" s="68" t="s">
        <v>122</v>
      </c>
      <c r="AD4" s="69" t="s">
        <v>123</v>
      </c>
      <c r="AE4" s="460"/>
      <c r="AF4" s="436"/>
      <c r="AG4" s="438"/>
      <c r="AH4" s="62"/>
      <c r="AI4" s="62"/>
      <c r="AJ4" s="62"/>
      <c r="AK4" s="62"/>
      <c r="AL4" s="62"/>
    </row>
    <row r="5" spans="1:38" ht="12.6" customHeight="1" x14ac:dyDescent="0.25">
      <c r="A5" s="401" t="str">
        <f>CRS!A5</f>
        <v>1st Trimester SY 2017-2018</v>
      </c>
      <c r="B5" s="402"/>
      <c r="C5" s="403"/>
      <c r="D5" s="403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9"/>
      <c r="P5" s="410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9"/>
      <c r="AB5" s="410"/>
      <c r="AC5" s="110">
        <v>100</v>
      </c>
      <c r="AD5" s="449"/>
      <c r="AE5" s="460"/>
      <c r="AF5" s="436"/>
      <c r="AG5" s="438"/>
      <c r="AH5" s="62"/>
      <c r="AI5" s="62"/>
      <c r="AJ5" s="62"/>
      <c r="AK5" s="62"/>
      <c r="AL5" s="62"/>
    </row>
    <row r="6" spans="1:38" ht="12.75" customHeight="1" x14ac:dyDescent="0.25">
      <c r="A6" s="442" t="str">
        <f>CRS!A6</f>
        <v>Inst/Prof:Leonard Prim Francis G. Reyes</v>
      </c>
      <c r="B6" s="431"/>
      <c r="C6" s="413"/>
      <c r="D6" s="413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16" t="str">
        <f>IF(SUM(E5:N5)=0,"",SUM(E5:N5))</f>
        <v/>
      </c>
      <c r="P6" s="410"/>
      <c r="Q6" s="404"/>
      <c r="R6" s="404"/>
      <c r="S6" s="404"/>
      <c r="T6" s="404"/>
      <c r="U6" s="404"/>
      <c r="V6" s="404"/>
      <c r="W6" s="404"/>
      <c r="X6" s="404"/>
      <c r="Y6" s="404"/>
      <c r="Z6" s="404"/>
      <c r="AA6" s="452" t="str">
        <f>IF(SUM(Q5:Z5)=0,"",SUM(Q5:Z5))</f>
        <v/>
      </c>
      <c r="AB6" s="410"/>
      <c r="AC6" s="455">
        <f>'INITIAL INPUT'!D24</f>
        <v>40634</v>
      </c>
      <c r="AD6" s="450"/>
      <c r="AE6" s="460"/>
      <c r="AF6" s="436"/>
      <c r="AG6" s="438"/>
      <c r="AH6" s="62"/>
      <c r="AI6" s="62"/>
      <c r="AJ6" s="62"/>
      <c r="AK6" s="62"/>
      <c r="AL6" s="62"/>
    </row>
    <row r="7" spans="1:38" ht="13.35" customHeight="1" x14ac:dyDescent="0.25">
      <c r="A7" s="442" t="s">
        <v>124</v>
      </c>
      <c r="B7" s="430"/>
      <c r="C7" s="445" t="s">
        <v>125</v>
      </c>
      <c r="D7" s="447" t="s">
        <v>126</v>
      </c>
      <c r="E7" s="407"/>
      <c r="F7" s="405"/>
      <c r="G7" s="405"/>
      <c r="H7" s="405"/>
      <c r="I7" s="405"/>
      <c r="J7" s="405"/>
      <c r="K7" s="405"/>
      <c r="L7" s="405"/>
      <c r="M7" s="405"/>
      <c r="N7" s="405"/>
      <c r="O7" s="417"/>
      <c r="P7" s="410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53"/>
      <c r="AB7" s="410"/>
      <c r="AC7" s="456"/>
      <c r="AD7" s="450"/>
      <c r="AE7" s="460"/>
      <c r="AF7" s="436"/>
      <c r="AG7" s="438"/>
      <c r="AH7" s="55"/>
      <c r="AI7" s="55"/>
      <c r="AJ7" s="55"/>
      <c r="AK7" s="55"/>
      <c r="AL7" s="55"/>
    </row>
    <row r="8" spans="1:38" ht="14.1" customHeight="1" x14ac:dyDescent="0.25">
      <c r="A8" s="443"/>
      <c r="B8" s="444"/>
      <c r="C8" s="446"/>
      <c r="D8" s="448"/>
      <c r="E8" s="408"/>
      <c r="F8" s="406"/>
      <c r="G8" s="406"/>
      <c r="H8" s="406"/>
      <c r="I8" s="406"/>
      <c r="J8" s="406"/>
      <c r="K8" s="406"/>
      <c r="L8" s="406"/>
      <c r="M8" s="406"/>
      <c r="N8" s="406"/>
      <c r="O8" s="418"/>
      <c r="P8" s="411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54"/>
      <c r="AB8" s="411"/>
      <c r="AC8" s="457"/>
      <c r="AD8" s="451"/>
      <c r="AE8" s="461"/>
      <c r="AF8" s="437"/>
      <c r="AG8" s="43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GUDIO, FERNANDO J. </v>
      </c>
      <c r="C9" s="65" t="str">
        <f>CRS!C9</f>
        <v>M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71</v>
      </c>
      <c r="AD9" s="67">
        <f>IF(AC9="","",AC9/$AC$5*100)</f>
        <v>71</v>
      </c>
      <c r="AE9" s="112">
        <f>CRS!S9</f>
        <v>24.14</v>
      </c>
      <c r="AF9" s="66">
        <f>CRS!T9</f>
        <v>35.064304511278195</v>
      </c>
      <c r="AG9" s="64">
        <f>CRS!U9</f>
        <v>73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MARTIN, STEPHEN M.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OSAY, DARWIN P.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54</v>
      </c>
      <c r="AD11" s="67">
        <f t="shared" si="4"/>
        <v>54</v>
      </c>
      <c r="AE11" s="112">
        <f>CRS!S11</f>
        <v>18.360000000000003</v>
      </c>
      <c r="AF11" s="66">
        <f>CRS!T11</f>
        <v>35.96088345864662</v>
      </c>
      <c r="AG11" s="64">
        <f>CRS!U11</f>
        <v>73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VILLANUEVA, REXON DON D. </v>
      </c>
      <c r="C12" s="65" t="str">
        <f>CRS!C12</f>
        <v>M</v>
      </c>
      <c r="D12" s="70" t="str">
        <f>CRS!D12</f>
        <v>BSIT-WEB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64</v>
      </c>
      <c r="AD12" s="67">
        <f t="shared" si="4"/>
        <v>64</v>
      </c>
      <c r="AE12" s="112">
        <f>CRS!S12</f>
        <v>21.76</v>
      </c>
      <c r="AF12" s="66">
        <f>CRS!T12</f>
        <v>35.453947368421055</v>
      </c>
      <c r="AG12" s="64">
        <f>CRS!U12</f>
        <v>73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VILLARUZ, CHESTER ALLAN L. </v>
      </c>
      <c r="C13" s="65" t="str">
        <f>CRS!C13</f>
        <v>M</v>
      </c>
      <c r="D13" s="70" t="str">
        <f>CRS!D13</f>
        <v>BSIT-NET SEC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77</v>
      </c>
      <c r="AD13" s="67">
        <f t="shared" si="4"/>
        <v>77</v>
      </c>
      <c r="AE13" s="112">
        <f>CRS!S13</f>
        <v>26.180000000000003</v>
      </c>
      <c r="AF13" s="66">
        <f>CRS!T13</f>
        <v>46.420357142857142</v>
      </c>
      <c r="AG13" s="64">
        <f>CRS!U13</f>
        <v>74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464"/>
      <c r="AI26" s="466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465"/>
      <c r="AI27" s="467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465"/>
      <c r="AI28" s="467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465"/>
      <c r="AI29" s="467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465"/>
      <c r="AI30" s="467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465"/>
      <c r="AI31" s="467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465"/>
      <c r="AI32" s="467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465"/>
      <c r="AI33" s="467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465"/>
      <c r="AI34" s="467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465"/>
      <c r="AI35" s="467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465"/>
      <c r="AI36" s="467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465"/>
      <c r="AI37" s="467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465"/>
      <c r="AI38" s="467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465"/>
      <c r="AI39" s="467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465"/>
      <c r="AI40" s="467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8" t="str">
        <f>A1</f>
        <v>CITCS INTL  CCS.1153</v>
      </c>
      <c r="B42" s="469"/>
      <c r="C42" s="469"/>
      <c r="D42" s="469"/>
      <c r="E42" s="423" t="s">
        <v>137</v>
      </c>
      <c r="F42" s="423"/>
      <c r="G42" s="423"/>
      <c r="H42" s="423"/>
      <c r="I42" s="423"/>
      <c r="J42" s="423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424"/>
      <c r="AB42" s="424"/>
      <c r="AC42" s="425"/>
      <c r="AD42" s="425"/>
      <c r="AE42" s="425"/>
      <c r="AF42" s="425"/>
      <c r="AG42" s="426"/>
      <c r="AH42" s="55"/>
      <c r="AI42" s="55"/>
      <c r="AJ42" s="55"/>
      <c r="AK42" s="55"/>
      <c r="AL42" s="55"/>
    </row>
    <row r="43" spans="1:38" ht="15" customHeight="1" x14ac:dyDescent="0.25">
      <c r="A43" s="470"/>
      <c r="B43" s="471"/>
      <c r="C43" s="471"/>
      <c r="D43" s="471"/>
      <c r="E43" s="430" t="str">
        <f>E2</f>
        <v>Class Standing</v>
      </c>
      <c r="F43" s="430"/>
      <c r="G43" s="430"/>
      <c r="H43" s="430"/>
      <c r="I43" s="430"/>
      <c r="J43" s="430"/>
      <c r="K43" s="431"/>
      <c r="L43" s="431"/>
      <c r="M43" s="431"/>
      <c r="N43" s="431"/>
      <c r="O43" s="431"/>
      <c r="P43" s="413"/>
      <c r="Q43" s="430" t="str">
        <f>Q2</f>
        <v>Laboratory</v>
      </c>
      <c r="R43" s="431"/>
      <c r="S43" s="431"/>
      <c r="T43" s="431"/>
      <c r="U43" s="431"/>
      <c r="V43" s="431"/>
      <c r="W43" s="431"/>
      <c r="X43" s="431"/>
      <c r="Y43" s="431"/>
      <c r="Z43" s="431"/>
      <c r="AA43" s="431"/>
      <c r="AB43" s="413"/>
      <c r="AC43" s="432" t="s">
        <v>98</v>
      </c>
      <c r="AD43" s="433"/>
      <c r="AE43" s="460" t="str">
        <f>AE2</f>
        <v>RAW SCORE</v>
      </c>
      <c r="AF43" s="436" t="s">
        <v>99</v>
      </c>
      <c r="AG43" s="43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40" t="str">
        <f>A3</f>
        <v>WEB DEVELOPMENT</v>
      </c>
      <c r="B44" s="441"/>
      <c r="C44" s="441"/>
      <c r="D44" s="441"/>
      <c r="E44" s="412" t="s">
        <v>101</v>
      </c>
      <c r="F44" s="412" t="s">
        <v>102</v>
      </c>
      <c r="G44" s="412" t="s">
        <v>103</v>
      </c>
      <c r="H44" s="412" t="s">
        <v>104</v>
      </c>
      <c r="I44" s="412" t="s">
        <v>105</v>
      </c>
      <c r="J44" s="412" t="s">
        <v>106</v>
      </c>
      <c r="K44" s="412" t="s">
        <v>107</v>
      </c>
      <c r="L44" s="412" t="s">
        <v>108</v>
      </c>
      <c r="M44" s="412" t="s">
        <v>109</v>
      </c>
      <c r="N44" s="412" t="s">
        <v>0</v>
      </c>
      <c r="O44" s="458" t="s">
        <v>110</v>
      </c>
      <c r="P44" s="409" t="s">
        <v>111</v>
      </c>
      <c r="Q44" s="412" t="s">
        <v>112</v>
      </c>
      <c r="R44" s="412" t="s">
        <v>113</v>
      </c>
      <c r="S44" s="412" t="s">
        <v>114</v>
      </c>
      <c r="T44" s="412" t="s">
        <v>115</v>
      </c>
      <c r="U44" s="412" t="s">
        <v>116</v>
      </c>
      <c r="V44" s="412" t="s">
        <v>117</v>
      </c>
      <c r="W44" s="412" t="s">
        <v>118</v>
      </c>
      <c r="X44" s="412" t="s">
        <v>119</v>
      </c>
      <c r="Y44" s="412" t="s">
        <v>120</v>
      </c>
      <c r="Z44" s="412" t="s">
        <v>121</v>
      </c>
      <c r="AA44" s="458" t="s">
        <v>110</v>
      </c>
      <c r="AB44" s="409" t="s">
        <v>111</v>
      </c>
      <c r="AC44" s="434"/>
      <c r="AD44" s="435"/>
      <c r="AE44" s="460"/>
      <c r="AF44" s="436"/>
      <c r="AG44" s="438"/>
      <c r="AH44" s="62"/>
      <c r="AI44" s="62"/>
      <c r="AJ44" s="62"/>
      <c r="AK44" s="62"/>
      <c r="AL44" s="62"/>
    </row>
    <row r="45" spans="1:38" ht="12.75" customHeight="1" x14ac:dyDescent="0.25">
      <c r="A45" s="401" t="str">
        <f>A4</f>
        <v>TTH 8:30AM-9:30AM  TTHSAT 9:30AM-10:30AM</v>
      </c>
      <c r="B45" s="402"/>
      <c r="C45" s="403"/>
      <c r="D45" s="71" t="str">
        <f>D4</f>
        <v>M306</v>
      </c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58"/>
      <c r="P45" s="409"/>
      <c r="Q45" s="413"/>
      <c r="R45" s="413"/>
      <c r="S45" s="413"/>
      <c r="T45" s="413"/>
      <c r="U45" s="412"/>
      <c r="V45" s="412"/>
      <c r="W45" s="413"/>
      <c r="X45" s="413"/>
      <c r="Y45" s="413"/>
      <c r="Z45" s="413"/>
      <c r="AA45" s="459"/>
      <c r="AB45" s="410"/>
      <c r="AC45" s="68" t="s">
        <v>122</v>
      </c>
      <c r="AD45" s="69" t="s">
        <v>123</v>
      </c>
      <c r="AE45" s="460"/>
      <c r="AF45" s="436"/>
      <c r="AG45" s="438"/>
      <c r="AH45" s="62"/>
      <c r="AI45" s="62"/>
      <c r="AJ45" s="62"/>
      <c r="AK45" s="62"/>
      <c r="AL45" s="62"/>
    </row>
    <row r="46" spans="1:38" ht="12.75" customHeight="1" x14ac:dyDescent="0.25">
      <c r="A46" s="401" t="str">
        <f>A5</f>
        <v>1st Trimester SY 2017-2018</v>
      </c>
      <c r="B46" s="402"/>
      <c r="C46" s="403"/>
      <c r="D46" s="403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8"/>
      <c r="P46" s="409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9"/>
      <c r="AB46" s="410"/>
      <c r="AC46" s="57">
        <f>IF(AC5="","",AC5)</f>
        <v>100</v>
      </c>
      <c r="AD46" s="449"/>
      <c r="AE46" s="460"/>
      <c r="AF46" s="436"/>
      <c r="AG46" s="438"/>
      <c r="AH46" s="62"/>
      <c r="AI46" s="62"/>
      <c r="AJ46" s="62"/>
      <c r="AK46" s="62"/>
      <c r="AL46" s="62"/>
    </row>
    <row r="47" spans="1:38" ht="12.75" customHeight="1" x14ac:dyDescent="0.25">
      <c r="A47" s="442" t="str">
        <f>A6</f>
        <v>Inst/Prof:Leonard Prim Francis G. Reyes</v>
      </c>
      <c r="B47" s="431"/>
      <c r="C47" s="413"/>
      <c r="D47" s="413"/>
      <c r="E47" s="462" t="str">
        <f>IF(E6="","",E6)</f>
        <v/>
      </c>
      <c r="F47" s="462" t="str">
        <f t="shared" si="5"/>
        <v/>
      </c>
      <c r="G47" s="462" t="str">
        <f t="shared" si="5"/>
        <v/>
      </c>
      <c r="H47" s="462" t="str">
        <f t="shared" si="5"/>
        <v/>
      </c>
      <c r="I47" s="462" t="str">
        <f t="shared" si="5"/>
        <v/>
      </c>
      <c r="J47" s="462" t="str">
        <f t="shared" si="5"/>
        <v/>
      </c>
      <c r="K47" s="462" t="str">
        <f t="shared" si="5"/>
        <v/>
      </c>
      <c r="L47" s="462" t="str">
        <f t="shared" si="5"/>
        <v/>
      </c>
      <c r="M47" s="462" t="str">
        <f t="shared" si="5"/>
        <v/>
      </c>
      <c r="N47" s="462" t="str">
        <f t="shared" si="5"/>
        <v/>
      </c>
      <c r="O47" s="479" t="str">
        <f>O6</f>
        <v/>
      </c>
      <c r="P47" s="409"/>
      <c r="Q47" s="462" t="str">
        <f t="shared" ref="Q47:Z47" si="7">IF(Q6="","",Q6)</f>
        <v/>
      </c>
      <c r="R47" s="462" t="str">
        <f t="shared" si="7"/>
        <v/>
      </c>
      <c r="S47" s="462" t="str">
        <f t="shared" si="7"/>
        <v/>
      </c>
      <c r="T47" s="462" t="str">
        <f t="shared" si="7"/>
        <v/>
      </c>
      <c r="U47" s="462" t="str">
        <f t="shared" si="7"/>
        <v/>
      </c>
      <c r="V47" s="462" t="str">
        <f t="shared" si="7"/>
        <v/>
      </c>
      <c r="W47" s="462" t="str">
        <f t="shared" si="7"/>
        <v/>
      </c>
      <c r="X47" s="462" t="str">
        <f t="shared" si="7"/>
        <v/>
      </c>
      <c r="Y47" s="462" t="str">
        <f t="shared" si="7"/>
        <v/>
      </c>
      <c r="Z47" s="462" t="str">
        <f t="shared" si="7"/>
        <v/>
      </c>
      <c r="AA47" s="479" t="str">
        <f>AA6</f>
        <v/>
      </c>
      <c r="AB47" s="410"/>
      <c r="AC47" s="472">
        <f>AC6</f>
        <v>40634</v>
      </c>
      <c r="AD47" s="450"/>
      <c r="AE47" s="460"/>
      <c r="AF47" s="436"/>
      <c r="AG47" s="438"/>
      <c r="AH47" s="62"/>
      <c r="AI47" s="62"/>
      <c r="AJ47" s="62"/>
      <c r="AK47" s="62"/>
      <c r="AL47" s="62"/>
    </row>
    <row r="48" spans="1:38" ht="13.35" customHeight="1" x14ac:dyDescent="0.25">
      <c r="A48" s="475" t="s">
        <v>124</v>
      </c>
      <c r="B48" s="476"/>
      <c r="C48" s="445" t="s">
        <v>125</v>
      </c>
      <c r="D48" s="447" t="s">
        <v>128</v>
      </c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79"/>
      <c r="P48" s="409"/>
      <c r="Q48" s="462"/>
      <c r="R48" s="462"/>
      <c r="S48" s="462"/>
      <c r="T48" s="462"/>
      <c r="U48" s="462"/>
      <c r="V48" s="462"/>
      <c r="W48" s="462"/>
      <c r="X48" s="462"/>
      <c r="Y48" s="462"/>
      <c r="Z48" s="462"/>
      <c r="AA48" s="479"/>
      <c r="AB48" s="410"/>
      <c r="AC48" s="473"/>
      <c r="AD48" s="450"/>
      <c r="AE48" s="460"/>
      <c r="AF48" s="436"/>
      <c r="AG48" s="438"/>
      <c r="AH48" s="55"/>
      <c r="AI48" s="55"/>
      <c r="AJ48" s="55"/>
      <c r="AK48" s="55"/>
      <c r="AL48" s="55"/>
    </row>
    <row r="49" spans="1:33" x14ac:dyDescent="0.25">
      <c r="A49" s="477"/>
      <c r="B49" s="478"/>
      <c r="C49" s="446"/>
      <c r="D49" s="448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80"/>
      <c r="P49" s="481"/>
      <c r="Q49" s="463"/>
      <c r="R49" s="463"/>
      <c r="S49" s="463"/>
      <c r="T49" s="463"/>
      <c r="U49" s="463"/>
      <c r="V49" s="463"/>
      <c r="W49" s="463"/>
      <c r="X49" s="463"/>
      <c r="Y49" s="463"/>
      <c r="Z49" s="463"/>
      <c r="AA49" s="480"/>
      <c r="AB49" s="411"/>
      <c r="AC49" s="474"/>
      <c r="AD49" s="451"/>
      <c r="AE49" s="461"/>
      <c r="AF49" s="437"/>
      <c r="AG49" s="43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464"/>
      <c r="AI66" s="466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465"/>
      <c r="AI67" s="467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465"/>
      <c r="AI68" s="467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465"/>
      <c r="AI69" s="467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465"/>
      <c r="AI70" s="467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465"/>
      <c r="AI71" s="467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465"/>
      <c r="AI72" s="467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465"/>
      <c r="AI73" s="467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465"/>
      <c r="AI74" s="467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465"/>
      <c r="AI75" s="467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465"/>
      <c r="AI76" s="467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465"/>
      <c r="AI77" s="467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465"/>
      <c r="AI78" s="467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465"/>
      <c r="AI79" s="467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465"/>
      <c r="AI80" s="467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7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486" t="str">
        <f>'INITIAL INPUT'!G12</f>
        <v>CCS.1153</v>
      </c>
      <c r="D11" s="487"/>
      <c r="E11" s="487"/>
      <c r="F11" s="163"/>
      <c r="G11" s="488" t="str">
        <f>CRS!A4</f>
        <v>TTH 8:30AM-9:30AM  TTHSAT 9:30AM-10:30AM</v>
      </c>
      <c r="H11" s="489"/>
      <c r="I11" s="489"/>
      <c r="J11" s="489"/>
      <c r="K11" s="489"/>
      <c r="L11" s="489"/>
      <c r="M11" s="489"/>
      <c r="N11" s="164"/>
      <c r="O11" s="490" t="str">
        <f>CONCATENATE('INITIAL INPUT'!G16," Trimester")</f>
        <v>1st Trimester</v>
      </c>
      <c r="P11" s="487"/>
    </row>
    <row r="12" spans="1:34" s="127" customFormat="1" ht="15" customHeight="1" x14ac:dyDescent="0.2">
      <c r="A12" s="126" t="s">
        <v>14</v>
      </c>
      <c r="C12" s="491" t="s">
        <v>15</v>
      </c>
      <c r="D12" s="467"/>
      <c r="E12" s="467"/>
      <c r="F12" s="163"/>
      <c r="G12" s="492" t="s">
        <v>141</v>
      </c>
      <c r="H12" s="467"/>
      <c r="I12" s="467"/>
      <c r="J12" s="467"/>
      <c r="K12" s="467"/>
      <c r="L12" s="467"/>
      <c r="M12" s="467"/>
      <c r="N12" s="106"/>
      <c r="O12" s="493" t="str">
        <f>CONCATENATE("SY ",'INITIAL INPUT'!D16)</f>
        <v>SY 2017-2018</v>
      </c>
      <c r="P12" s="494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84" t="s">
        <v>133</v>
      </c>
      <c r="P14" s="485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15-2175-915</v>
      </c>
      <c r="C15" s="139" t="str">
        <f>IF(NAMES!B2="","",NAMES!B2)</f>
        <v xml:space="preserve">GUDIO, FERNANDO J.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TRACK-2</v>
      </c>
      <c r="H15" s="133"/>
      <c r="I15" s="144">
        <f>IF(CRS!I9="","",CRS!I9)</f>
        <v>74</v>
      </c>
      <c r="J15" s="145"/>
      <c r="K15" s="144">
        <f>IF(CRS!O9="","",CRS!O9)</f>
        <v>74</v>
      </c>
      <c r="L15" s="146"/>
      <c r="M15" s="144" t="str">
        <f>IF(CRS!V9="","",CRS!V9)</f>
        <v/>
      </c>
      <c r="N15" s="147"/>
      <c r="O15" s="482" t="str">
        <f>IF(CRS!W9="","",CRS!W9)</f>
        <v/>
      </c>
      <c r="P15" s="483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14-2752-573</v>
      </c>
      <c r="C16" s="139" t="str">
        <f>IF(NAMES!B3="","",NAMES!B3)</f>
        <v xml:space="preserve">MARTIN, STEPHEN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TRACK-3</v>
      </c>
      <c r="H16" s="133"/>
      <c r="I16" s="144">
        <f>IF(CRS!I10="","",CRS!I10)</f>
        <v>80</v>
      </c>
      <c r="J16" s="145"/>
      <c r="K16" s="144">
        <f>IF(CRS!O10="","",CRS!O10)</f>
        <v>73</v>
      </c>
      <c r="L16" s="146"/>
      <c r="M16" s="144" t="str">
        <f>IF(CRS!V10="","",CRS!V10)</f>
        <v/>
      </c>
      <c r="N16" s="147"/>
      <c r="O16" s="482" t="str">
        <f>IF(CRS!W10="","",CRS!W10)</f>
        <v/>
      </c>
      <c r="P16" s="483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15-2295-295</v>
      </c>
      <c r="C17" s="139" t="str">
        <f>IF(NAMES!B4="","",NAMES!B4)</f>
        <v xml:space="preserve">OSAY, DARWIN P.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>
        <f>IF(CRS!I11="","",CRS!I11)</f>
        <v>78</v>
      </c>
      <c r="J17" s="145"/>
      <c r="K17" s="144">
        <f>IF(CRS!O11="","",CRS!O11)</f>
        <v>77</v>
      </c>
      <c r="L17" s="146"/>
      <c r="M17" s="144">
        <f>IF(CRS!V11="","",CRS!V11)</f>
        <v>73</v>
      </c>
      <c r="N17" s="147"/>
      <c r="O17" s="482" t="str">
        <f>IF(CRS!W11="","",CRS!W11)</f>
        <v>FAILED</v>
      </c>
      <c r="P17" s="483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15-2206-390</v>
      </c>
      <c r="C18" s="139" t="str">
        <f>IF(NAMES!B5="","",NAMES!B5)</f>
        <v xml:space="preserve">VILLANUEVA, REXON DON D.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TRACK-3</v>
      </c>
      <c r="H18" s="133"/>
      <c r="I18" s="144">
        <f>IF(CRS!I12="","",CRS!I12)</f>
        <v>80</v>
      </c>
      <c r="J18" s="145"/>
      <c r="K18" s="144">
        <f>IF(CRS!O12="","",CRS!O12)</f>
        <v>74</v>
      </c>
      <c r="L18" s="146"/>
      <c r="M18" s="144">
        <f>IF(CRS!V12="","",CRS!V12)</f>
        <v>73</v>
      </c>
      <c r="N18" s="147"/>
      <c r="O18" s="482" t="str">
        <f>IF(CRS!W12="","",CRS!W12)</f>
        <v>FAILED</v>
      </c>
      <c r="P18" s="483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14-4143-362</v>
      </c>
      <c r="C19" s="139" t="str">
        <f>IF(NAMES!B6="","",NAMES!B6)</f>
        <v xml:space="preserve">VILLARUZ, CHESTER ALLAN L.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TRACK-3</v>
      </c>
      <c r="H19" s="133"/>
      <c r="I19" s="144">
        <f>IF(CRS!I13="","",CRS!I13)</f>
        <v>88</v>
      </c>
      <c r="J19" s="145"/>
      <c r="K19" s="144">
        <f>IF(CRS!O13="","",CRS!O13)</f>
        <v>83</v>
      </c>
      <c r="L19" s="146"/>
      <c r="M19" s="144">
        <f>IF(CRS!V13="","",CRS!V13)</f>
        <v>74</v>
      </c>
      <c r="N19" s="147"/>
      <c r="O19" s="482" t="str">
        <f>IF(CRS!W13="","",CRS!W13)</f>
        <v>FAILED</v>
      </c>
      <c r="P19" s="483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482" t="str">
        <f>IF(CRS!W14="","",CRS!W14)</f>
        <v/>
      </c>
      <c r="P20" s="483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482" t="str">
        <f>IF(CRS!W15="","",CRS!W15)</f>
        <v/>
      </c>
      <c r="P21" s="483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482" t="str">
        <f>IF(CRS!W16="","",CRS!W16)</f>
        <v/>
      </c>
      <c r="P22" s="483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482" t="str">
        <f>IF(CRS!W17="","",CRS!W17)</f>
        <v/>
      </c>
      <c r="P23" s="483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482" t="str">
        <f>IF(CRS!W18="","",CRS!W18)</f>
        <v/>
      </c>
      <c r="P24" s="483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482" t="str">
        <f>IF(CRS!W19="","",CRS!W19)</f>
        <v/>
      </c>
      <c r="P25" s="483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482" t="str">
        <f>IF(CRS!W20="","",CRS!W20)</f>
        <v/>
      </c>
      <c r="P26" s="483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482" t="str">
        <f>IF(CRS!W21="","",CRS!W21)</f>
        <v/>
      </c>
      <c r="P27" s="483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482" t="str">
        <f>IF(CRS!W22="","",CRS!W22)</f>
        <v/>
      </c>
      <c r="P28" s="483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482" t="str">
        <f>IF(CRS!W23="","",CRS!W23)</f>
        <v/>
      </c>
      <c r="P29" s="483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482" t="str">
        <f>IF(CRS!W24="","",CRS!W24)</f>
        <v/>
      </c>
      <c r="P30" s="483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482" t="str">
        <f>IF(CRS!W25="","",CRS!W25)</f>
        <v/>
      </c>
      <c r="P31" s="483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482" t="str">
        <f>IF(CRS!W26="","",CRS!W26)</f>
        <v/>
      </c>
      <c r="P32" s="483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482" t="str">
        <f>IF(CRS!W27="","",CRS!W27)</f>
        <v/>
      </c>
      <c r="P33" s="483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482" t="str">
        <f>IF(CRS!W28="","",CRS!W28)</f>
        <v/>
      </c>
      <c r="P34" s="483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482" t="str">
        <f>IF(CRS!W29="","",CRS!W29)</f>
        <v/>
      </c>
      <c r="P35" s="483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482" t="str">
        <f>IF(CRS!W30="","",CRS!W30)</f>
        <v/>
      </c>
      <c r="P36" s="483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482" t="str">
        <f>IF(CRS!W31="","",CRS!W31)</f>
        <v/>
      </c>
      <c r="P37" s="483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482" t="str">
        <f>IF(CRS!W32="","",CRS!W32)</f>
        <v/>
      </c>
      <c r="P38" s="483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82" t="str">
        <f>IF(CRS!W33="","",CRS!W33)</f>
        <v/>
      </c>
      <c r="P39" s="483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482" t="str">
        <f>IF(CRS!W34="","",CRS!W34)</f>
        <v/>
      </c>
      <c r="P40" s="483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482" t="str">
        <f>IF(CRS!W35="","",CRS!W35)</f>
        <v/>
      </c>
      <c r="P41" s="483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482" t="str">
        <f>IF(CRS!W36="","",CRS!W36)</f>
        <v/>
      </c>
      <c r="P42" s="483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482" t="str">
        <f>IF(CRS!W37="","",CRS!W37)</f>
        <v/>
      </c>
      <c r="P43" s="483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482" t="str">
        <f>IF(CRS!W38="","",CRS!W38)</f>
        <v/>
      </c>
      <c r="P44" s="483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482" t="str">
        <f>IF(CRS!W39="","",CRS!W39)</f>
        <v/>
      </c>
      <c r="P45" s="483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482" t="str">
        <f>IF(CRS!W40="","",CRS!W40)</f>
        <v/>
      </c>
      <c r="P46" s="483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486" t="str">
        <f>C11</f>
        <v>CCS.1153</v>
      </c>
      <c r="D72" s="487"/>
      <c r="E72" s="487"/>
      <c r="F72" s="163"/>
      <c r="G72" s="488" t="str">
        <f>G11</f>
        <v>TTH 8:30AM-9:30AM  TTHSAT 9:30AM-10:30AM</v>
      </c>
      <c r="H72" s="489"/>
      <c r="I72" s="489"/>
      <c r="J72" s="489"/>
      <c r="K72" s="489"/>
      <c r="L72" s="489"/>
      <c r="M72" s="489"/>
      <c r="N72" s="164"/>
      <c r="O72" s="490" t="str">
        <f>O11</f>
        <v>1st Trimester</v>
      </c>
      <c r="P72" s="487"/>
    </row>
    <row r="73" spans="1:34" s="127" customFormat="1" ht="15" customHeight="1" x14ac:dyDescent="0.2">
      <c r="A73" s="126" t="s">
        <v>14</v>
      </c>
      <c r="C73" s="491" t="s">
        <v>15</v>
      </c>
      <c r="D73" s="467"/>
      <c r="E73" s="467"/>
      <c r="F73" s="163"/>
      <c r="G73" s="492" t="s">
        <v>141</v>
      </c>
      <c r="H73" s="467"/>
      <c r="I73" s="467"/>
      <c r="J73" s="467"/>
      <c r="K73" s="467"/>
      <c r="L73" s="467"/>
      <c r="M73" s="467"/>
      <c r="N73" s="106"/>
      <c r="O73" s="493" t="str">
        <f>O12</f>
        <v>SY 2017-2018</v>
      </c>
      <c r="P73" s="494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84" t="s">
        <v>133</v>
      </c>
      <c r="P75" s="485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482" t="str">
        <f>IF(CRS!W50="","",CRS!W50)</f>
        <v/>
      </c>
      <c r="P76" s="483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482" t="str">
        <f>IF(CRS!W51="","",CRS!W51)</f>
        <v/>
      </c>
      <c r="P77" s="483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482" t="str">
        <f>IF(CRS!W52="","",CRS!W52)</f>
        <v/>
      </c>
      <c r="P78" s="483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482" t="str">
        <f>IF(CRS!W53="","",CRS!W53)</f>
        <v/>
      </c>
      <c r="P79" s="483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482" t="str">
        <f>IF(CRS!W54="","",CRS!W54)</f>
        <v/>
      </c>
      <c r="P80" s="483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482" t="str">
        <f>IF(CRS!W55="","",CRS!W55)</f>
        <v/>
      </c>
      <c r="P81" s="483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482" t="str">
        <f>IF(CRS!W56="","",CRS!W56)</f>
        <v/>
      </c>
      <c r="P82" s="483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482" t="str">
        <f>IF(CRS!W57="","",CRS!W57)</f>
        <v/>
      </c>
      <c r="P83" s="483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82" t="str">
        <f>IF(CRS!W58="","",CRS!W58)</f>
        <v/>
      </c>
      <c r="P84" s="483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82" t="str">
        <f>IF(CRS!W59="","",CRS!W59)</f>
        <v/>
      </c>
      <c r="P85" s="483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82" t="str">
        <f>IF(CRS!W60="","",CRS!W60)</f>
        <v/>
      </c>
      <c r="P86" s="483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82" t="str">
        <f>IF(CRS!W61="","",CRS!W61)</f>
        <v/>
      </c>
      <c r="P87" s="483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82" t="str">
        <f>IF(CRS!W62="","",CRS!W62)</f>
        <v/>
      </c>
      <c r="P88" s="483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82" t="str">
        <f>IF(CRS!W63="","",CRS!W63)</f>
        <v/>
      </c>
      <c r="P89" s="483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82" t="str">
        <f>IF(CRS!W64="","",CRS!W64)</f>
        <v/>
      </c>
      <c r="P90" s="483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82" t="str">
        <f>IF(CRS!W65="","",CRS!W65)</f>
        <v/>
      </c>
      <c r="P91" s="483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82" t="str">
        <f>IF(CRS!W66="","",CRS!W66)</f>
        <v/>
      </c>
      <c r="P92" s="483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82" t="str">
        <f>IF(CRS!W67="","",CRS!W67)</f>
        <v/>
      </c>
      <c r="P93" s="483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82" t="str">
        <f>IF(CRS!W68="","",CRS!W68)</f>
        <v/>
      </c>
      <c r="P94" s="483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82" t="str">
        <f>IF(CRS!W69="","",CRS!W69)</f>
        <v/>
      </c>
      <c r="P95" s="483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82" t="str">
        <f>IF(CRS!W70="","",CRS!W70)</f>
        <v/>
      </c>
      <c r="P96" s="483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82" t="str">
        <f>IF(CRS!W71="","",CRS!W71)</f>
        <v/>
      </c>
      <c r="P97" s="483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82" t="str">
        <f>IF(CRS!W72="","",CRS!W72)</f>
        <v/>
      </c>
      <c r="P98" s="483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82" t="str">
        <f>IF(CRS!W73="","",CRS!W73)</f>
        <v/>
      </c>
      <c r="P99" s="483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82" t="str">
        <f>IF(CRS!W74="","",CRS!W74)</f>
        <v/>
      </c>
      <c r="P100" s="483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82" t="str">
        <f>IF(CRS!W75="","",CRS!W75)</f>
        <v/>
      </c>
      <c r="P101" s="483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82" t="str">
        <f>IF(CRS!W76="","",CRS!W76)</f>
        <v/>
      </c>
      <c r="P102" s="483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82" t="str">
        <f>IF(CRS!W77="","",CRS!W77)</f>
        <v/>
      </c>
      <c r="P103" s="483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82" t="str">
        <f>IF(CRS!W78="","",CRS!W78)</f>
        <v/>
      </c>
      <c r="P104" s="483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82" t="str">
        <f>IF(CRS!W79="","",CRS!W79)</f>
        <v/>
      </c>
      <c r="P105" s="483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82" t="str">
        <f>IF(CRS!W80="","",CRS!W80)</f>
        <v/>
      </c>
      <c r="P106" s="483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82" t="s">
        <v>28</v>
      </c>
      <c r="P107" s="483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2017-12-20T02:53:47Z</dcterms:modified>
</cp:coreProperties>
</file>