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Drive\17181\Class Record\"/>
    </mc:Choice>
  </mc:AlternateContent>
  <bookViews>
    <workbookView xWindow="0" yWindow="0" windowWidth="19200" windowHeight="7650" activeTab="4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AB79" i="6" s="1"/>
  <c r="K79" i="4" s="1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AB77" i="6" s="1"/>
  <c r="K77" i="4" s="1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AB74" i="6" s="1"/>
  <c r="K74" i="4" s="1"/>
  <c r="O74" i="6"/>
  <c r="P74" i="6" s="1"/>
  <c r="J74" i="4" s="1"/>
  <c r="AD73" i="6"/>
  <c r="L73" i="4" s="1"/>
  <c r="AA73" i="6"/>
  <c r="AB73" i="6" s="1"/>
  <c r="K73" i="4" s="1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AB67" i="6" s="1"/>
  <c r="K67" i="4" s="1"/>
  <c r="O67" i="6"/>
  <c r="P67" i="6" s="1"/>
  <c r="J67" i="4" s="1"/>
  <c r="AD66" i="6"/>
  <c r="L66" i="4" s="1"/>
  <c r="AA66" i="6"/>
  <c r="AB66" i="6" s="1"/>
  <c r="K66" i="4" s="1"/>
  <c r="O66" i="6"/>
  <c r="AD65" i="6"/>
  <c r="L65" i="4" s="1"/>
  <c r="AA65" i="6"/>
  <c r="AB65" i="6" s="1"/>
  <c r="K65" i="4" s="1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AB63" i="6" s="1"/>
  <c r="K63" i="4" s="1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AB58" i="6" s="1"/>
  <c r="K58" i="4" s="1"/>
  <c r="O58" i="6"/>
  <c r="AD57" i="6"/>
  <c r="L57" i="4" s="1"/>
  <c r="AA57" i="6"/>
  <c r="AB57" i="6" s="1"/>
  <c r="K57" i="4" s="1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AB53" i="6" s="1"/>
  <c r="K53" i="4" s="1"/>
  <c r="O53" i="6"/>
  <c r="P53" i="6" s="1"/>
  <c r="J53" i="4" s="1"/>
  <c r="AD52" i="6"/>
  <c r="L52" i="4" s="1"/>
  <c r="AA52" i="6"/>
  <c r="AB52" i="6" s="1"/>
  <c r="K52" i="4" s="1"/>
  <c r="O52" i="6"/>
  <c r="P52" i="6" s="1"/>
  <c r="J52" i="4" s="1"/>
  <c r="AD51" i="6"/>
  <c r="L51" i="4" s="1"/>
  <c r="AA51" i="6"/>
  <c r="AB51" i="6" s="1"/>
  <c r="K51" i="4" s="1"/>
  <c r="O51" i="6"/>
  <c r="P51" i="6" s="1"/>
  <c r="J51" i="4" s="1"/>
  <c r="AD50" i="6"/>
  <c r="L50" i="4" s="1"/>
  <c r="AA50" i="6"/>
  <c r="AB50" i="6" s="1"/>
  <c r="K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70" i="3"/>
  <c r="D62" i="3"/>
  <c r="D40" i="4"/>
  <c r="D40" i="6" s="1"/>
  <c r="D39" i="4"/>
  <c r="D38" i="4"/>
  <c r="D38" i="6" s="1"/>
  <c r="D37" i="4"/>
  <c r="D37" i="6" s="1"/>
  <c r="D36" i="4"/>
  <c r="D36" i="6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6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5" i="7" s="1"/>
  <c r="C34" i="4"/>
  <c r="C34" i="6" s="1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3" i="7" s="1"/>
  <c r="C22" i="4"/>
  <c r="C21" i="4"/>
  <c r="C21" i="6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1" i="7" s="1"/>
  <c r="B30" i="4"/>
  <c r="B29" i="4"/>
  <c r="B29" i="3" s="1"/>
  <c r="B28" i="4"/>
  <c r="B28" i="3" s="1"/>
  <c r="B27" i="4"/>
  <c r="B27" i="6" s="1"/>
  <c r="B26" i="4"/>
  <c r="B26" i="3" s="1"/>
  <c r="B25" i="4"/>
  <c r="B25" i="6" s="1"/>
  <c r="B24" i="4"/>
  <c r="B23" i="4"/>
  <c r="B23" i="3" s="1"/>
  <c r="B22" i="4"/>
  <c r="B22" i="7" s="1"/>
  <c r="B21" i="4"/>
  <c r="B20" i="4"/>
  <c r="B20" i="3" s="1"/>
  <c r="B19" i="4"/>
  <c r="B18" i="4"/>
  <c r="B18" i="3"/>
  <c r="B17" i="4"/>
  <c r="B16" i="4"/>
  <c r="B16" i="6" s="1"/>
  <c r="B15" i="4"/>
  <c r="B14" i="4"/>
  <c r="B14" i="3" s="1"/>
  <c r="B13" i="4"/>
  <c r="B13" i="6" s="1"/>
  <c r="B12" i="4"/>
  <c r="B12" i="3" s="1"/>
  <c r="B11" i="4"/>
  <c r="B10" i="4"/>
  <c r="B10" i="7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F59" i="4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E56" i="4" s="1"/>
  <c r="O55" i="3"/>
  <c r="O54" i="3"/>
  <c r="O53" i="3"/>
  <c r="P53" i="3" s="1"/>
  <c r="E53" i="4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E32" i="4" s="1"/>
  <c r="O31" i="3"/>
  <c r="P31" i="3" s="1"/>
  <c r="E31" i="4" s="1"/>
  <c r="O30" i="3"/>
  <c r="P30" i="3" s="1"/>
  <c r="E30" i="4" s="1"/>
  <c r="O29" i="3"/>
  <c r="O28" i="3"/>
  <c r="P28" i="3" s="1"/>
  <c r="E28" i="4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E16" i="4" s="1"/>
  <c r="O15" i="3"/>
  <c r="P15" i="3" s="1"/>
  <c r="E15" i="4" s="1"/>
  <c r="O14" i="3"/>
  <c r="P14" i="3" s="1"/>
  <c r="E14" i="4" s="1"/>
  <c r="O13" i="3"/>
  <c r="O12" i="3"/>
  <c r="P12" i="3" s="1"/>
  <c r="E12" i="4" s="1"/>
  <c r="O11" i="3"/>
  <c r="P11" i="3" s="1"/>
  <c r="E11" i="4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2" i="6"/>
  <c r="C19" i="6"/>
  <c r="C25" i="6"/>
  <c r="C30" i="6"/>
  <c r="C37" i="6"/>
  <c r="B55" i="6"/>
  <c r="B58" i="6"/>
  <c r="D61" i="6"/>
  <c r="D62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D11" i="7"/>
  <c r="D16" i="7"/>
  <c r="B17" i="7"/>
  <c r="B18" i="7"/>
  <c r="D20" i="7"/>
  <c r="C25" i="7"/>
  <c r="C28" i="7"/>
  <c r="B33" i="7"/>
  <c r="B38" i="7"/>
  <c r="B58" i="7"/>
  <c r="B59" i="7"/>
  <c r="C65" i="7"/>
  <c r="C68" i="7"/>
  <c r="C70" i="7"/>
  <c r="C74" i="7"/>
  <c r="C75" i="7"/>
  <c r="C77" i="7"/>
  <c r="C80" i="7"/>
  <c r="B11" i="6"/>
  <c r="B15" i="6"/>
  <c r="B18" i="6"/>
  <c r="B19" i="6"/>
  <c r="B20" i="6"/>
  <c r="B24" i="6"/>
  <c r="B28" i="6"/>
  <c r="D30" i="6"/>
  <c r="B32" i="6"/>
  <c r="B33" i="6"/>
  <c r="B34" i="6"/>
  <c r="B38" i="6"/>
  <c r="C50" i="6"/>
  <c r="C59" i="6"/>
  <c r="C65" i="6"/>
  <c r="C66" i="6"/>
  <c r="C70" i="6"/>
  <c r="C75" i="6"/>
  <c r="C77" i="6"/>
  <c r="C80" i="6"/>
  <c r="C20" i="7"/>
  <c r="D25" i="7"/>
  <c r="D30" i="7"/>
  <c r="B40" i="7"/>
  <c r="B55" i="7"/>
  <c r="C57" i="7"/>
  <c r="C59" i="7"/>
  <c r="B63" i="7"/>
  <c r="B64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 s="1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 s="1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 s="1"/>
  <c r="P36" i="6"/>
  <c r="J36" i="4" s="1"/>
  <c r="P37" i="6"/>
  <c r="J37" i="4" s="1"/>
  <c r="P38" i="6"/>
  <c r="J38" i="4" s="1"/>
  <c r="P40" i="6"/>
  <c r="J40" i="4" s="1"/>
  <c r="AB11" i="3"/>
  <c r="F11" i="4" s="1"/>
  <c r="AB17" i="3"/>
  <c r="F17" i="4" s="1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P20" i="3"/>
  <c r="E20" i="4" s="1"/>
  <c r="P24" i="3"/>
  <c r="E24" i="4" s="1"/>
  <c r="P36" i="3"/>
  <c r="E36" i="4" s="1"/>
  <c r="P40" i="3"/>
  <c r="E40" i="4" s="1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P77" i="3"/>
  <c r="E77" i="4" s="1"/>
  <c r="P79" i="3"/>
  <c r="E79" i="4" s="1"/>
  <c r="E80" i="4"/>
  <c r="P13" i="3"/>
  <c r="E13" i="4" s="1"/>
  <c r="E19" i="4"/>
  <c r="P21" i="3"/>
  <c r="E21" i="4" s="1"/>
  <c r="P29" i="3"/>
  <c r="E29" i="4" s="1"/>
  <c r="P37" i="3"/>
  <c r="E37" i="4" s="1"/>
  <c r="E39" i="4"/>
  <c r="P54" i="3"/>
  <c r="E54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M39" i="4" l="1"/>
  <c r="C12" i="7"/>
  <c r="C50" i="7"/>
  <c r="B28" i="7"/>
  <c r="B23" i="7"/>
  <c r="C18" i="7"/>
  <c r="C10" i="7"/>
  <c r="C51" i="6"/>
  <c r="B40" i="6"/>
  <c r="D35" i="6"/>
  <c r="D19" i="6"/>
  <c r="B12" i="6"/>
  <c r="D35" i="7"/>
  <c r="C30" i="7"/>
  <c r="D19" i="7"/>
  <c r="D56" i="6"/>
  <c r="B51" i="6"/>
  <c r="C28" i="6"/>
  <c r="C20" i="6"/>
  <c r="C18" i="6"/>
  <c r="C10" i="6"/>
  <c r="C51" i="3"/>
  <c r="D16" i="3"/>
  <c r="D40" i="7"/>
  <c r="C37" i="7"/>
  <c r="B29" i="7"/>
  <c r="B26" i="7"/>
  <c r="B26" i="6"/>
  <c r="B23" i="6"/>
  <c r="D20" i="6"/>
  <c r="D11" i="6"/>
  <c r="D9" i="6"/>
  <c r="C39" i="7"/>
  <c r="D37" i="7"/>
  <c r="B35" i="7"/>
  <c r="B20" i="7"/>
  <c r="B12" i="7"/>
  <c r="C39" i="6"/>
  <c r="D37" i="3"/>
  <c r="D40" i="3"/>
  <c r="D5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AE36" i="6" s="1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N59" i="4" s="1"/>
  <c r="M72" i="4"/>
  <c r="N72" i="4" s="1"/>
  <c r="O72" i="4" s="1"/>
  <c r="K98" i="8" s="1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AE26" i="6" s="1"/>
  <c r="M37" i="4"/>
  <c r="N37" i="4" s="1"/>
  <c r="A1" i="6"/>
  <c r="A42" i="6" s="1"/>
  <c r="A1" i="3"/>
  <c r="A42" i="3" s="1"/>
  <c r="A1" i="7"/>
  <c r="A42" i="7" s="1"/>
  <c r="AE59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M51" i="4"/>
  <c r="M53" i="4"/>
  <c r="M55" i="4"/>
  <c r="M63" i="4"/>
  <c r="M67" i="4"/>
  <c r="M71" i="4"/>
  <c r="N71" i="4" s="1"/>
  <c r="O71" i="4" s="1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N11" i="4" s="1"/>
  <c r="O11" i="4" s="1"/>
  <c r="K17" i="8" s="1"/>
  <c r="M35" i="4"/>
  <c r="AE9" i="7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N66" i="4" s="1"/>
  <c r="O66" i="4" s="1"/>
  <c r="AG66" i="6" s="1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N79" i="4" s="1"/>
  <c r="AF79" i="6" s="1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N56" i="4" s="1"/>
  <c r="M60" i="4"/>
  <c r="N60" i="4" s="1"/>
  <c r="O60" i="4" s="1"/>
  <c r="AG60" i="6" s="1"/>
  <c r="M64" i="4"/>
  <c r="M68" i="4"/>
  <c r="N68" i="4" s="1"/>
  <c r="M76" i="4"/>
  <c r="AE76" i="6" s="1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AE27" i="6"/>
  <c r="N27" i="4"/>
  <c r="AF27" i="6" s="1"/>
  <c r="AE60" i="6"/>
  <c r="AE21" i="7"/>
  <c r="T21" i="4"/>
  <c r="U21" i="4" s="1"/>
  <c r="V21" i="4" s="1"/>
  <c r="W21" i="4" s="1"/>
  <c r="O27" i="8" s="1"/>
  <c r="N61" i="4"/>
  <c r="O61" i="4" s="1"/>
  <c r="K87" i="8" s="1"/>
  <c r="AE61" i="6"/>
  <c r="N58" i="4"/>
  <c r="O58" i="4" s="1"/>
  <c r="K84" i="8" s="1"/>
  <c r="AE58" i="6"/>
  <c r="N80" i="4"/>
  <c r="O80" i="4" s="1"/>
  <c r="K106" i="8" s="1"/>
  <c r="AE73" i="6"/>
  <c r="AE68" i="6"/>
  <c r="N31" i="4"/>
  <c r="O31" i="4" s="1"/>
  <c r="AG31" i="6" s="1"/>
  <c r="AE31" i="6"/>
  <c r="AE30" i="6"/>
  <c r="N30" i="4"/>
  <c r="O30" i="4" s="1"/>
  <c r="K36" i="8" s="1"/>
  <c r="N25" i="4"/>
  <c r="O25" i="4" s="1"/>
  <c r="AG25" i="6" s="1"/>
  <c r="AE25" i="6"/>
  <c r="AE16" i="6"/>
  <c r="N55" i="4"/>
  <c r="O55" i="4" s="1"/>
  <c r="AG55" i="6" s="1"/>
  <c r="AE55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40" i="6"/>
  <c r="N24" i="4"/>
  <c r="AF24" i="6" s="1"/>
  <c r="AE24" i="6"/>
  <c r="T36" i="4"/>
  <c r="AF36" i="7" s="1"/>
  <c r="AE36" i="7"/>
  <c r="N18" i="4"/>
  <c r="T26" i="4"/>
  <c r="U26" i="4" s="1"/>
  <c r="AG26" i="7" s="1"/>
  <c r="AE26" i="7"/>
  <c r="AE11" i="6"/>
  <c r="N64" i="4"/>
  <c r="O64" i="4" s="1"/>
  <c r="K90" i="8" s="1"/>
  <c r="AE64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AF20" i="7"/>
  <c r="AF23" i="7"/>
  <c r="AF61" i="7"/>
  <c r="AF62" i="7"/>
  <c r="AG33" i="7"/>
  <c r="U17" i="4"/>
  <c r="V17" i="4" s="1"/>
  <c r="AG13" i="7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U40" i="4"/>
  <c r="V40" i="4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13" i="7"/>
  <c r="AF33" i="7"/>
  <c r="O21" i="8"/>
  <c r="M21" i="8"/>
  <c r="V53" i="4"/>
  <c r="AG53" i="7"/>
  <c r="V59" i="4"/>
  <c r="AG59" i="7"/>
  <c r="H58" i="4"/>
  <c r="U68" i="4"/>
  <c r="V68" i="4" s="1"/>
  <c r="W68" i="4" s="1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I90" i="8"/>
  <c r="AG71" i="7"/>
  <c r="V71" i="4"/>
  <c r="AF69" i="6"/>
  <c r="U51" i="4"/>
  <c r="AF72" i="7"/>
  <c r="U69" i="4"/>
  <c r="AG15" i="7"/>
  <c r="V29" i="4"/>
  <c r="AG34" i="7"/>
  <c r="I31" i="4"/>
  <c r="I37" i="8" s="1"/>
  <c r="O20" i="4"/>
  <c r="U70" i="4"/>
  <c r="AF34" i="7"/>
  <c r="AG62" i="7"/>
  <c r="AG29" i="6"/>
  <c r="M105" i="8"/>
  <c r="O105" i="8"/>
  <c r="O16" i="8"/>
  <c r="M16" i="8"/>
  <c r="M37" i="8"/>
  <c r="O37" i="8"/>
  <c r="M89" i="8"/>
  <c r="O89" i="8"/>
  <c r="AF63" i="7"/>
  <c r="AG61" i="6"/>
  <c r="V61" i="4"/>
  <c r="W61" i="4" s="1"/>
  <c r="AG10" i="7"/>
  <c r="U80" i="4"/>
  <c r="M40" i="8"/>
  <c r="O40" i="8"/>
  <c r="U12" i="4"/>
  <c r="AE27" i="3"/>
  <c r="M39" i="8"/>
  <c r="U39" i="4"/>
  <c r="M34" i="8"/>
  <c r="AG63" i="7"/>
  <c r="AG79" i="7"/>
  <c r="AG60" i="7"/>
  <c r="AF60" i="7"/>
  <c r="AF66" i="7"/>
  <c r="M91" i="8"/>
  <c r="AG24" i="7"/>
  <c r="O19" i="8"/>
  <c r="M19" i="8"/>
  <c r="AF10" i="7"/>
  <c r="AF30" i="7"/>
  <c r="U30" i="4"/>
  <c r="O30" i="8"/>
  <c r="M30" i="8"/>
  <c r="AG28" i="7"/>
  <c r="AG66" i="7"/>
  <c r="AG69" i="6"/>
  <c r="AF27" i="7"/>
  <c r="U27" i="4"/>
  <c r="N33" i="4" l="1"/>
  <c r="AF33" i="6" s="1"/>
  <c r="AG25" i="7"/>
  <c r="N10" i="4"/>
  <c r="O10" i="4" s="1"/>
  <c r="K16" i="8" s="1"/>
  <c r="N26" i="4"/>
  <c r="O26" i="4" s="1"/>
  <c r="N38" i="4"/>
  <c r="O38" i="4" s="1"/>
  <c r="AG38" i="6" s="1"/>
  <c r="N17" i="4"/>
  <c r="AF17" i="6" s="1"/>
  <c r="AE66" i="6"/>
  <c r="AF31" i="6"/>
  <c r="N52" i="4"/>
  <c r="O52" i="4" s="1"/>
  <c r="K78" i="8" s="1"/>
  <c r="O37" i="4"/>
  <c r="AF37" i="6"/>
  <c r="AF56" i="6"/>
  <c r="O56" i="4"/>
  <c r="K82" i="8" s="1"/>
  <c r="AF73" i="6"/>
  <c r="O73" i="4"/>
  <c r="K99" i="8" s="1"/>
  <c r="N23" i="4"/>
  <c r="AF23" i="6" s="1"/>
  <c r="AE79" i="6"/>
  <c r="AE72" i="6"/>
  <c r="N76" i="4"/>
  <c r="AE56" i="6"/>
  <c r="AE71" i="6"/>
  <c r="AE21" i="6"/>
  <c r="N36" i="4"/>
  <c r="AF36" i="6" s="1"/>
  <c r="AE37" i="6"/>
  <c r="O33" i="4"/>
  <c r="AG33" i="6" s="1"/>
  <c r="O13" i="4"/>
  <c r="U67" i="4"/>
  <c r="V67" i="4" s="1"/>
  <c r="M93" i="8" s="1"/>
  <c r="AF55" i="6"/>
  <c r="AF11" i="3"/>
  <c r="U32" i="4"/>
  <c r="AF19" i="7"/>
  <c r="O24" i="4"/>
  <c r="K30" i="8" s="1"/>
  <c r="U75" i="4"/>
  <c r="V75" i="4" s="1"/>
  <c r="W75" i="4" s="1"/>
  <c r="AF25" i="7"/>
  <c r="K27" i="8"/>
  <c r="AG30" i="6"/>
  <c r="AG19" i="7"/>
  <c r="K81" i="8"/>
  <c r="K89" i="8"/>
  <c r="AF61" i="6"/>
  <c r="AG52" i="6"/>
  <c r="U22" i="4"/>
  <c r="AF21" i="6"/>
  <c r="O27" i="4"/>
  <c r="K33" i="8" s="1"/>
  <c r="I19" i="4"/>
  <c r="I25" i="8" s="1"/>
  <c r="U52" i="4"/>
  <c r="U14" i="4"/>
  <c r="AG14" i="7" s="1"/>
  <c r="O39" i="4"/>
  <c r="K37" i="8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30" i="6"/>
  <c r="AF25" i="6"/>
  <c r="AG10" i="6"/>
  <c r="M41" i="8"/>
  <c r="W35" i="4"/>
  <c r="O41" i="8" s="1"/>
  <c r="M80" i="8"/>
  <c r="W54" i="4"/>
  <c r="O80" i="8" s="1"/>
  <c r="W64" i="4"/>
  <c r="O90" i="8" s="1"/>
  <c r="M32" i="8"/>
  <c r="W26" i="4"/>
  <c r="O32" i="8" s="1"/>
  <c r="O23" i="4"/>
  <c r="AG23" i="6" s="1"/>
  <c r="W76" i="4"/>
  <c r="O102" i="8" s="1"/>
  <c r="U36" i="4"/>
  <c r="AG36" i="7" s="1"/>
  <c r="K86" i="8"/>
  <c r="W53" i="4"/>
  <c r="O79" i="8" s="1"/>
  <c r="AF64" i="6"/>
  <c r="W67" i="4"/>
  <c r="O93" i="8" s="1"/>
  <c r="W19" i="4"/>
  <c r="O25" i="8" s="1"/>
  <c r="O77" i="4"/>
  <c r="AF77" i="6"/>
  <c r="I99" i="8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M35" i="8"/>
  <c r="W29" i="4"/>
  <c r="O35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W77" i="4"/>
  <c r="O103" i="8" s="1"/>
  <c r="AE62" i="6"/>
  <c r="N62" i="4"/>
  <c r="AE15" i="3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M98" i="8"/>
  <c r="O98" i="8"/>
  <c r="AG51" i="7"/>
  <c r="V51" i="4"/>
  <c r="W51" i="4" s="1"/>
  <c r="I91" i="8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4" i="6"/>
  <c r="V18" i="4"/>
  <c r="W18" i="4" s="1"/>
  <c r="AG18" i="7"/>
  <c r="I33" i="8"/>
  <c r="AF27" i="3"/>
  <c r="V27" i="4"/>
  <c r="W27" i="4" s="1"/>
  <c r="AG27" i="7"/>
  <c r="AF38" i="3"/>
  <c r="AG52" i="7"/>
  <c r="V52" i="4"/>
  <c r="W52" i="4" s="1"/>
  <c r="AF15" i="3"/>
  <c r="I21" i="8"/>
  <c r="AG39" i="7"/>
  <c r="V39" i="4"/>
  <c r="W39" i="4" s="1"/>
  <c r="I38" i="8"/>
  <c r="AF32" i="3"/>
  <c r="AG26" i="6" l="1"/>
  <c r="K32" i="8"/>
  <c r="AG75" i="7"/>
  <c r="K105" i="8"/>
  <c r="K44" i="8"/>
  <c r="AF38" i="6"/>
  <c r="K39" i="8"/>
  <c r="AG56" i="6"/>
  <c r="AF76" i="6"/>
  <c r="O76" i="4"/>
  <c r="AG37" i="6"/>
  <c r="K43" i="8"/>
  <c r="AF62" i="3"/>
  <c r="I42" i="8"/>
  <c r="AG24" i="6"/>
  <c r="V14" i="4"/>
  <c r="W14" i="4" s="1"/>
  <c r="O20" i="8" s="1"/>
  <c r="AG27" i="6"/>
  <c r="O50" i="4"/>
  <c r="K94" i="8"/>
  <c r="K45" i="8"/>
  <c r="AG39" i="6"/>
  <c r="AG40" i="6"/>
  <c r="AG16" i="7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AG76" i="6" l="1"/>
  <c r="K102" i="8"/>
  <c r="AG50" i="6"/>
  <c r="K76" i="8"/>
  <c r="M42" i="8"/>
  <c r="M17" i="8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<sst xmlns="http://schemas.openxmlformats.org/spreadsheetml/2006/main" count="646" uniqueCount="175">
  <si>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</si>
  <si>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</si>
  <si>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</si>
  <si>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</si>
  <si>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</si>
  <si>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</si>
  <si>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</si>
  <si>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</si>
  <si>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</si>
  <si>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</si>
  <si>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</si>
  <si>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</si>
  <si>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</si>
  <si>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</si>
  <si>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</si>
  <si>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</si>
  <si>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</si>
  <si>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</si>
  <si>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</si>
  <si>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</si>
  <si>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</si>
  <si>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</si>
  <si>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</si>
  <si>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</si>
  <si>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</si>
  <si>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</si>
  <si>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</si>
  <si>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</si>
  <si>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</si>
  <si>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</si>
  <si>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</si>
  <si>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</si>
  <si>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</si>
  <si>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</si>
  <si>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</si>
  <si>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</si>
  <si>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</si>
  <si>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</si>
  <si>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</si>
  <si>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</si>
  <si>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</si>
  <si>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</si>
  <si>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</si>
  <si>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</si>
  <si>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</si>
  <si>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</si>
  <si>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</si>
  <si>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</si>
  <si>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</si>
  <si>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</si>
  <si>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</si>
  <si>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</si>
  <si>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</si>
  <si>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</si>
  <si>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</si>
  <si>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</si>
  <si>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</si>
  <si>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</si>
  <si>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</si>
  <si>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</si>
  <si>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</si>
  <si>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</si>
  <si>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</si>
  <si>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</si>
  <si>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</si>
  <si>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</si>
  <si>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</si>
  <si>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</si>
  <si>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</si>
  <si>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</si>
  <si>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</si>
  <si>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</si>
  <si>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</si>
  <si>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</si>
  <si>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</si>
  <si>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</si>
  <si>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</si>
  <si>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</si>
  <si>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</si>
  <si>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</si>
  <si>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</si>
  <si>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</si>
  <si>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</si>
  <si>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</si>
  <si>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</si>
  <si>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</si>
  <si>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</si>
  <si>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</si>
  <si>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</si>
  <si>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</si>
  <si>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</si>
  <si>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</si>
  <si>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</si>
  <si>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</si>
  <si>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</si>
  <si>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</si>
  <si>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</si>
  <si>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</si>
  <si>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</si>
  <si>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</si>
  <si>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</si>
  <si>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</si>
  <si>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</si>
  <si>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</si>
  <si>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</si>
  <si>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</si>
  <si>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</si>
  <si>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</si>
  <si>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</si>
  <si>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</si>
  <si>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</si>
  <si>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</si>
  <si>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</si>
  <si>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</si>
  <si>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</si>
  <si>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</si>
  <si>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</si>
  <si>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</si>
  <si>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</si>
  <si>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</si>
  <si>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</si>
  <si>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</si>
  <si>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</si>
  <si>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</si>
  <si>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</si>
  <si>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</si>
  <si>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</si>
  <si>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</si>
  <si>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</si>
  <si>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</si>
  <si>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</si>
  <si>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</si>
  <si>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</si>
  <si>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</si>
  <si>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</si>
  <si>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</si>
  <si>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</si>
  <si>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</si>
  <si>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</si>
  <si>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</si>
  <si>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</si>
  <si>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</si>
  <si>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</si>
  <si>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</si>
  <si>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</si>
  <si>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</si>
  <si>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</si>
  <si>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</si>
  <si>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</si>
  <si>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</si>
  <si>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</si>
  <si>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</si>
  <si>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</si>
  <si>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</si>
  <si>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</si>
  <si>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</si>
  <si>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</si>
  <si>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M306</t>
  </si>
  <si>
    <t>TTH 8:30AM-9:30AM</t>
  </si>
  <si>
    <t>TTHSAT 9:30AM-10:30AM</t>
  </si>
  <si>
    <t>BSIT-NET SEC TRACK-3</t>
  </si>
  <si>
    <t xml:space="preserve">MANAGDAG, JOSEFINO JR P. </t>
  </si>
  <si>
    <t>12002840</t>
  </si>
  <si>
    <t>CITCS INTL1</t>
  </si>
  <si>
    <t>ITCS 222</t>
  </si>
  <si>
    <t>WEB PROGRAMMING 2</t>
  </si>
  <si>
    <t>Morale</t>
  </si>
  <si>
    <t>BS</t>
  </si>
  <si>
    <t>CC</t>
  </si>
  <si>
    <t>PORTFOLIO</t>
  </si>
  <si>
    <t>URL</t>
  </si>
  <si>
    <t>ICAFE</t>
  </si>
  <si>
    <t>SCHOOL</t>
  </si>
  <si>
    <t>GHUB COLLAB</t>
  </si>
  <si>
    <t>CC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</si>
</sst>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98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7" fillId="0" borderId="20" xfId="3" applyFont="1" applyFill="1" applyBorder="1" applyAlignment="1" applyProtection="1">
      <alignment horizontal="center" vertical="center"/>
      <protection locked="0"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14" fontId="1" fillId="0" borderId="20" xfId="2" applyNumberFormat="1" applyFont="1" applyBorder="1" applyAlignment="1" applyProtection="1">
      <alignment horizontal="center" vertical="center"/>
      <protection locked="0" hidden="1"/>
    </xf>
    <xf numFmtId="14" fontId="1" fillId="0" borderId="25" xfId="2" applyNumberFormat="1" applyFont="1" applyBorder="1" applyAlignment="1" applyProtection="1">
      <alignment horizontal="center" vertical="center"/>
      <protection locked="0" hidden="1"/>
    </xf>
    <xf numFmtId="14" fontId="8" fillId="0" borderId="20" xfId="3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3" applyNumberFormat="1" applyFont="1" applyBorder="1" applyAlignment="1" applyProtection="1">
      <alignment horizontal="center" vertical="center"/>
      <protection locked="0" hidden="1"/>
    </xf>
    <xf numFmtId="14" fontId="8" fillId="0" borderId="25" xfId="3" applyNumberFormat="1" applyFont="1" applyBorder="1" applyAlignment="1" applyProtection="1">
      <alignment horizontal="center" vertical="center"/>
      <protection locked="0"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14" fontId="1" fillId="0" borderId="20" xfId="3" applyNumberFormat="1" applyBorder="1" applyAlignment="1" applyProtection="1">
      <alignment horizontal="center" vertical="center"/>
      <protection locked="0" hidden="1"/>
    </xf>
    <xf numFmtId="14" fontId="1" fillId="0" borderId="25" xfId="3" applyNumberFormat="1" applyBorder="1" applyAlignment="1" applyProtection="1">
      <alignment horizontal="center" vertical="center"/>
      <protection locked="0" hidden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FCCE0E90-5344-4831-AA84-2D0F95153037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A7" workbookViewId="0">
      <selection activeCell="J12" sqref="J12:L12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8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10"/>
      <c r="P2" s="170" t="s">
        <v>24</v>
      </c>
      <c r="Q2" s="170"/>
      <c r="R2" s="170"/>
    </row>
    <row r="3" spans="2:18" ht="13.35" customHeight="1" x14ac:dyDescent="0.25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3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1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3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1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3"/>
      <c r="P5" s="27">
        <v>7</v>
      </c>
      <c r="Q5" s="27">
        <v>18.9999</v>
      </c>
      <c r="R5" s="28">
        <v>71</v>
      </c>
    </row>
    <row r="6" spans="2:18" ht="13.35" customHeight="1" x14ac:dyDescent="0.25">
      <c r="B6" s="211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3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1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3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1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3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6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7" t="s">
        <v>13</v>
      </c>
      <c r="D10" s="218"/>
      <c r="E10" s="218"/>
      <c r="F10" s="218"/>
      <c r="G10" s="218"/>
      <c r="H10" s="218"/>
      <c r="I10" s="218"/>
      <c r="J10" s="218"/>
      <c r="K10" s="218"/>
      <c r="L10" s="218"/>
      <c r="M10" s="219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2"/>
      <c r="D11" s="187"/>
      <c r="E11" s="187"/>
      <c r="F11" s="187"/>
      <c r="G11" s="187"/>
      <c r="H11" s="187"/>
      <c r="I11" s="187"/>
      <c r="J11" s="187"/>
      <c r="K11" s="187"/>
      <c r="L11" s="187"/>
      <c r="M11" s="203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8" t="s">
        <v>163</v>
      </c>
      <c r="E12" s="224"/>
      <c r="F12" s="1"/>
      <c r="G12" s="220" t="s">
        <v>164</v>
      </c>
      <c r="H12" s="223"/>
      <c r="I12" s="2"/>
      <c r="J12" s="220" t="s">
        <v>165</v>
      </c>
      <c r="K12" s="221"/>
      <c r="L12" s="222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4" t="s">
        <v>14</v>
      </c>
      <c r="E13" s="175"/>
      <c r="F13" s="1"/>
      <c r="G13" s="174" t="s">
        <v>15</v>
      </c>
      <c r="H13" s="174"/>
      <c r="I13" s="2"/>
      <c r="J13" s="174" t="s">
        <v>16</v>
      </c>
      <c r="K13" s="187"/>
      <c r="L13" s="187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20" t="s">
        <v>158</v>
      </c>
      <c r="E14" s="223"/>
      <c r="F14" s="4"/>
      <c r="G14" s="220" t="s">
        <v>159</v>
      </c>
      <c r="H14" s="223"/>
      <c r="I14" s="5"/>
      <c r="J14" s="167" t="s">
        <v>157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4" t="s">
        <v>17</v>
      </c>
      <c r="E15" s="186"/>
      <c r="F15" s="4"/>
      <c r="G15" s="174" t="s">
        <v>18</v>
      </c>
      <c r="H15" s="186"/>
      <c r="I15" s="5"/>
      <c r="J15" s="3" t="s">
        <v>19</v>
      </c>
      <c r="K15" s="225"/>
      <c r="L15" s="187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8" t="s">
        <v>156</v>
      </c>
      <c r="E16" s="189"/>
      <c r="F16" s="4"/>
      <c r="G16" s="168" t="s">
        <v>155</v>
      </c>
      <c r="H16" s="180"/>
      <c r="I16" s="180"/>
      <c r="J16" s="176" t="s">
        <v>154</v>
      </c>
      <c r="K16" s="177"/>
      <c r="L16" s="178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4" t="s">
        <v>20</v>
      </c>
      <c r="E17" s="198"/>
      <c r="F17" s="4"/>
      <c r="G17" s="3" t="s">
        <v>21</v>
      </c>
      <c r="H17" s="15"/>
      <c r="I17" s="5"/>
      <c r="J17" s="174" t="s">
        <v>22</v>
      </c>
      <c r="K17" s="187"/>
      <c r="L17" s="187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3"/>
      <c r="E18" s="183"/>
      <c r="F18" s="15"/>
      <c r="G18" s="184"/>
      <c r="H18" s="184"/>
      <c r="I18" s="184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5" t="s">
        <v>1</v>
      </c>
      <c r="E19" s="197"/>
      <c r="F19" s="7"/>
      <c r="G19" s="195" t="s">
        <v>2</v>
      </c>
      <c r="H19" s="196"/>
      <c r="I19" s="196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4">
        <v>40575</v>
      </c>
      <c r="E20" s="205"/>
      <c r="F20" s="8"/>
      <c r="G20" s="199" t="s">
        <v>5</v>
      </c>
      <c r="H20" s="200"/>
      <c r="I20" s="201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4" t="s">
        <v>3</v>
      </c>
      <c r="E21" s="175"/>
      <c r="F21" s="9"/>
      <c r="G21" s="199" t="s">
        <v>6</v>
      </c>
      <c r="H21" s="200"/>
      <c r="I21" s="201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1">
        <v>40603</v>
      </c>
      <c r="E22" s="182"/>
      <c r="F22" s="8"/>
      <c r="G22" s="206" t="s">
        <v>136</v>
      </c>
      <c r="H22" s="207"/>
      <c r="I22" s="207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4" t="s">
        <v>23</v>
      </c>
      <c r="E23" s="175"/>
      <c r="F23" s="9"/>
      <c r="G23" s="179"/>
      <c r="H23" s="179"/>
      <c r="I23" s="179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1">
        <v>40634</v>
      </c>
      <c r="E24" s="185"/>
      <c r="F24" s="9"/>
      <c r="G24" s="195" t="s">
        <v>7</v>
      </c>
      <c r="H24" s="196"/>
      <c r="I24" s="196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4" t="s">
        <v>4</v>
      </c>
      <c r="E25" s="175"/>
      <c r="F25" s="8"/>
      <c r="G25" s="190" t="s">
        <v>11</v>
      </c>
      <c r="H25" s="191"/>
      <c r="I25" s="191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4"/>
      <c r="E26" s="187"/>
      <c r="F26" s="8"/>
      <c r="G26" s="192" t="s">
        <v>12</v>
      </c>
      <c r="H26" s="193"/>
      <c r="I26" s="194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2" t="s">
        <v>152</v>
      </c>
      <c r="D27" s="173"/>
      <c r="E27" s="173"/>
      <c r="F27" s="21"/>
      <c r="G27" s="171"/>
      <c r="H27" s="171"/>
      <c r="I27" s="17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B11" sqref="B11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161</v>
      </c>
      <c r="C2" s="47" t="s">
        <v>114</v>
      </c>
      <c r="D2" s="51" t="s">
        <v>160</v>
      </c>
      <c r="E2" s="47" t="s">
        <v>162</v>
      </c>
    </row>
    <row r="3" spans="1:5" ht="12.75" customHeight="1" x14ac:dyDescent="0.25">
      <c r="A3" s="50" t="s">
        <v>35</v>
      </c>
      <c r="B3" s="46"/>
      <c r="C3" s="47"/>
      <c r="D3" s="51"/>
      <c r="E3" s="47"/>
    </row>
    <row r="4" spans="1:5" ht="12.75" customHeight="1" x14ac:dyDescent="0.25">
      <c r="A4" s="50" t="s">
        <v>36</v>
      </c>
      <c r="B4" s="46"/>
      <c r="C4" s="47"/>
      <c r="D4" s="51"/>
      <c r="E4" s="47"/>
    </row>
    <row r="5" spans="1:5" ht="12.75" customHeight="1" x14ac:dyDescent="0.25">
      <c r="A5" s="50" t="s">
        <v>37</v>
      </c>
      <c r="B5" s="46"/>
      <c r="C5" s="47"/>
      <c r="D5" s="51"/>
      <c r="E5" s="47"/>
    </row>
    <row r="6" spans="1:5" ht="12.75" customHeight="1" x14ac:dyDescent="0.25">
      <c r="A6" s="50" t="s">
        <v>38</v>
      </c>
      <c r="B6" s="46"/>
      <c r="C6" s="47"/>
      <c r="D6" s="51"/>
      <c r="E6" s="47"/>
    </row>
    <row r="7" spans="1:5" ht="12.75" customHeight="1" x14ac:dyDescent="0.25">
      <c r="A7" s="50" t="s">
        <v>39</v>
      </c>
      <c r="B7" s="46"/>
      <c r="C7" s="47"/>
      <c r="D7" s="51"/>
      <c r="E7" s="47"/>
    </row>
    <row r="8" spans="1:5" ht="12.75" customHeight="1" x14ac:dyDescent="0.25">
      <c r="A8" s="50" t="s">
        <v>40</v>
      </c>
      <c r="B8" s="46"/>
      <c r="C8" s="47"/>
      <c r="D8" s="51"/>
      <c r="E8" s="47"/>
    </row>
    <row r="9" spans="1:5" ht="12.75" customHeight="1" x14ac:dyDescent="0.25">
      <c r="A9" s="50" t="s">
        <v>41</v>
      </c>
      <c r="B9" s="46"/>
      <c r="C9" s="47"/>
      <c r="D9" s="51"/>
      <c r="E9" s="47"/>
    </row>
    <row r="10" spans="1:5" ht="12.75" customHeight="1" x14ac:dyDescent="0.25">
      <c r="A10" s="50" t="s">
        <v>42</v>
      </c>
      <c r="B10" s="46"/>
      <c r="C10" s="47"/>
      <c r="D10" s="51"/>
      <c r="E10" s="47"/>
    </row>
    <row r="11" spans="1:5" ht="12.75" customHeight="1" x14ac:dyDescent="0.25">
      <c r="A11" s="50" t="s">
        <v>43</v>
      </c>
      <c r="B11" s="48"/>
      <c r="C11" s="47"/>
      <c r="D11" s="51"/>
      <c r="E11" s="47"/>
    </row>
    <row r="12" spans="1:5" ht="12.75" customHeight="1" x14ac:dyDescent="0.25">
      <c r="A12" s="50" t="s">
        <v>44</v>
      </c>
      <c r="B12" s="46"/>
      <c r="C12" s="47"/>
      <c r="D12" s="51"/>
      <c r="E12" s="47"/>
    </row>
    <row r="13" spans="1:5" ht="12.75" customHeight="1" x14ac:dyDescent="0.25">
      <c r="A13" s="50" t="s">
        <v>45</v>
      </c>
      <c r="B13" s="46"/>
      <c r="C13" s="47"/>
      <c r="D13" s="51"/>
      <c r="E13" s="47"/>
    </row>
    <row r="14" spans="1:5" ht="12.75" customHeight="1" x14ac:dyDescent="0.25">
      <c r="A14" s="50" t="s">
        <v>46</v>
      </c>
      <c r="B14" s="46"/>
      <c r="C14" s="47"/>
      <c r="D14" s="51"/>
      <c r="E14" s="47"/>
    </row>
    <row r="15" spans="1:5" ht="12.75" customHeight="1" x14ac:dyDescent="0.25">
      <c r="A15" s="50" t="s">
        <v>47</v>
      </c>
      <c r="B15" s="46"/>
      <c r="C15" s="47"/>
      <c r="D15" s="51"/>
      <c r="E15" s="47"/>
    </row>
    <row r="16" spans="1:5" ht="12.75" customHeight="1" x14ac:dyDescent="0.25">
      <c r="A16" s="50" t="s">
        <v>48</v>
      </c>
      <c r="B16" s="46"/>
      <c r="C16" s="47"/>
      <c r="D16" s="51"/>
      <c r="E16" s="47"/>
    </row>
    <row r="17" spans="1:5" ht="12.75" customHeight="1" x14ac:dyDescent="0.25">
      <c r="A17" s="50" t="s">
        <v>49</v>
      </c>
      <c r="B17" s="46"/>
      <c r="C17" s="47"/>
      <c r="D17" s="51"/>
      <c r="E17" s="47"/>
    </row>
    <row r="18" spans="1:5" ht="12.75" customHeight="1" x14ac:dyDescent="0.25">
      <c r="A18" s="50" t="s">
        <v>50</v>
      </c>
      <c r="B18" s="46"/>
      <c r="C18" s="47"/>
      <c r="D18" s="51"/>
      <c r="E18" s="47"/>
    </row>
    <row r="19" spans="1:5" ht="12.75" customHeight="1" x14ac:dyDescent="0.25">
      <c r="A19" s="50" t="s">
        <v>51</v>
      </c>
      <c r="B19" s="46"/>
      <c r="C19" s="47"/>
      <c r="D19" s="51"/>
      <c r="E19" s="47"/>
    </row>
    <row r="20" spans="1:5" ht="12.75" customHeight="1" x14ac:dyDescent="0.25">
      <c r="A20" s="50" t="s">
        <v>52</v>
      </c>
      <c r="B20" s="46"/>
      <c r="C20" s="47"/>
      <c r="D20" s="51"/>
      <c r="E20" s="47"/>
    </row>
    <row r="21" spans="1:5" ht="12.75" customHeight="1" x14ac:dyDescent="0.25">
      <c r="A21" s="50" t="s">
        <v>53</v>
      </c>
      <c r="B21" s="46"/>
      <c r="C21" s="47"/>
      <c r="D21" s="51"/>
      <c r="E21" s="47"/>
    </row>
    <row r="22" spans="1:5" ht="12.75" customHeight="1" x14ac:dyDescent="0.25">
      <c r="A22" s="50" t="s">
        <v>54</v>
      </c>
      <c r="B22" s="46"/>
      <c r="C22" s="47"/>
      <c r="D22" s="51"/>
      <c r="E22" s="47"/>
    </row>
    <row r="23" spans="1:5" ht="12.75" customHeight="1" x14ac:dyDescent="0.25">
      <c r="A23" s="50" t="s">
        <v>55</v>
      </c>
      <c r="B23" s="46"/>
      <c r="C23" s="47"/>
      <c r="D23" s="51"/>
      <c r="E23" s="47"/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8" t="str">
        <f>CONCATENATE('INITIAL INPUT'!D12,"  ",'INITIAL INPUT'!G12)</f>
        <v>CITCS INTL1  ITCS 222</v>
      </c>
      <c r="B1" s="229"/>
      <c r="C1" s="229"/>
      <c r="D1" s="230"/>
      <c r="E1" s="234" t="s">
        <v>129</v>
      </c>
      <c r="F1" s="235"/>
      <c r="G1" s="235"/>
      <c r="H1" s="235"/>
      <c r="I1" s="236"/>
      <c r="J1" s="234" t="s">
        <v>130</v>
      </c>
      <c r="K1" s="235"/>
      <c r="L1" s="235"/>
      <c r="M1" s="235"/>
      <c r="N1" s="235"/>
      <c r="O1" s="236"/>
      <c r="P1" s="234" t="s">
        <v>131</v>
      </c>
      <c r="Q1" s="235"/>
      <c r="R1" s="235"/>
      <c r="S1" s="235"/>
      <c r="T1" s="235"/>
      <c r="U1" s="235"/>
      <c r="V1" s="236"/>
      <c r="W1" s="72"/>
    </row>
    <row r="2" spans="1:24" s="74" customFormat="1" ht="15" customHeight="1" x14ac:dyDescent="0.25">
      <c r="A2" s="231"/>
      <c r="B2" s="232"/>
      <c r="C2" s="232"/>
      <c r="D2" s="233"/>
      <c r="E2" s="279" t="str">
        <f>IF('INITIAL INPUT'!G20="","",'INITIAL INPUT'!G20)</f>
        <v>Class Standing</v>
      </c>
      <c r="F2" s="272" t="str">
        <f>IF('INITIAL INPUT'!G21="","",'INITIAL INPUT'!G21)</f>
        <v>Laboratory</v>
      </c>
      <c r="G2" s="267" t="s">
        <v>98</v>
      </c>
      <c r="H2" s="247" t="s">
        <v>99</v>
      </c>
      <c r="I2" s="276" t="str">
        <f>IF('INITIAL INPUT'!J23="","GRADE (%)","INVALID GRADE")</f>
        <v>GRADE (%)</v>
      </c>
      <c r="J2" s="279" t="str">
        <f>E2</f>
        <v>Class Standing</v>
      </c>
      <c r="K2" s="272" t="str">
        <f>F2</f>
        <v>Laboratory</v>
      </c>
      <c r="L2" s="267" t="str">
        <f>G2</f>
        <v>EXAM</v>
      </c>
      <c r="M2" s="268" t="s">
        <v>132</v>
      </c>
      <c r="N2" s="247" t="s">
        <v>99</v>
      </c>
      <c r="O2" s="276" t="str">
        <f>IF('INITIAL INPUT'!K23="","GRADE (%)","INVALID GRADE")</f>
        <v>GRADE (%)</v>
      </c>
      <c r="P2" s="279" t="str">
        <f>E2</f>
        <v>Class Standing</v>
      </c>
      <c r="Q2" s="272" t="str">
        <f>F2</f>
        <v>Laboratory</v>
      </c>
      <c r="R2" s="267" t="s">
        <v>98</v>
      </c>
      <c r="S2" s="268" t="s">
        <v>132</v>
      </c>
      <c r="T2" s="247" t="s">
        <v>99</v>
      </c>
      <c r="U2" s="276" t="str">
        <f>IF('INITIAL INPUT'!L23="","GRADE (%)","INVALID GRADE")</f>
        <v>GRADE (%)</v>
      </c>
      <c r="V2" s="282" t="str">
        <f>IF(U2="INVALID GRADE","INVALID FINAL GRADE","FINAL GRADE (%)")</f>
        <v>FINAL GRADE (%)</v>
      </c>
      <c r="W2" s="294" t="s">
        <v>133</v>
      </c>
    </row>
    <row r="3" spans="1:24" s="74" customFormat="1" ht="12.75" customHeight="1" x14ac:dyDescent="0.25">
      <c r="A3" s="237" t="str">
        <f>'INITIAL INPUT'!J12</f>
        <v>WEB PROGRAMMING 2</v>
      </c>
      <c r="B3" s="238"/>
      <c r="C3" s="238"/>
      <c r="D3" s="239"/>
      <c r="E3" s="280"/>
      <c r="F3" s="273"/>
      <c r="G3" s="245"/>
      <c r="H3" s="275"/>
      <c r="I3" s="277"/>
      <c r="J3" s="280"/>
      <c r="K3" s="273"/>
      <c r="L3" s="245"/>
      <c r="M3" s="268"/>
      <c r="N3" s="275"/>
      <c r="O3" s="277"/>
      <c r="P3" s="280"/>
      <c r="Q3" s="273"/>
      <c r="R3" s="245"/>
      <c r="S3" s="268"/>
      <c r="T3" s="275"/>
      <c r="U3" s="277"/>
      <c r="V3" s="283"/>
      <c r="W3" s="295"/>
    </row>
    <row r="4" spans="1:24" s="74" customFormat="1" ht="12.75" customHeight="1" x14ac:dyDescent="0.25">
      <c r="A4" s="240" t="str">
        <f>CONCATENATE('INITIAL INPUT'!D14,"  ",'INITIAL INPUT'!G14)</f>
        <v>TTH 8:30AM-9:30AM  TTHSAT 9:30AM-10:30AM</v>
      </c>
      <c r="B4" s="241"/>
      <c r="C4" s="242"/>
      <c r="D4" s="103" t="str">
        <f>'INITIAL INPUT'!J14</f>
        <v>M306</v>
      </c>
      <c r="E4" s="280"/>
      <c r="F4" s="273"/>
      <c r="G4" s="245"/>
      <c r="H4" s="275"/>
      <c r="I4" s="277"/>
      <c r="J4" s="280"/>
      <c r="K4" s="273"/>
      <c r="L4" s="245"/>
      <c r="M4" s="268"/>
      <c r="N4" s="275"/>
      <c r="O4" s="277"/>
      <c r="P4" s="280"/>
      <c r="Q4" s="273"/>
      <c r="R4" s="245"/>
      <c r="S4" s="268"/>
      <c r="T4" s="275"/>
      <c r="U4" s="277"/>
      <c r="V4" s="283"/>
      <c r="W4" s="295"/>
    </row>
    <row r="5" spans="1:24" s="74" customFormat="1" ht="12.6" customHeight="1" x14ac:dyDescent="0.25">
      <c r="A5" s="240" t="str">
        <f>CONCATENATE('INITIAL INPUT'!G16," Trimester ","SY ",'INITIAL INPUT'!D16)</f>
        <v>1st Trimester SY 2017-2018</v>
      </c>
      <c r="B5" s="241"/>
      <c r="C5" s="242"/>
      <c r="D5" s="243"/>
      <c r="E5" s="280"/>
      <c r="F5" s="273"/>
      <c r="G5" s="285">
        <f>'INITIAL INPUT'!D20</f>
        <v>40575</v>
      </c>
      <c r="H5" s="275"/>
      <c r="I5" s="277"/>
      <c r="J5" s="280"/>
      <c r="K5" s="273"/>
      <c r="L5" s="285">
        <f>'INITIAL INPUT'!D22</f>
        <v>40603</v>
      </c>
      <c r="M5" s="268"/>
      <c r="N5" s="275"/>
      <c r="O5" s="277"/>
      <c r="P5" s="280"/>
      <c r="Q5" s="273"/>
      <c r="R5" s="285">
        <f>'INITIAL INPUT'!D24</f>
        <v>40634</v>
      </c>
      <c r="S5" s="268"/>
      <c r="T5" s="275"/>
      <c r="U5" s="277"/>
      <c r="V5" s="283"/>
      <c r="W5" s="295"/>
    </row>
    <row r="6" spans="1:24" s="74" customFormat="1" ht="12.75" customHeight="1" x14ac:dyDescent="0.25">
      <c r="A6" s="253" t="str">
        <f>CONCATENATE("Inst/Prof:", 'INITIAL INPUT'!J16)</f>
        <v>Inst/Prof:Leonard Prim Francis G. Reyes</v>
      </c>
      <c r="B6" s="254"/>
      <c r="C6" s="254"/>
      <c r="D6" s="286"/>
      <c r="E6" s="280"/>
      <c r="F6" s="273"/>
      <c r="G6" s="273"/>
      <c r="H6" s="275"/>
      <c r="I6" s="277"/>
      <c r="J6" s="280"/>
      <c r="K6" s="273"/>
      <c r="L6" s="273"/>
      <c r="M6" s="268"/>
      <c r="N6" s="275"/>
      <c r="O6" s="277"/>
      <c r="P6" s="280"/>
      <c r="Q6" s="273"/>
      <c r="R6" s="273"/>
      <c r="S6" s="268"/>
      <c r="T6" s="275"/>
      <c r="U6" s="277"/>
      <c r="V6" s="283"/>
      <c r="W6" s="295"/>
    </row>
    <row r="7" spans="1:24" ht="13.15" customHeight="1" x14ac:dyDescent="0.2">
      <c r="A7" s="256" t="s">
        <v>124</v>
      </c>
      <c r="B7" s="257"/>
      <c r="C7" s="260" t="s">
        <v>125</v>
      </c>
      <c r="D7" s="226" t="s">
        <v>134</v>
      </c>
      <c r="E7" s="281"/>
      <c r="F7" s="274"/>
      <c r="G7" s="274"/>
      <c r="H7" s="275"/>
      <c r="I7" s="277"/>
      <c r="J7" s="281"/>
      <c r="K7" s="274"/>
      <c r="L7" s="274"/>
      <c r="M7" s="269"/>
      <c r="N7" s="275"/>
      <c r="O7" s="277"/>
      <c r="P7" s="281"/>
      <c r="Q7" s="274"/>
      <c r="R7" s="274"/>
      <c r="S7" s="269"/>
      <c r="T7" s="275"/>
      <c r="U7" s="277"/>
      <c r="V7" s="283"/>
      <c r="W7" s="295"/>
    </row>
    <row r="8" spans="1:24" ht="12.75" customHeight="1" x14ac:dyDescent="0.2">
      <c r="A8" s="258"/>
      <c r="B8" s="259"/>
      <c r="C8" s="261"/>
      <c r="D8" s="227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9"/>
      <c r="I8" s="278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70"/>
      <c r="N8" s="249"/>
      <c r="O8" s="278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70"/>
      <c r="T8" s="249"/>
      <c r="U8" s="278"/>
      <c r="V8" s="284"/>
      <c r="W8" s="296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MANAGDAG, JOSEFINO JR P. </v>
      </c>
      <c r="C9" s="104" t="str">
        <f>IF(NAMES!C2="","",NAMES!C2)</f>
        <v>M</v>
      </c>
      <c r="D9" s="81" t="str">
        <f>IF(NAMES!D2="","",NAMES!D2)</f>
        <v>BSIT-NET SEC TRACK-3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/>
      </c>
      <c r="C10" s="104" t="str">
        <f>IF(NAMES!C3="","",NAMES!C3)</f>
        <v/>
      </c>
      <c r="D10" s="81" t="str">
        <f>IF(NAMES!D3="","",NAMES!D3)</f>
        <v/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/>
      </c>
      <c r="C11" s="104" t="str">
        <f>IF(NAMES!C4="","",NAMES!C4)</f>
        <v/>
      </c>
      <c r="D11" s="81" t="str">
        <f>IF(NAMES!D4="","",NAMES!D4)</f>
        <v/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/>
      </c>
      <c r="C12" s="104" t="str">
        <f>IF(NAMES!C5="","",NAMES!C5)</f>
        <v/>
      </c>
      <c r="D12" s="81" t="str">
        <f>IF(NAMES!D5="","",NAMES!D5)</f>
        <v/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/>
      </c>
      <c r="C13" s="104" t="str">
        <f>IF(NAMES!C6="","",NAMES!C6)</f>
        <v/>
      </c>
      <c r="D13" s="81" t="str">
        <f>IF(NAMES!D6="","",NAMES!D6)</f>
        <v/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/>
      </c>
      <c r="C14" s="104" t="str">
        <f>IF(NAMES!C7="","",NAMES!C7)</f>
        <v/>
      </c>
      <c r="D14" s="81" t="str">
        <f>IF(NAMES!D7="","",NAMES!D7)</f>
        <v/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7"/>
      <c r="Y26" s="287" t="s">
        <v>127</v>
      </c>
    </row>
    <row r="27" spans="1:25" x14ac:dyDescent="0.2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8"/>
      <c r="Y27" s="288"/>
    </row>
    <row r="28" spans="1:25" x14ac:dyDescent="0.2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8"/>
      <c r="Y28" s="288"/>
    </row>
    <row r="29" spans="1:25" ht="12.75" customHeight="1" x14ac:dyDescent="0.2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8"/>
      <c r="Y29" s="288"/>
    </row>
    <row r="30" spans="1:25" x14ac:dyDescent="0.2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8"/>
      <c r="Y30" s="288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8"/>
      <c r="Y31" s="288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8"/>
      <c r="Y32" s="288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8"/>
      <c r="Y33" s="288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8"/>
      <c r="Y34" s="288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8"/>
      <c r="Y35" s="288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8"/>
      <c r="Y36" s="288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8"/>
      <c r="Y37" s="288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8"/>
      <c r="Y38" s="288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8"/>
      <c r="Y39" s="288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8"/>
      <c r="Y40" s="288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8" t="str">
        <f>A1</f>
        <v>CITCS INTL1  ITCS 222</v>
      </c>
      <c r="B42" s="229"/>
      <c r="C42" s="229"/>
      <c r="D42" s="230"/>
      <c r="E42" s="234" t="s">
        <v>129</v>
      </c>
      <c r="F42" s="235"/>
      <c r="G42" s="235"/>
      <c r="H42" s="235"/>
      <c r="I42" s="236"/>
      <c r="J42" s="234" t="s">
        <v>130</v>
      </c>
      <c r="K42" s="235"/>
      <c r="L42" s="235"/>
      <c r="M42" s="235"/>
      <c r="N42" s="235"/>
      <c r="O42" s="236"/>
      <c r="P42" s="234" t="s">
        <v>131</v>
      </c>
      <c r="Q42" s="235"/>
      <c r="R42" s="235"/>
      <c r="S42" s="235"/>
      <c r="T42" s="235"/>
      <c r="U42" s="235"/>
      <c r="V42" s="271"/>
      <c r="W42" s="72"/>
      <c r="X42" s="91"/>
    </row>
    <row r="43" spans="1:25" s="74" customFormat="1" ht="15" customHeight="1" x14ac:dyDescent="0.25">
      <c r="A43" s="231"/>
      <c r="B43" s="232"/>
      <c r="C43" s="232"/>
      <c r="D43" s="233"/>
      <c r="E43" s="262" t="str">
        <f>IF(PART1=0,"",PART1)</f>
        <v>Class Standing</v>
      </c>
      <c r="F43" s="265" t="str">
        <f>IF(PART2=0,"",PART2)</f>
        <v>Laboratory</v>
      </c>
      <c r="G43" s="267" t="s">
        <v>98</v>
      </c>
      <c r="H43" s="247" t="str">
        <f>H2</f>
        <v>SCORE</v>
      </c>
      <c r="I43" s="250" t="str">
        <f>I2</f>
        <v>GRADE (%)</v>
      </c>
      <c r="J43" s="262" t="str">
        <f>IF(PART1=0,"",PART1)</f>
        <v>Class Standing</v>
      </c>
      <c r="K43" s="265" t="str">
        <f>IF(PART2=0,"",PART2)</f>
        <v>Laboratory</v>
      </c>
      <c r="L43" s="267" t="s">
        <v>98</v>
      </c>
      <c r="M43" s="268" t="str">
        <f>M2</f>
        <v>RAW SCORE</v>
      </c>
      <c r="N43" s="247" t="str">
        <f>N2</f>
        <v>SCORE</v>
      </c>
      <c r="O43" s="250" t="str">
        <f>O2</f>
        <v>GRADE (%)</v>
      </c>
      <c r="P43" s="262" t="str">
        <f>IF(PART1=0,"",PART1)</f>
        <v>Class Standing</v>
      </c>
      <c r="Q43" s="265" t="str">
        <f>IF(PART2=0,"",PART2)</f>
        <v>Laboratory</v>
      </c>
      <c r="R43" s="267" t="s">
        <v>98</v>
      </c>
      <c r="S43" s="268" t="str">
        <f>S2</f>
        <v>RAW SCORE</v>
      </c>
      <c r="T43" s="247" t="str">
        <f>T2</f>
        <v>SCORE</v>
      </c>
      <c r="U43" s="289" t="str">
        <f>U2</f>
        <v>GRADE (%)</v>
      </c>
      <c r="V43" s="292" t="str">
        <f>V2</f>
        <v>FINAL GRADE (%)</v>
      </c>
      <c r="W43" s="294" t="s">
        <v>133</v>
      </c>
    </row>
    <row r="44" spans="1:25" s="74" customFormat="1" ht="15" customHeight="1" x14ac:dyDescent="0.25">
      <c r="A44" s="237" t="str">
        <f>A3</f>
        <v>WEB PROGRAMMING 2</v>
      </c>
      <c r="B44" s="238"/>
      <c r="C44" s="238"/>
      <c r="D44" s="239"/>
      <c r="E44" s="263"/>
      <c r="F44" s="266"/>
      <c r="G44" s="245"/>
      <c r="H44" s="248"/>
      <c r="I44" s="251"/>
      <c r="J44" s="263"/>
      <c r="K44" s="266"/>
      <c r="L44" s="245"/>
      <c r="M44" s="268"/>
      <c r="N44" s="248"/>
      <c r="O44" s="251"/>
      <c r="P44" s="263"/>
      <c r="Q44" s="266"/>
      <c r="R44" s="245"/>
      <c r="S44" s="268"/>
      <c r="T44" s="248"/>
      <c r="U44" s="290"/>
      <c r="V44" s="292"/>
      <c r="W44" s="295"/>
    </row>
    <row r="45" spans="1:25" s="74" customFormat="1" ht="12.75" customHeight="1" x14ac:dyDescent="0.25">
      <c r="A45" s="240" t="str">
        <f>A4</f>
        <v>TTH 8:30AM-9:30AM  TTHSAT 9:30AM-10:30AM</v>
      </c>
      <c r="B45" s="241"/>
      <c r="C45" s="242"/>
      <c r="D45" s="75" t="str">
        <f>D4</f>
        <v>M306</v>
      </c>
      <c r="E45" s="263"/>
      <c r="F45" s="266"/>
      <c r="G45" s="245"/>
      <c r="H45" s="248"/>
      <c r="I45" s="251"/>
      <c r="J45" s="263"/>
      <c r="K45" s="266"/>
      <c r="L45" s="245"/>
      <c r="M45" s="268"/>
      <c r="N45" s="248"/>
      <c r="O45" s="251"/>
      <c r="P45" s="263"/>
      <c r="Q45" s="266"/>
      <c r="R45" s="245"/>
      <c r="S45" s="268"/>
      <c r="T45" s="248"/>
      <c r="U45" s="290"/>
      <c r="V45" s="292"/>
      <c r="W45" s="295"/>
    </row>
    <row r="46" spans="1:25" s="74" customFormat="1" ht="12.6" customHeight="1" x14ac:dyDescent="0.25">
      <c r="A46" s="240" t="str">
        <f>A5</f>
        <v>1st Trimester SY 2017-2018</v>
      </c>
      <c r="B46" s="241"/>
      <c r="C46" s="242"/>
      <c r="D46" s="243"/>
      <c r="E46" s="263"/>
      <c r="F46" s="266"/>
      <c r="G46" s="244">
        <f>G5</f>
        <v>40575</v>
      </c>
      <c r="H46" s="248"/>
      <c r="I46" s="251"/>
      <c r="J46" s="263"/>
      <c r="K46" s="266"/>
      <c r="L46" s="244">
        <f>L5</f>
        <v>40603</v>
      </c>
      <c r="M46" s="268"/>
      <c r="N46" s="248"/>
      <c r="O46" s="251"/>
      <c r="P46" s="263"/>
      <c r="Q46" s="266"/>
      <c r="R46" s="244">
        <f>R5</f>
        <v>40634</v>
      </c>
      <c r="S46" s="268"/>
      <c r="T46" s="248"/>
      <c r="U46" s="290"/>
      <c r="V46" s="292"/>
      <c r="W46" s="295"/>
    </row>
    <row r="47" spans="1:25" s="74" customFormat="1" ht="12.75" customHeight="1" x14ac:dyDescent="0.25">
      <c r="A47" s="253" t="str">
        <f>A6</f>
        <v>Inst/Prof:Leonard Prim Francis G. Reyes</v>
      </c>
      <c r="B47" s="254"/>
      <c r="C47" s="245"/>
      <c r="D47" s="255"/>
      <c r="E47" s="263"/>
      <c r="F47" s="266"/>
      <c r="G47" s="245"/>
      <c r="H47" s="248"/>
      <c r="I47" s="251"/>
      <c r="J47" s="263"/>
      <c r="K47" s="266"/>
      <c r="L47" s="245"/>
      <c r="M47" s="268"/>
      <c r="N47" s="248"/>
      <c r="O47" s="251"/>
      <c r="P47" s="263"/>
      <c r="Q47" s="266"/>
      <c r="R47" s="245"/>
      <c r="S47" s="268"/>
      <c r="T47" s="248"/>
      <c r="U47" s="290"/>
      <c r="V47" s="292"/>
      <c r="W47" s="295"/>
    </row>
    <row r="48" spans="1:25" ht="13.15" customHeight="1" x14ac:dyDescent="0.2">
      <c r="A48" s="256" t="str">
        <f>A7</f>
        <v>CLASS LIST</v>
      </c>
      <c r="B48" s="257"/>
      <c r="C48" s="260" t="str">
        <f>C7</f>
        <v>SEX</v>
      </c>
      <c r="D48" s="226" t="str">
        <f>D7</f>
        <v>Course</v>
      </c>
      <c r="E48" s="263"/>
      <c r="F48" s="266"/>
      <c r="G48" s="245"/>
      <c r="H48" s="248"/>
      <c r="I48" s="251"/>
      <c r="J48" s="263"/>
      <c r="K48" s="266"/>
      <c r="L48" s="245"/>
      <c r="M48" s="269"/>
      <c r="N48" s="248"/>
      <c r="O48" s="251"/>
      <c r="P48" s="263"/>
      <c r="Q48" s="266"/>
      <c r="R48" s="245"/>
      <c r="S48" s="269"/>
      <c r="T48" s="248"/>
      <c r="U48" s="290"/>
      <c r="V48" s="292"/>
      <c r="W48" s="295"/>
      <c r="X48" s="91"/>
    </row>
    <row r="49" spans="1:24" x14ac:dyDescent="0.2">
      <c r="A49" s="258"/>
      <c r="B49" s="259"/>
      <c r="C49" s="261"/>
      <c r="D49" s="227"/>
      <c r="E49" s="264"/>
      <c r="F49" s="246"/>
      <c r="G49" s="246"/>
      <c r="H49" s="249"/>
      <c r="I49" s="252"/>
      <c r="J49" s="264"/>
      <c r="K49" s="246"/>
      <c r="L49" s="246"/>
      <c r="M49" s="270"/>
      <c r="N49" s="249"/>
      <c r="O49" s="252"/>
      <c r="P49" s="264"/>
      <c r="Q49" s="246"/>
      <c r="R49" s="246"/>
      <c r="S49" s="270"/>
      <c r="T49" s="249"/>
      <c r="U49" s="291"/>
      <c r="V49" s="293"/>
      <c r="W49" s="296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7"/>
      <c r="Y66" s="287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8"/>
      <c r="Y67" s="288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8"/>
      <c r="Y68" s="288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8"/>
      <c r="Y69" s="288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8"/>
      <c r="Y70" s="288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8"/>
      <c r="Y71" s="288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8"/>
      <c r="Y72" s="288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8"/>
      <c r="Y73" s="288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8"/>
      <c r="Y74" s="288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8"/>
      <c r="Y75" s="288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8"/>
      <c r="Y76" s="288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8"/>
      <c r="Y77" s="288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8"/>
      <c r="Y78" s="288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8"/>
      <c r="Y79" s="288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8"/>
      <c r="Y80" s="288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zoomScaleNormal="100" workbookViewId="0">
      <selection activeCell="Q5" sqref="Q5:T8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6" t="str">
        <f>CRS!A1</f>
        <v>CITCS INTL1  ITCS 222</v>
      </c>
      <c r="B1" s="357"/>
      <c r="C1" s="357"/>
      <c r="D1" s="357"/>
      <c r="E1" s="326" t="s">
        <v>97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9"/>
      <c r="AG1" s="63"/>
      <c r="AH1" s="55"/>
      <c r="AI1" s="55"/>
      <c r="AJ1" s="55"/>
      <c r="AK1" s="55"/>
    </row>
    <row r="2" spans="1:37" ht="15" customHeight="1" x14ac:dyDescent="0.25">
      <c r="A2" s="358"/>
      <c r="B2" s="359"/>
      <c r="C2" s="359"/>
      <c r="D2" s="359"/>
      <c r="E2" s="374" t="str">
        <f>IF('INITIAL INPUT'!G20="","",'INITIAL INPUT'!G20)</f>
        <v>Class Standing</v>
      </c>
      <c r="F2" s="374"/>
      <c r="G2" s="374"/>
      <c r="H2" s="374"/>
      <c r="I2" s="374"/>
      <c r="J2" s="374"/>
      <c r="K2" s="375"/>
      <c r="L2" s="375"/>
      <c r="M2" s="375"/>
      <c r="N2" s="375"/>
      <c r="O2" s="375"/>
      <c r="P2" s="376"/>
      <c r="Q2" s="310" t="str">
        <f>IF('INITIAL INPUT'!G21="","",'INITIAL INPUT'!G21)</f>
        <v>Laboratory</v>
      </c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2"/>
      <c r="AC2" s="319" t="s">
        <v>98</v>
      </c>
      <c r="AD2" s="320"/>
      <c r="AE2" s="367" t="s">
        <v>99</v>
      </c>
      <c r="AF2" s="369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45" t="str">
        <f>CRS!A3</f>
        <v>WEB PROGRAMMING 2</v>
      </c>
      <c r="B3" s="346"/>
      <c r="C3" s="346"/>
      <c r="D3" s="346"/>
      <c r="E3" s="313" t="s">
        <v>101</v>
      </c>
      <c r="F3" s="313" t="s">
        <v>102</v>
      </c>
      <c r="G3" s="313" t="s">
        <v>103</v>
      </c>
      <c r="H3" s="313" t="s">
        <v>104</v>
      </c>
      <c r="I3" s="313" t="s">
        <v>105</v>
      </c>
      <c r="J3" s="313" t="s">
        <v>106</v>
      </c>
      <c r="K3" s="313" t="s">
        <v>107</v>
      </c>
      <c r="L3" s="313" t="s">
        <v>108</v>
      </c>
      <c r="M3" s="313" t="s">
        <v>109</v>
      </c>
      <c r="N3" s="313" t="s">
        <v>0</v>
      </c>
      <c r="O3" s="330" t="s">
        <v>110</v>
      </c>
      <c r="P3" s="307" t="s">
        <v>111</v>
      </c>
      <c r="Q3" s="313" t="s">
        <v>112</v>
      </c>
      <c r="R3" s="313" t="s">
        <v>113</v>
      </c>
      <c r="S3" s="313" t="s">
        <v>114</v>
      </c>
      <c r="T3" s="313" t="s">
        <v>115</v>
      </c>
      <c r="U3" s="313" t="s">
        <v>116</v>
      </c>
      <c r="V3" s="313" t="s">
        <v>117</v>
      </c>
      <c r="W3" s="313" t="s">
        <v>118</v>
      </c>
      <c r="X3" s="313" t="s">
        <v>119</v>
      </c>
      <c r="Y3" s="313" t="s">
        <v>120</v>
      </c>
      <c r="Z3" s="313" t="s">
        <v>121</v>
      </c>
      <c r="AA3" s="330" t="s">
        <v>110</v>
      </c>
      <c r="AB3" s="307" t="s">
        <v>111</v>
      </c>
      <c r="AC3" s="321"/>
      <c r="AD3" s="322"/>
      <c r="AE3" s="367"/>
      <c r="AF3" s="369"/>
      <c r="AG3" s="62"/>
      <c r="AH3" s="62"/>
      <c r="AI3" s="62"/>
      <c r="AJ3" s="62"/>
      <c r="AK3" s="62"/>
    </row>
    <row r="4" spans="1:37" ht="12.75" customHeight="1" x14ac:dyDescent="0.25">
      <c r="A4" s="335" t="str">
        <f>CRS!A4</f>
        <v>TTH 8:30AM-9:30AM  TTHSAT 9:30AM-10:30AM</v>
      </c>
      <c r="B4" s="336"/>
      <c r="C4" s="337"/>
      <c r="D4" s="71" t="str">
        <f>CRS!D4</f>
        <v>M306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31"/>
      <c r="P4" s="308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31"/>
      <c r="AB4" s="308"/>
      <c r="AC4" s="68" t="s">
        <v>122</v>
      </c>
      <c r="AD4" s="69" t="s">
        <v>123</v>
      </c>
      <c r="AE4" s="367"/>
      <c r="AF4" s="369"/>
      <c r="AG4" s="62"/>
      <c r="AH4" s="62"/>
      <c r="AI4" s="62"/>
      <c r="AJ4" s="62"/>
      <c r="AK4" s="62"/>
    </row>
    <row r="5" spans="1:37" ht="12.6" customHeight="1" x14ac:dyDescent="0.25">
      <c r="A5" s="335" t="str">
        <f>CRS!A5</f>
        <v>1st Trimester SY 2017-2018</v>
      </c>
      <c r="B5" s="336"/>
      <c r="C5" s="337"/>
      <c r="D5" s="337"/>
      <c r="E5" s="108">
        <v>25</v>
      </c>
      <c r="F5" s="108">
        <v>25</v>
      </c>
      <c r="G5" s="108">
        <v>10</v>
      </c>
      <c r="H5" s="108"/>
      <c r="I5" s="108"/>
      <c r="J5" s="108"/>
      <c r="K5" s="108"/>
      <c r="L5" s="108"/>
      <c r="M5" s="108"/>
      <c r="N5" s="108"/>
      <c r="O5" s="331"/>
      <c r="P5" s="308"/>
      <c r="Q5" s="169">
        <v>40</v>
      </c>
      <c r="R5" s="169">
        <v>100</v>
      </c>
      <c r="S5" s="169">
        <v>40</v>
      </c>
      <c r="T5" s="169">
        <v>10</v>
      </c>
      <c r="U5" s="108"/>
      <c r="V5" s="108"/>
      <c r="W5" s="108"/>
      <c r="X5" s="108"/>
      <c r="Y5" s="108"/>
      <c r="Z5" s="108"/>
      <c r="AA5" s="331"/>
      <c r="AB5" s="308"/>
      <c r="AC5" s="110"/>
      <c r="AD5" s="323"/>
      <c r="AE5" s="367"/>
      <c r="AF5" s="369"/>
      <c r="AG5" s="62"/>
      <c r="AH5" s="62"/>
      <c r="AI5" s="62"/>
      <c r="AJ5" s="62"/>
      <c r="AK5" s="62"/>
    </row>
    <row r="6" spans="1:37" ht="12.75" customHeight="1" x14ac:dyDescent="0.25">
      <c r="A6" s="347" t="str">
        <f>CRS!A6</f>
        <v>Inst/Prof:Leonard Prim Francis G. Reyes</v>
      </c>
      <c r="B6" s="311"/>
      <c r="C6" s="312"/>
      <c r="D6" s="312"/>
      <c r="E6" s="314" t="s">
        <v>166</v>
      </c>
      <c r="F6" s="314" t="s">
        <v>166</v>
      </c>
      <c r="G6" s="314">
        <v>42983</v>
      </c>
      <c r="H6" s="314"/>
      <c r="I6" s="314"/>
      <c r="J6" s="314"/>
      <c r="K6" s="314"/>
      <c r="L6" s="314"/>
      <c r="M6" s="314"/>
      <c r="N6" s="314"/>
      <c r="O6" s="332">
        <f>IF(SUM(E5:N5)=0,"",SUM(E5:N5))</f>
        <v>60</v>
      </c>
      <c r="P6" s="308"/>
      <c r="Q6" s="340" t="s">
        <v>167</v>
      </c>
      <c r="R6" s="340" t="s">
        <v>168</v>
      </c>
      <c r="S6" s="340" t="s">
        <v>169</v>
      </c>
      <c r="T6" s="340" t="s">
        <v>170</v>
      </c>
      <c r="U6" s="314"/>
      <c r="V6" s="314"/>
      <c r="W6" s="314"/>
      <c r="X6" s="314"/>
      <c r="Y6" s="314"/>
      <c r="Z6" s="314"/>
      <c r="AA6" s="364">
        <f>IF(SUM(Q5:Z5)=0,"",SUM(Q5:Z5))</f>
        <v>190</v>
      </c>
      <c r="AB6" s="308"/>
      <c r="AC6" s="371">
        <f>'INITIAL INPUT'!D20</f>
        <v>40575</v>
      </c>
      <c r="AD6" s="324"/>
      <c r="AE6" s="367"/>
      <c r="AF6" s="369"/>
      <c r="AG6" s="62"/>
      <c r="AH6" s="62"/>
      <c r="AI6" s="62"/>
      <c r="AJ6" s="62"/>
      <c r="AK6" s="62"/>
    </row>
    <row r="7" spans="1:37" ht="13.35" customHeight="1" x14ac:dyDescent="0.25">
      <c r="A7" s="347" t="s">
        <v>124</v>
      </c>
      <c r="B7" s="310"/>
      <c r="C7" s="354" t="s">
        <v>125</v>
      </c>
      <c r="D7" s="343" t="s">
        <v>126</v>
      </c>
      <c r="E7" s="315"/>
      <c r="F7" s="338"/>
      <c r="G7" s="338"/>
      <c r="H7" s="317"/>
      <c r="I7" s="317"/>
      <c r="J7" s="317"/>
      <c r="K7" s="317"/>
      <c r="L7" s="317"/>
      <c r="M7" s="317"/>
      <c r="N7" s="317"/>
      <c r="O7" s="333"/>
      <c r="P7" s="308"/>
      <c r="Q7" s="341"/>
      <c r="R7" s="341"/>
      <c r="S7" s="341"/>
      <c r="T7" s="341"/>
      <c r="U7" s="315"/>
      <c r="V7" s="315"/>
      <c r="W7" s="315"/>
      <c r="X7" s="315"/>
      <c r="Y7" s="315"/>
      <c r="Z7" s="315"/>
      <c r="AA7" s="365"/>
      <c r="AB7" s="308"/>
      <c r="AC7" s="372"/>
      <c r="AD7" s="324"/>
      <c r="AE7" s="367"/>
      <c r="AF7" s="369"/>
      <c r="AG7" s="55"/>
      <c r="AH7" s="55"/>
      <c r="AI7" s="55"/>
      <c r="AJ7" s="55"/>
      <c r="AK7" s="55"/>
    </row>
    <row r="8" spans="1:37" ht="14.1" customHeight="1" x14ac:dyDescent="0.25">
      <c r="A8" s="348"/>
      <c r="B8" s="349"/>
      <c r="C8" s="355"/>
      <c r="D8" s="344"/>
      <c r="E8" s="316"/>
      <c r="F8" s="339"/>
      <c r="G8" s="339"/>
      <c r="H8" s="318"/>
      <c r="I8" s="318"/>
      <c r="J8" s="318"/>
      <c r="K8" s="318"/>
      <c r="L8" s="318"/>
      <c r="M8" s="318"/>
      <c r="N8" s="318"/>
      <c r="O8" s="334"/>
      <c r="P8" s="309"/>
      <c r="Q8" s="342"/>
      <c r="R8" s="342"/>
      <c r="S8" s="342"/>
      <c r="T8" s="342"/>
      <c r="U8" s="316"/>
      <c r="V8" s="316"/>
      <c r="W8" s="316"/>
      <c r="X8" s="316"/>
      <c r="Y8" s="316"/>
      <c r="Z8" s="316"/>
      <c r="AA8" s="366"/>
      <c r="AB8" s="309"/>
      <c r="AC8" s="373"/>
      <c r="AD8" s="325"/>
      <c r="AE8" s="368"/>
      <c r="AF8" s="370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MANAGDAG, JOSEFINO JR P. </v>
      </c>
      <c r="C9" s="65" t="str">
        <f>CRS!C9</f>
        <v>M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1"/>
      <c r="AH26" s="299" t="s">
        <v>127</v>
      </c>
    </row>
    <row r="27" spans="1:34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2"/>
      <c r="AH27" s="300"/>
    </row>
    <row r="28" spans="1:34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2"/>
      <c r="AH28" s="300"/>
    </row>
    <row r="29" spans="1:34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2"/>
      <c r="AH29" s="300"/>
    </row>
    <row r="30" spans="1:34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2"/>
      <c r="AH30" s="300"/>
    </row>
    <row r="31" spans="1:34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2"/>
      <c r="AH31" s="300"/>
    </row>
    <row r="32" spans="1:34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2"/>
      <c r="AH32" s="300"/>
    </row>
    <row r="33" spans="1:37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2"/>
      <c r="AH33" s="300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2"/>
      <c r="AH34" s="300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2"/>
      <c r="AH35" s="300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2"/>
      <c r="AH36" s="300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2"/>
      <c r="AH37" s="300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2"/>
      <c r="AH38" s="300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2"/>
      <c r="AH39" s="300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2"/>
      <c r="AH40" s="300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60" t="str">
        <f>A1</f>
        <v>CITCS INTL1  ITCS 222</v>
      </c>
      <c r="B42" s="361"/>
      <c r="C42" s="361"/>
      <c r="D42" s="361"/>
      <c r="E42" s="326" t="s">
        <v>97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9"/>
      <c r="AG42" s="55"/>
      <c r="AH42" s="55"/>
      <c r="AI42" s="55"/>
      <c r="AJ42" s="55"/>
      <c r="AK42" s="55"/>
    </row>
    <row r="43" spans="1:37" ht="15" customHeight="1" x14ac:dyDescent="0.25">
      <c r="A43" s="362"/>
      <c r="B43" s="363"/>
      <c r="C43" s="363"/>
      <c r="D43" s="363"/>
      <c r="E43" s="310" t="str">
        <f>E2</f>
        <v>Class Standing</v>
      </c>
      <c r="F43" s="310"/>
      <c r="G43" s="310"/>
      <c r="H43" s="310"/>
      <c r="I43" s="310"/>
      <c r="J43" s="310"/>
      <c r="K43" s="311"/>
      <c r="L43" s="311"/>
      <c r="M43" s="311"/>
      <c r="N43" s="311"/>
      <c r="O43" s="311"/>
      <c r="P43" s="312"/>
      <c r="Q43" s="310" t="str">
        <f>Q2</f>
        <v>Laboratory</v>
      </c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2"/>
      <c r="AC43" s="319" t="s">
        <v>98</v>
      </c>
      <c r="AD43" s="320"/>
      <c r="AE43" s="367" t="s">
        <v>99</v>
      </c>
      <c r="AF43" s="369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45" t="str">
        <f>A3</f>
        <v>WEB PROGRAMMING 2</v>
      </c>
      <c r="B44" s="346"/>
      <c r="C44" s="346"/>
      <c r="D44" s="346"/>
      <c r="E44" s="313" t="s">
        <v>101</v>
      </c>
      <c r="F44" s="313" t="s">
        <v>102</v>
      </c>
      <c r="G44" s="313" t="s">
        <v>103</v>
      </c>
      <c r="H44" s="313" t="s">
        <v>104</v>
      </c>
      <c r="I44" s="313" t="s">
        <v>105</v>
      </c>
      <c r="J44" s="313" t="s">
        <v>106</v>
      </c>
      <c r="K44" s="313" t="s">
        <v>107</v>
      </c>
      <c r="L44" s="313" t="s">
        <v>108</v>
      </c>
      <c r="M44" s="313" t="s">
        <v>109</v>
      </c>
      <c r="N44" s="313" t="s">
        <v>0</v>
      </c>
      <c r="O44" s="330" t="s">
        <v>110</v>
      </c>
      <c r="P44" s="307" t="s">
        <v>111</v>
      </c>
      <c r="Q44" s="313" t="s">
        <v>112</v>
      </c>
      <c r="R44" s="313" t="s">
        <v>113</v>
      </c>
      <c r="S44" s="313" t="s">
        <v>114</v>
      </c>
      <c r="T44" s="313" t="s">
        <v>115</v>
      </c>
      <c r="U44" s="313" t="s">
        <v>116</v>
      </c>
      <c r="V44" s="313" t="s">
        <v>117</v>
      </c>
      <c r="W44" s="313" t="s">
        <v>118</v>
      </c>
      <c r="X44" s="313" t="s">
        <v>119</v>
      </c>
      <c r="Y44" s="313" t="s">
        <v>120</v>
      </c>
      <c r="Z44" s="313" t="s">
        <v>121</v>
      </c>
      <c r="AA44" s="330" t="s">
        <v>110</v>
      </c>
      <c r="AB44" s="307" t="s">
        <v>111</v>
      </c>
      <c r="AC44" s="321"/>
      <c r="AD44" s="322"/>
      <c r="AE44" s="367"/>
      <c r="AF44" s="369"/>
      <c r="AG44" s="62"/>
      <c r="AH44" s="62"/>
      <c r="AI44" s="62"/>
      <c r="AJ44" s="62"/>
      <c r="AK44" s="62"/>
    </row>
    <row r="45" spans="1:37" ht="12.75" customHeight="1" x14ac:dyDescent="0.25">
      <c r="A45" s="335" t="str">
        <f>A4</f>
        <v>TTH 8:30AM-9:30AM  TTHSAT 9:30AM-10:30AM</v>
      </c>
      <c r="B45" s="336"/>
      <c r="C45" s="337"/>
      <c r="D45" s="71" t="str">
        <f>D4</f>
        <v>M306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30"/>
      <c r="P45" s="307"/>
      <c r="Q45" s="312"/>
      <c r="R45" s="312"/>
      <c r="S45" s="312"/>
      <c r="T45" s="312"/>
      <c r="U45" s="313"/>
      <c r="V45" s="313"/>
      <c r="W45" s="312"/>
      <c r="X45" s="312"/>
      <c r="Y45" s="312"/>
      <c r="Z45" s="312"/>
      <c r="AA45" s="331"/>
      <c r="AB45" s="308"/>
      <c r="AC45" s="68" t="s">
        <v>122</v>
      </c>
      <c r="AD45" s="69" t="s">
        <v>123</v>
      </c>
      <c r="AE45" s="367"/>
      <c r="AF45" s="369"/>
      <c r="AG45" s="62"/>
      <c r="AH45" s="62"/>
      <c r="AI45" s="62"/>
      <c r="AJ45" s="62"/>
      <c r="AK45" s="62"/>
    </row>
    <row r="46" spans="1:37" ht="12.75" customHeight="1" x14ac:dyDescent="0.25">
      <c r="A46" s="335" t="str">
        <f>A5</f>
        <v>1st Trimester SY 2017-2018</v>
      </c>
      <c r="B46" s="336"/>
      <c r="C46" s="337"/>
      <c r="D46" s="337"/>
      <c r="E46" s="57">
        <f t="shared" ref="E46:N46" si="5">IF(E5="","",E5)</f>
        <v>25</v>
      </c>
      <c r="F46" s="57">
        <f t="shared" si="5"/>
        <v>25</v>
      </c>
      <c r="G46" s="57">
        <f t="shared" si="5"/>
        <v>10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7"/>
      <c r="Q46" s="57">
        <f>IF(Q5="","",Q5)</f>
        <v>40</v>
      </c>
      <c r="R46" s="57">
        <f t="shared" ref="R46:Z46" si="6">IF(R5="","",R5)</f>
        <v>100</v>
      </c>
      <c r="S46" s="57">
        <f t="shared" si="6"/>
        <v>40</v>
      </c>
      <c r="T46" s="57">
        <f t="shared" si="6"/>
        <v>10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8"/>
      <c r="AC46" s="57" t="str">
        <f>IF(AC5="","",AC5)</f>
        <v/>
      </c>
      <c r="AD46" s="323"/>
      <c r="AE46" s="367"/>
      <c r="AF46" s="369"/>
      <c r="AG46" s="62"/>
      <c r="AH46" s="62"/>
      <c r="AI46" s="62"/>
      <c r="AJ46" s="62"/>
      <c r="AK46" s="62"/>
    </row>
    <row r="47" spans="1:37" ht="12.75" customHeight="1" x14ac:dyDescent="0.25">
      <c r="A47" s="347" t="str">
        <f>A6</f>
        <v>Inst/Prof:Leonard Prim Francis G. Reyes</v>
      </c>
      <c r="B47" s="311"/>
      <c r="C47" s="312"/>
      <c r="D47" s="312"/>
      <c r="E47" s="303" t="str">
        <f>IF(E6="","",E6)</f>
        <v>Morale</v>
      </c>
      <c r="F47" s="303" t="str">
        <f t="shared" ref="F47:N47" si="7">IF(F6="","",F6)</f>
        <v>Morale</v>
      </c>
      <c r="G47" s="303">
        <f t="shared" si="7"/>
        <v>42983</v>
      </c>
      <c r="H47" s="303" t="str">
        <f t="shared" si="7"/>
        <v/>
      </c>
      <c r="I47" s="303" t="str">
        <f t="shared" si="7"/>
        <v/>
      </c>
      <c r="J47" s="303" t="str">
        <f t="shared" si="7"/>
        <v/>
      </c>
      <c r="K47" s="303" t="str">
        <f t="shared" si="7"/>
        <v/>
      </c>
      <c r="L47" s="303" t="str">
        <f t="shared" si="7"/>
        <v/>
      </c>
      <c r="M47" s="303" t="str">
        <f t="shared" si="7"/>
        <v/>
      </c>
      <c r="N47" s="303" t="str">
        <f t="shared" si="7"/>
        <v/>
      </c>
      <c r="O47" s="305">
        <f>O6</f>
        <v>60</v>
      </c>
      <c r="P47" s="307"/>
      <c r="Q47" s="303" t="str">
        <f t="shared" ref="Q47:Z47" si="8">IF(Q6="","",Q6)</f>
        <v>BS</v>
      </c>
      <c r="R47" s="303" t="str">
        <f t="shared" si="8"/>
        <v>CC</v>
      </c>
      <c r="S47" s="303" t="str">
        <f t="shared" si="8"/>
        <v>PORTFOLIO</v>
      </c>
      <c r="T47" s="303" t="str">
        <f t="shared" si="8"/>
        <v>URL</v>
      </c>
      <c r="U47" s="303" t="str">
        <f t="shared" si="8"/>
        <v/>
      </c>
      <c r="V47" s="303" t="str">
        <f t="shared" si="8"/>
        <v/>
      </c>
      <c r="W47" s="303" t="str">
        <f t="shared" si="8"/>
        <v/>
      </c>
      <c r="X47" s="303" t="str">
        <f t="shared" si="8"/>
        <v/>
      </c>
      <c r="Y47" s="303" t="str">
        <f t="shared" si="8"/>
        <v/>
      </c>
      <c r="Z47" s="303" t="str">
        <f t="shared" si="8"/>
        <v/>
      </c>
      <c r="AA47" s="305">
        <f>AA6</f>
        <v>190</v>
      </c>
      <c r="AB47" s="308"/>
      <c r="AC47" s="377">
        <f>AC6</f>
        <v>40575</v>
      </c>
      <c r="AD47" s="324"/>
      <c r="AE47" s="367"/>
      <c r="AF47" s="369"/>
      <c r="AG47" s="62"/>
      <c r="AH47" s="62"/>
      <c r="AI47" s="62"/>
      <c r="AJ47" s="62"/>
      <c r="AK47" s="62"/>
    </row>
    <row r="48" spans="1:37" ht="13.35" customHeight="1" x14ac:dyDescent="0.25">
      <c r="A48" s="350" t="s">
        <v>124</v>
      </c>
      <c r="B48" s="351"/>
      <c r="C48" s="354" t="s">
        <v>125</v>
      </c>
      <c r="D48" s="343" t="s">
        <v>128</v>
      </c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5"/>
      <c r="P48" s="307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305"/>
      <c r="AB48" s="308"/>
      <c r="AC48" s="378"/>
      <c r="AD48" s="324"/>
      <c r="AE48" s="367"/>
      <c r="AF48" s="369"/>
      <c r="AG48" s="55"/>
      <c r="AH48" s="55"/>
      <c r="AI48" s="55"/>
      <c r="AJ48" s="55"/>
      <c r="AK48" s="55"/>
    </row>
    <row r="49" spans="1:32" x14ac:dyDescent="0.25">
      <c r="A49" s="352"/>
      <c r="B49" s="353"/>
      <c r="C49" s="355"/>
      <c r="D49" s="344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6"/>
      <c r="P49" s="380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6"/>
      <c r="AB49" s="309"/>
      <c r="AC49" s="379"/>
      <c r="AD49" s="325"/>
      <c r="AE49" s="368"/>
      <c r="AF49" s="370"/>
    </row>
    <row r="50" spans="1:32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1"/>
      <c r="AH66" s="299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2"/>
      <c r="AH67" s="300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2"/>
      <c r="AH68" s="300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2"/>
      <c r="AH69" s="300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2"/>
      <c r="AH70" s="300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2"/>
      <c r="AH71" s="300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2"/>
      <c r="AH72" s="300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2"/>
      <c r="AH73" s="300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2"/>
      <c r="AH74" s="300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2"/>
      <c r="AH75" s="300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2"/>
      <c r="AH76" s="300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2"/>
      <c r="AH77" s="300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2"/>
      <c r="AH78" s="300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2"/>
      <c r="AH79" s="300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2"/>
      <c r="AH80" s="300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tabSelected="1" view="pageLayout" zoomScaleNormal="100" workbookViewId="0">
      <selection activeCell="AC9" sqref="AC9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6" t="str">
        <f>CRS!A1</f>
        <v>CITCS INTL1  ITCS 222</v>
      </c>
      <c r="B1" s="357"/>
      <c r="C1" s="357"/>
      <c r="D1" s="357"/>
      <c r="E1" s="326" t="s">
        <v>135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8"/>
      <c r="AG1" s="329"/>
      <c r="AH1" s="63"/>
      <c r="AI1" s="55"/>
      <c r="AJ1" s="55"/>
      <c r="AK1" s="55"/>
      <c r="AL1" s="55"/>
    </row>
    <row r="2" spans="1:38" ht="15" customHeight="1" x14ac:dyDescent="0.25">
      <c r="A2" s="358"/>
      <c r="B2" s="359"/>
      <c r="C2" s="359"/>
      <c r="D2" s="359"/>
      <c r="E2" s="374" t="str">
        <f>IF('INITIAL INPUT'!G20="","",'INITIAL INPUT'!G20)</f>
        <v>Class Standing</v>
      </c>
      <c r="F2" s="374"/>
      <c r="G2" s="374"/>
      <c r="H2" s="374"/>
      <c r="I2" s="374"/>
      <c r="J2" s="374"/>
      <c r="K2" s="375"/>
      <c r="L2" s="375"/>
      <c r="M2" s="375"/>
      <c r="N2" s="375"/>
      <c r="O2" s="375"/>
      <c r="P2" s="376"/>
      <c r="Q2" s="310" t="str">
        <f>IF('INITIAL INPUT'!G21="","",'INITIAL INPUT'!G21)</f>
        <v>Laboratory</v>
      </c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2"/>
      <c r="AC2" s="319" t="s">
        <v>98</v>
      </c>
      <c r="AD2" s="320"/>
      <c r="AE2" s="381" t="s">
        <v>132</v>
      </c>
      <c r="AF2" s="367" t="s">
        <v>99</v>
      </c>
      <c r="AG2" s="369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WEB PROGRAMMING 2</v>
      </c>
      <c r="B3" s="346"/>
      <c r="C3" s="346"/>
      <c r="D3" s="346"/>
      <c r="E3" s="313" t="s">
        <v>101</v>
      </c>
      <c r="F3" s="313" t="s">
        <v>102</v>
      </c>
      <c r="G3" s="313" t="s">
        <v>103</v>
      </c>
      <c r="H3" s="313" t="s">
        <v>104</v>
      </c>
      <c r="I3" s="313" t="s">
        <v>105</v>
      </c>
      <c r="J3" s="313" t="s">
        <v>106</v>
      </c>
      <c r="K3" s="313" t="s">
        <v>107</v>
      </c>
      <c r="L3" s="313" t="s">
        <v>108</v>
      </c>
      <c r="M3" s="313" t="s">
        <v>109</v>
      </c>
      <c r="N3" s="313" t="s">
        <v>0</v>
      </c>
      <c r="O3" s="330" t="s">
        <v>110</v>
      </c>
      <c r="P3" s="307" t="s">
        <v>111</v>
      </c>
      <c r="Q3" s="313" t="s">
        <v>112</v>
      </c>
      <c r="R3" s="313" t="s">
        <v>113</v>
      </c>
      <c r="S3" s="313" t="s">
        <v>114</v>
      </c>
      <c r="T3" s="313" t="s">
        <v>115</v>
      </c>
      <c r="U3" s="313" t="s">
        <v>116</v>
      </c>
      <c r="V3" s="313" t="s">
        <v>117</v>
      </c>
      <c r="W3" s="313" t="s">
        <v>118</v>
      </c>
      <c r="X3" s="313" t="s">
        <v>119</v>
      </c>
      <c r="Y3" s="313" t="s">
        <v>120</v>
      </c>
      <c r="Z3" s="313" t="s">
        <v>121</v>
      </c>
      <c r="AA3" s="330" t="s">
        <v>110</v>
      </c>
      <c r="AB3" s="307" t="s">
        <v>111</v>
      </c>
      <c r="AC3" s="321"/>
      <c r="AD3" s="322"/>
      <c r="AE3" s="381"/>
      <c r="AF3" s="367"/>
      <c r="AG3" s="369"/>
      <c r="AH3" s="62"/>
      <c r="AI3" s="62"/>
      <c r="AJ3" s="62"/>
      <c r="AK3" s="62"/>
      <c r="AL3" s="62"/>
    </row>
    <row r="4" spans="1:38" ht="12.75" customHeight="1" x14ac:dyDescent="0.25">
      <c r="A4" s="335" t="str">
        <f>CRS!A4</f>
        <v>TTH 8:30AM-9:30AM  TTHSAT 9:30AM-10:30AM</v>
      </c>
      <c r="B4" s="336"/>
      <c r="C4" s="337"/>
      <c r="D4" s="71" t="str">
        <f>CRS!D4</f>
        <v>M306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31"/>
      <c r="P4" s="308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31"/>
      <c r="AB4" s="308"/>
      <c r="AC4" s="68" t="s">
        <v>122</v>
      </c>
      <c r="AD4" s="69" t="s">
        <v>123</v>
      </c>
      <c r="AE4" s="381"/>
      <c r="AF4" s="367"/>
      <c r="AG4" s="369"/>
      <c r="AH4" s="62"/>
      <c r="AI4" s="62"/>
      <c r="AJ4" s="62"/>
      <c r="AK4" s="62"/>
      <c r="AL4" s="62"/>
    </row>
    <row r="5" spans="1:38" ht="12.6" customHeight="1" x14ac:dyDescent="0.25">
      <c r="A5" s="335" t="str">
        <f>CRS!A5</f>
        <v>1st Trimester SY 2017-2018</v>
      </c>
      <c r="B5" s="336"/>
      <c r="C5" s="337"/>
      <c r="D5" s="337"/>
      <c r="E5" s="169">
        <v>40</v>
      </c>
      <c r="F5" s="169">
        <v>100</v>
      </c>
      <c r="G5" s="108"/>
      <c r="H5" s="108"/>
      <c r="I5" s="108"/>
      <c r="J5" s="108"/>
      <c r="K5" s="108"/>
      <c r="L5" s="108"/>
      <c r="M5" s="108"/>
      <c r="N5" s="108"/>
      <c r="O5" s="331"/>
      <c r="P5" s="308"/>
      <c r="Q5" s="169">
        <v>50</v>
      </c>
      <c r="R5" s="169">
        <v>50</v>
      </c>
      <c r="S5" s="108"/>
      <c r="T5" s="108"/>
      <c r="U5" s="108"/>
      <c r="V5" s="108"/>
      <c r="W5" s="108"/>
      <c r="X5" s="108"/>
      <c r="Y5" s="108"/>
      <c r="Z5" s="108"/>
      <c r="AA5" s="331"/>
      <c r="AB5" s="308"/>
      <c r="AC5" s="110">
        <v>100</v>
      </c>
      <c r="AD5" s="323"/>
      <c r="AE5" s="381"/>
      <c r="AF5" s="367"/>
      <c r="AG5" s="369"/>
      <c r="AH5" s="62"/>
      <c r="AI5" s="62"/>
      <c r="AJ5" s="62"/>
      <c r="AK5" s="62"/>
      <c r="AL5" s="62"/>
    </row>
    <row r="6" spans="1:38" ht="12.75" customHeight="1" x14ac:dyDescent="0.25">
      <c r="A6" s="347" t="str">
        <f>CRS!A6</f>
        <v>Inst/Prof:Leonard Prim Francis G. Reyes</v>
      </c>
      <c r="B6" s="311"/>
      <c r="C6" s="312"/>
      <c r="D6" s="312"/>
      <c r="E6" s="340" t="s">
        <v>173</v>
      </c>
      <c r="F6" s="340" t="s">
        <v>174</v>
      </c>
      <c r="G6" s="314"/>
      <c r="H6" s="314"/>
      <c r="I6" s="314"/>
      <c r="J6" s="314"/>
      <c r="K6" s="314"/>
      <c r="L6" s="314"/>
      <c r="M6" s="314"/>
      <c r="N6" s="314"/>
      <c r="O6" s="332">
        <f>IF(SUM(E5:N5)=0,"",SUM(E5:N5))</f>
        <v>140</v>
      </c>
      <c r="P6" s="308"/>
      <c r="Q6" s="340" t="s">
        <v>171</v>
      </c>
      <c r="R6" s="340" t="s">
        <v>172</v>
      </c>
      <c r="S6" s="314"/>
      <c r="T6" s="314"/>
      <c r="U6" s="314"/>
      <c r="V6" s="314"/>
      <c r="W6" s="314"/>
      <c r="X6" s="314"/>
      <c r="Y6" s="314"/>
      <c r="Z6" s="314"/>
      <c r="AA6" s="364">
        <f>IF(SUM(Q5:Z5)=0,"",SUM(Q5:Z5))</f>
        <v>100</v>
      </c>
      <c r="AB6" s="308"/>
      <c r="AC6" s="371">
        <f>'INITIAL INPUT'!D22</f>
        <v>40603</v>
      </c>
      <c r="AD6" s="324"/>
      <c r="AE6" s="381"/>
      <c r="AF6" s="367"/>
      <c r="AG6" s="369"/>
      <c r="AH6" s="62"/>
      <c r="AI6" s="62"/>
      <c r="AJ6" s="62"/>
      <c r="AK6" s="62"/>
      <c r="AL6" s="62"/>
    </row>
    <row r="7" spans="1:38" ht="13.35" customHeight="1" x14ac:dyDescent="0.25">
      <c r="A7" s="347" t="s">
        <v>124</v>
      </c>
      <c r="B7" s="310"/>
      <c r="C7" s="354" t="s">
        <v>125</v>
      </c>
      <c r="D7" s="343" t="s">
        <v>126</v>
      </c>
      <c r="E7" s="341"/>
      <c r="F7" s="396"/>
      <c r="G7" s="317"/>
      <c r="H7" s="317"/>
      <c r="I7" s="317"/>
      <c r="J7" s="317"/>
      <c r="K7" s="317"/>
      <c r="L7" s="317"/>
      <c r="M7" s="317"/>
      <c r="N7" s="317"/>
      <c r="O7" s="333"/>
      <c r="P7" s="308"/>
      <c r="Q7" s="341"/>
      <c r="R7" s="341"/>
      <c r="S7" s="315"/>
      <c r="T7" s="315"/>
      <c r="U7" s="315"/>
      <c r="V7" s="315"/>
      <c r="W7" s="315"/>
      <c r="X7" s="315"/>
      <c r="Y7" s="315"/>
      <c r="Z7" s="315"/>
      <c r="AA7" s="365"/>
      <c r="AB7" s="308"/>
      <c r="AC7" s="372"/>
      <c r="AD7" s="324"/>
      <c r="AE7" s="381"/>
      <c r="AF7" s="367"/>
      <c r="AG7" s="369"/>
      <c r="AH7" s="55"/>
      <c r="AI7" s="55"/>
      <c r="AJ7" s="55"/>
      <c r="AK7" s="55"/>
      <c r="AL7" s="55"/>
    </row>
    <row r="8" spans="1:38" ht="14.1" customHeight="1" x14ac:dyDescent="0.25">
      <c r="A8" s="348"/>
      <c r="B8" s="349"/>
      <c r="C8" s="355"/>
      <c r="D8" s="344"/>
      <c r="E8" s="342"/>
      <c r="F8" s="397"/>
      <c r="G8" s="318"/>
      <c r="H8" s="318"/>
      <c r="I8" s="318"/>
      <c r="J8" s="318"/>
      <c r="K8" s="318"/>
      <c r="L8" s="318"/>
      <c r="M8" s="318"/>
      <c r="N8" s="318"/>
      <c r="O8" s="334"/>
      <c r="P8" s="309"/>
      <c r="Q8" s="342"/>
      <c r="R8" s="342"/>
      <c r="S8" s="316"/>
      <c r="T8" s="316"/>
      <c r="U8" s="316"/>
      <c r="V8" s="316"/>
      <c r="W8" s="316"/>
      <c r="X8" s="316"/>
      <c r="Y8" s="316"/>
      <c r="Z8" s="316"/>
      <c r="AA8" s="366"/>
      <c r="AB8" s="309"/>
      <c r="AC8" s="373"/>
      <c r="AD8" s="325"/>
      <c r="AE8" s="382"/>
      <c r="AF8" s="368"/>
      <c r="AG8" s="370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MANAGDAG, JOSEFINO JR P. </v>
      </c>
      <c r="C9" s="65" t="str">
        <f>CRS!C9</f>
        <v>M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1"/>
      <c r="AI26" s="299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2"/>
      <c r="AI27" s="300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2"/>
      <c r="AI28" s="300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2"/>
      <c r="AI29" s="300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2"/>
      <c r="AI30" s="300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2"/>
      <c r="AI31" s="300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2"/>
      <c r="AI32" s="300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2"/>
      <c r="AI33" s="300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2"/>
      <c r="AI34" s="300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2"/>
      <c r="AI35" s="300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2"/>
      <c r="AI36" s="300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2"/>
      <c r="AI37" s="300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2"/>
      <c r="AI38" s="300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2"/>
      <c r="AI39" s="300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2"/>
      <c r="AI40" s="300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60" t="str">
        <f>A1</f>
        <v>CITCS INTL1  ITCS 222</v>
      </c>
      <c r="B42" s="361"/>
      <c r="C42" s="361"/>
      <c r="D42" s="361"/>
      <c r="E42" s="326" t="s">
        <v>135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8"/>
      <c r="AG42" s="329"/>
      <c r="AH42" s="55"/>
      <c r="AI42" s="55"/>
      <c r="AJ42" s="55"/>
      <c r="AK42" s="55"/>
      <c r="AL42" s="55"/>
    </row>
    <row r="43" spans="1:38" ht="15" customHeight="1" x14ac:dyDescent="0.25">
      <c r="A43" s="362"/>
      <c r="B43" s="363"/>
      <c r="C43" s="363"/>
      <c r="D43" s="363"/>
      <c r="E43" s="310" t="str">
        <f>E2</f>
        <v>Class Standing</v>
      </c>
      <c r="F43" s="310"/>
      <c r="G43" s="310"/>
      <c r="H43" s="310"/>
      <c r="I43" s="310"/>
      <c r="J43" s="310"/>
      <c r="K43" s="311"/>
      <c r="L43" s="311"/>
      <c r="M43" s="311"/>
      <c r="N43" s="311"/>
      <c r="O43" s="311"/>
      <c r="P43" s="312"/>
      <c r="Q43" s="310" t="str">
        <f>Q2</f>
        <v>Laboratory</v>
      </c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2"/>
      <c r="AC43" s="319" t="s">
        <v>98</v>
      </c>
      <c r="AD43" s="320"/>
      <c r="AE43" s="381" t="str">
        <f>AE2</f>
        <v>RAW SCORE</v>
      </c>
      <c r="AF43" s="367" t="s">
        <v>99</v>
      </c>
      <c r="AG43" s="369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WEB PROGRAMMING 2</v>
      </c>
      <c r="B44" s="346"/>
      <c r="C44" s="346"/>
      <c r="D44" s="346"/>
      <c r="E44" s="313" t="s">
        <v>101</v>
      </c>
      <c r="F44" s="313" t="s">
        <v>102</v>
      </c>
      <c r="G44" s="313" t="s">
        <v>103</v>
      </c>
      <c r="H44" s="313" t="s">
        <v>104</v>
      </c>
      <c r="I44" s="313" t="s">
        <v>105</v>
      </c>
      <c r="J44" s="313" t="s">
        <v>106</v>
      </c>
      <c r="K44" s="313" t="s">
        <v>107</v>
      </c>
      <c r="L44" s="313" t="s">
        <v>108</v>
      </c>
      <c r="M44" s="313" t="s">
        <v>109</v>
      </c>
      <c r="N44" s="313" t="s">
        <v>0</v>
      </c>
      <c r="O44" s="330" t="s">
        <v>110</v>
      </c>
      <c r="P44" s="307" t="s">
        <v>111</v>
      </c>
      <c r="Q44" s="313" t="s">
        <v>112</v>
      </c>
      <c r="R44" s="313" t="s">
        <v>113</v>
      </c>
      <c r="S44" s="313" t="s">
        <v>114</v>
      </c>
      <c r="T44" s="313" t="s">
        <v>115</v>
      </c>
      <c r="U44" s="313" t="s">
        <v>116</v>
      </c>
      <c r="V44" s="313" t="s">
        <v>117</v>
      </c>
      <c r="W44" s="313" t="s">
        <v>118</v>
      </c>
      <c r="X44" s="313" t="s">
        <v>119</v>
      </c>
      <c r="Y44" s="313" t="s">
        <v>120</v>
      </c>
      <c r="Z44" s="313" t="s">
        <v>121</v>
      </c>
      <c r="AA44" s="330" t="s">
        <v>110</v>
      </c>
      <c r="AB44" s="307" t="s">
        <v>111</v>
      </c>
      <c r="AC44" s="321"/>
      <c r="AD44" s="322"/>
      <c r="AE44" s="381"/>
      <c r="AF44" s="367"/>
      <c r="AG44" s="369"/>
      <c r="AH44" s="62"/>
      <c r="AI44" s="62"/>
      <c r="AJ44" s="62"/>
      <c r="AK44" s="62"/>
      <c r="AL44" s="62"/>
    </row>
    <row r="45" spans="1:38" ht="12.75" customHeight="1" x14ac:dyDescent="0.25">
      <c r="A45" s="335" t="str">
        <f>A4</f>
        <v>TTH 8:30AM-9:30AM  TTHSAT 9:30AM-10:30AM</v>
      </c>
      <c r="B45" s="336"/>
      <c r="C45" s="337"/>
      <c r="D45" s="71" t="str">
        <f>D4</f>
        <v>M306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30"/>
      <c r="P45" s="307"/>
      <c r="Q45" s="312"/>
      <c r="R45" s="312"/>
      <c r="S45" s="312"/>
      <c r="T45" s="312"/>
      <c r="U45" s="313"/>
      <c r="V45" s="313"/>
      <c r="W45" s="312"/>
      <c r="X45" s="312"/>
      <c r="Y45" s="312"/>
      <c r="Z45" s="312"/>
      <c r="AA45" s="331"/>
      <c r="AB45" s="308"/>
      <c r="AC45" s="68" t="s">
        <v>122</v>
      </c>
      <c r="AD45" s="69" t="s">
        <v>123</v>
      </c>
      <c r="AE45" s="381"/>
      <c r="AF45" s="367"/>
      <c r="AG45" s="369"/>
      <c r="AH45" s="62"/>
      <c r="AI45" s="62"/>
      <c r="AJ45" s="62"/>
      <c r="AK45" s="62"/>
      <c r="AL45" s="62"/>
    </row>
    <row r="46" spans="1:38" ht="12.75" customHeight="1" x14ac:dyDescent="0.25">
      <c r="A46" s="335" t="str">
        <f>A5</f>
        <v>1st Trimester SY 2017-2018</v>
      </c>
      <c r="B46" s="336"/>
      <c r="C46" s="337"/>
      <c r="D46" s="337"/>
      <c r="E46" s="57">
        <f t="shared" ref="E46:N47" si="5">IF(E5="","",E5)</f>
        <v>40</v>
      </c>
      <c r="F46" s="57">
        <f t="shared" si="5"/>
        <v>100</v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7"/>
      <c r="Q46" s="57">
        <f>IF(Q5="","",Q5)</f>
        <v>50</v>
      </c>
      <c r="R46" s="57">
        <f t="shared" ref="R46:Z46" si="6">IF(R5="","",R5)</f>
        <v>50</v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8"/>
      <c r="AC46" s="57">
        <f>IF(AC5="","",AC5)</f>
        <v>100</v>
      </c>
      <c r="AD46" s="323"/>
      <c r="AE46" s="381"/>
      <c r="AF46" s="367"/>
      <c r="AG46" s="369"/>
      <c r="AH46" s="62"/>
      <c r="AI46" s="62"/>
      <c r="AJ46" s="62"/>
      <c r="AK46" s="62"/>
      <c r="AL46" s="62"/>
    </row>
    <row r="47" spans="1:38" ht="12.75" customHeight="1" x14ac:dyDescent="0.25">
      <c r="A47" s="347" t="str">
        <f>A6</f>
        <v>Inst/Prof:Leonard Prim Francis G. Reyes</v>
      </c>
      <c r="B47" s="311"/>
      <c r="C47" s="312"/>
      <c r="D47" s="312"/>
      <c r="E47" s="303" t="str">
        <f>IF(E6="","",E6)</f>
        <v>GHUB COLLAB</v>
      </c>
      <c r="F47" s="303" t="str">
        <f t="shared" si="5"/>
        <v>CC JAVA</v>
      </c>
      <c r="G47" s="303" t="str">
        <f t="shared" si="5"/>
        <v/>
      </c>
      <c r="H47" s="303" t="str">
        <f t="shared" si="5"/>
        <v/>
      </c>
      <c r="I47" s="303" t="str">
        <f t="shared" si="5"/>
        <v/>
      </c>
      <c r="J47" s="303" t="str">
        <f t="shared" si="5"/>
        <v/>
      </c>
      <c r="K47" s="303" t="str">
        <f t="shared" si="5"/>
        <v/>
      </c>
      <c r="L47" s="303" t="str">
        <f t="shared" si="5"/>
        <v/>
      </c>
      <c r="M47" s="303" t="str">
        <f t="shared" si="5"/>
        <v/>
      </c>
      <c r="N47" s="303" t="str">
        <f t="shared" si="5"/>
        <v/>
      </c>
      <c r="O47" s="305">
        <f>O6</f>
        <v>140</v>
      </c>
      <c r="P47" s="307"/>
      <c r="Q47" s="303" t="str">
        <f t="shared" ref="Q47:Z47" si="7">IF(Q6="","",Q6)</f>
        <v>ICAFE</v>
      </c>
      <c r="R47" s="303" t="str">
        <f t="shared" si="7"/>
        <v>SCHOOL</v>
      </c>
      <c r="S47" s="303" t="str">
        <f t="shared" si="7"/>
        <v/>
      </c>
      <c r="T47" s="303" t="str">
        <f t="shared" si="7"/>
        <v/>
      </c>
      <c r="U47" s="303" t="str">
        <f t="shared" si="7"/>
        <v/>
      </c>
      <c r="V47" s="303" t="str">
        <f t="shared" si="7"/>
        <v/>
      </c>
      <c r="W47" s="303" t="str">
        <f t="shared" si="7"/>
        <v/>
      </c>
      <c r="X47" s="303" t="str">
        <f t="shared" si="7"/>
        <v/>
      </c>
      <c r="Y47" s="303" t="str">
        <f t="shared" si="7"/>
        <v/>
      </c>
      <c r="Z47" s="303" t="str">
        <f t="shared" si="7"/>
        <v/>
      </c>
      <c r="AA47" s="305">
        <f>AA6</f>
        <v>100</v>
      </c>
      <c r="AB47" s="308"/>
      <c r="AC47" s="377">
        <f>AC6</f>
        <v>40603</v>
      </c>
      <c r="AD47" s="324"/>
      <c r="AE47" s="381"/>
      <c r="AF47" s="367"/>
      <c r="AG47" s="369"/>
      <c r="AH47" s="62"/>
      <c r="AI47" s="62"/>
      <c r="AJ47" s="62"/>
      <c r="AK47" s="62"/>
      <c r="AL47" s="62"/>
    </row>
    <row r="48" spans="1:38" ht="13.35" customHeight="1" x14ac:dyDescent="0.25">
      <c r="A48" s="350" t="s">
        <v>124</v>
      </c>
      <c r="B48" s="351"/>
      <c r="C48" s="354" t="s">
        <v>125</v>
      </c>
      <c r="D48" s="343" t="s">
        <v>128</v>
      </c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5"/>
      <c r="P48" s="307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305"/>
      <c r="AB48" s="308"/>
      <c r="AC48" s="378"/>
      <c r="AD48" s="324"/>
      <c r="AE48" s="381"/>
      <c r="AF48" s="367"/>
      <c r="AG48" s="369"/>
      <c r="AH48" s="55"/>
      <c r="AI48" s="55"/>
      <c r="AJ48" s="55"/>
      <c r="AK48" s="55"/>
      <c r="AL48" s="55"/>
    </row>
    <row r="49" spans="1:33" x14ac:dyDescent="0.25">
      <c r="A49" s="352"/>
      <c r="B49" s="353"/>
      <c r="C49" s="355"/>
      <c r="D49" s="344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6"/>
      <c r="P49" s="380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6"/>
      <c r="AB49" s="309"/>
      <c r="AC49" s="379"/>
      <c r="AD49" s="325"/>
      <c r="AE49" s="382"/>
      <c r="AF49" s="368"/>
      <c r="AG49" s="370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1"/>
      <c r="AI66" s="299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2"/>
      <c r="AI67" s="300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2"/>
      <c r="AI68" s="300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2"/>
      <c r="AI69" s="300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2"/>
      <c r="AI70" s="300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2"/>
      <c r="AI71" s="300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2"/>
      <c r="AI72" s="300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2"/>
      <c r="AI73" s="300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2"/>
      <c r="AI74" s="300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2"/>
      <c r="AI75" s="300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2"/>
      <c r="AI76" s="300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2"/>
      <c r="AI77" s="300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2"/>
      <c r="AI78" s="300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2"/>
      <c r="AI79" s="300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2"/>
      <c r="AI80" s="300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N20" sqref="N20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6" t="str">
        <f>CRS!A1</f>
        <v>CITCS INTL1  ITCS 222</v>
      </c>
      <c r="B1" s="357"/>
      <c r="C1" s="357"/>
      <c r="D1" s="357"/>
      <c r="E1" s="326" t="s">
        <v>137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8"/>
      <c r="AG1" s="329"/>
      <c r="AH1" s="63"/>
      <c r="AI1" s="55"/>
      <c r="AJ1" s="55"/>
      <c r="AK1" s="55"/>
      <c r="AL1" s="55"/>
    </row>
    <row r="2" spans="1:38" ht="15" customHeight="1" x14ac:dyDescent="0.25">
      <c r="A2" s="358"/>
      <c r="B2" s="359"/>
      <c r="C2" s="359"/>
      <c r="D2" s="359"/>
      <c r="E2" s="374" t="str">
        <f>IF('INITIAL INPUT'!G20="","",'INITIAL INPUT'!G20)</f>
        <v>Class Standing</v>
      </c>
      <c r="F2" s="374"/>
      <c r="G2" s="374"/>
      <c r="H2" s="374"/>
      <c r="I2" s="374"/>
      <c r="J2" s="374"/>
      <c r="K2" s="375"/>
      <c r="L2" s="375"/>
      <c r="M2" s="375"/>
      <c r="N2" s="375"/>
      <c r="O2" s="375"/>
      <c r="P2" s="376"/>
      <c r="Q2" s="310" t="str">
        <f>IF('INITIAL INPUT'!G21="","",'INITIAL INPUT'!G21)</f>
        <v>Laboratory</v>
      </c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2"/>
      <c r="AC2" s="319" t="s">
        <v>98</v>
      </c>
      <c r="AD2" s="320"/>
      <c r="AE2" s="381" t="s">
        <v>132</v>
      </c>
      <c r="AF2" s="367" t="s">
        <v>99</v>
      </c>
      <c r="AG2" s="369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WEB PROGRAMMING 2</v>
      </c>
      <c r="B3" s="346"/>
      <c r="C3" s="346"/>
      <c r="D3" s="346"/>
      <c r="E3" s="313" t="s">
        <v>101</v>
      </c>
      <c r="F3" s="313" t="s">
        <v>102</v>
      </c>
      <c r="G3" s="313" t="s">
        <v>103</v>
      </c>
      <c r="H3" s="313" t="s">
        <v>104</v>
      </c>
      <c r="I3" s="313" t="s">
        <v>105</v>
      </c>
      <c r="J3" s="313" t="s">
        <v>106</v>
      </c>
      <c r="K3" s="313" t="s">
        <v>107</v>
      </c>
      <c r="L3" s="313" t="s">
        <v>108</v>
      </c>
      <c r="M3" s="313" t="s">
        <v>109</v>
      </c>
      <c r="N3" s="313" t="s">
        <v>0</v>
      </c>
      <c r="O3" s="330" t="s">
        <v>110</v>
      </c>
      <c r="P3" s="307" t="s">
        <v>111</v>
      </c>
      <c r="Q3" s="313" t="s">
        <v>112</v>
      </c>
      <c r="R3" s="313" t="s">
        <v>113</v>
      </c>
      <c r="S3" s="313" t="s">
        <v>114</v>
      </c>
      <c r="T3" s="313" t="s">
        <v>115</v>
      </c>
      <c r="U3" s="313" t="s">
        <v>116</v>
      </c>
      <c r="V3" s="313" t="s">
        <v>117</v>
      </c>
      <c r="W3" s="313" t="s">
        <v>118</v>
      </c>
      <c r="X3" s="313" t="s">
        <v>119</v>
      </c>
      <c r="Y3" s="313" t="s">
        <v>120</v>
      </c>
      <c r="Z3" s="313" t="s">
        <v>121</v>
      </c>
      <c r="AA3" s="330" t="s">
        <v>110</v>
      </c>
      <c r="AB3" s="307" t="s">
        <v>111</v>
      </c>
      <c r="AC3" s="321"/>
      <c r="AD3" s="322"/>
      <c r="AE3" s="381"/>
      <c r="AF3" s="367"/>
      <c r="AG3" s="369"/>
      <c r="AH3" s="62"/>
      <c r="AI3" s="62"/>
      <c r="AJ3" s="62"/>
      <c r="AK3" s="62"/>
      <c r="AL3" s="62"/>
    </row>
    <row r="4" spans="1:38" ht="12.75" customHeight="1" x14ac:dyDescent="0.25">
      <c r="A4" s="335" t="str">
        <f>CRS!A4</f>
        <v>TTH 8:30AM-9:30AM  TTHSAT 9:30AM-10:30AM</v>
      </c>
      <c r="B4" s="336"/>
      <c r="C4" s="337"/>
      <c r="D4" s="71" t="str">
        <f>CRS!D4</f>
        <v>M306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31"/>
      <c r="P4" s="308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31"/>
      <c r="AB4" s="308"/>
      <c r="AC4" s="68" t="s">
        <v>122</v>
      </c>
      <c r="AD4" s="69" t="s">
        <v>123</v>
      </c>
      <c r="AE4" s="381"/>
      <c r="AF4" s="367"/>
      <c r="AG4" s="369"/>
      <c r="AH4" s="62"/>
      <c r="AI4" s="62"/>
      <c r="AJ4" s="62"/>
      <c r="AK4" s="62"/>
      <c r="AL4" s="62"/>
    </row>
    <row r="5" spans="1:38" ht="12.6" customHeight="1" x14ac:dyDescent="0.25">
      <c r="A5" s="335" t="str">
        <f>CRS!A5</f>
        <v>1st Trimester SY 2017-2018</v>
      </c>
      <c r="B5" s="336"/>
      <c r="C5" s="337"/>
      <c r="D5" s="33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1"/>
      <c r="P5" s="3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1"/>
      <c r="AB5" s="308"/>
      <c r="AC5" s="110"/>
      <c r="AD5" s="323"/>
      <c r="AE5" s="381"/>
      <c r="AF5" s="367"/>
      <c r="AG5" s="369"/>
      <c r="AH5" s="62"/>
      <c r="AI5" s="62"/>
      <c r="AJ5" s="62"/>
      <c r="AK5" s="62"/>
      <c r="AL5" s="62"/>
    </row>
    <row r="6" spans="1:38" ht="12.75" customHeight="1" x14ac:dyDescent="0.25">
      <c r="A6" s="347" t="str">
        <f>CRS!A6</f>
        <v>Inst/Prof:Leonard Prim Francis G. Reyes</v>
      </c>
      <c r="B6" s="311"/>
      <c r="C6" s="312"/>
      <c r="D6" s="312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32" t="str">
        <f>IF(SUM(E5:N5)=0,"",SUM(E5:N5))</f>
        <v/>
      </c>
      <c r="P6" s="308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64" t="str">
        <f>IF(SUM(Q5:Z5)=0,"",SUM(Q5:Z5))</f>
        <v/>
      </c>
      <c r="AB6" s="308"/>
      <c r="AC6" s="371">
        <f>'INITIAL INPUT'!D24</f>
        <v>40634</v>
      </c>
      <c r="AD6" s="324"/>
      <c r="AE6" s="381"/>
      <c r="AF6" s="367"/>
      <c r="AG6" s="369"/>
      <c r="AH6" s="62"/>
      <c r="AI6" s="62"/>
      <c r="AJ6" s="62"/>
      <c r="AK6" s="62"/>
      <c r="AL6" s="62"/>
    </row>
    <row r="7" spans="1:38" ht="13.35" customHeight="1" x14ac:dyDescent="0.25">
      <c r="A7" s="347" t="s">
        <v>124</v>
      </c>
      <c r="B7" s="310"/>
      <c r="C7" s="354" t="s">
        <v>125</v>
      </c>
      <c r="D7" s="343" t="s">
        <v>126</v>
      </c>
      <c r="E7" s="315"/>
      <c r="F7" s="317"/>
      <c r="G7" s="317"/>
      <c r="H7" s="317"/>
      <c r="I7" s="317"/>
      <c r="J7" s="317"/>
      <c r="K7" s="317"/>
      <c r="L7" s="317"/>
      <c r="M7" s="317"/>
      <c r="N7" s="317"/>
      <c r="O7" s="333"/>
      <c r="P7" s="308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65"/>
      <c r="AB7" s="308"/>
      <c r="AC7" s="372"/>
      <c r="AD7" s="324"/>
      <c r="AE7" s="381"/>
      <c r="AF7" s="367"/>
      <c r="AG7" s="369"/>
      <c r="AH7" s="55"/>
      <c r="AI7" s="55"/>
      <c r="AJ7" s="55"/>
      <c r="AK7" s="55"/>
      <c r="AL7" s="55"/>
    </row>
    <row r="8" spans="1:38" ht="14.1" customHeight="1" x14ac:dyDescent="0.25">
      <c r="A8" s="348"/>
      <c r="B8" s="349"/>
      <c r="C8" s="355"/>
      <c r="D8" s="344"/>
      <c r="E8" s="316"/>
      <c r="F8" s="318"/>
      <c r="G8" s="318"/>
      <c r="H8" s="318"/>
      <c r="I8" s="318"/>
      <c r="J8" s="318"/>
      <c r="K8" s="318"/>
      <c r="L8" s="318"/>
      <c r="M8" s="318"/>
      <c r="N8" s="318"/>
      <c r="O8" s="334"/>
      <c r="P8" s="309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66"/>
      <c r="AB8" s="309"/>
      <c r="AC8" s="373"/>
      <c r="AD8" s="325"/>
      <c r="AE8" s="382"/>
      <c r="AF8" s="368"/>
      <c r="AG8" s="370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MANAGDAG, JOSEFINO JR P. </v>
      </c>
      <c r="C9" s="65" t="str">
        <f>CRS!C9</f>
        <v>M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1"/>
      <c r="AI26" s="299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2"/>
      <c r="AI27" s="300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2"/>
      <c r="AI28" s="300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2"/>
      <c r="AI29" s="300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2"/>
      <c r="AI30" s="300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2"/>
      <c r="AI31" s="300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2"/>
      <c r="AI32" s="300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2"/>
      <c r="AI33" s="300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2"/>
      <c r="AI34" s="300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2"/>
      <c r="AI35" s="300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2"/>
      <c r="AI36" s="300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2"/>
      <c r="AI37" s="300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2"/>
      <c r="AI38" s="300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2"/>
      <c r="AI39" s="300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2"/>
      <c r="AI40" s="300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60" t="str">
        <f>A1</f>
        <v>CITCS INTL1  ITCS 222</v>
      </c>
      <c r="B42" s="361"/>
      <c r="C42" s="361"/>
      <c r="D42" s="361"/>
      <c r="E42" s="326" t="s">
        <v>137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8"/>
      <c r="AG42" s="329"/>
      <c r="AH42" s="55"/>
      <c r="AI42" s="55"/>
      <c r="AJ42" s="55"/>
      <c r="AK42" s="55"/>
      <c r="AL42" s="55"/>
    </row>
    <row r="43" spans="1:38" ht="15" customHeight="1" x14ac:dyDescent="0.25">
      <c r="A43" s="362"/>
      <c r="B43" s="363"/>
      <c r="C43" s="363"/>
      <c r="D43" s="363"/>
      <c r="E43" s="310" t="str">
        <f>E2</f>
        <v>Class Standing</v>
      </c>
      <c r="F43" s="310"/>
      <c r="G43" s="310"/>
      <c r="H43" s="310"/>
      <c r="I43" s="310"/>
      <c r="J43" s="310"/>
      <c r="K43" s="311"/>
      <c r="L43" s="311"/>
      <c r="M43" s="311"/>
      <c r="N43" s="311"/>
      <c r="O43" s="311"/>
      <c r="P43" s="312"/>
      <c r="Q43" s="310" t="str">
        <f>Q2</f>
        <v>Laboratory</v>
      </c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2"/>
      <c r="AC43" s="319" t="s">
        <v>98</v>
      </c>
      <c r="AD43" s="320"/>
      <c r="AE43" s="381" t="str">
        <f>AE2</f>
        <v>RAW SCORE</v>
      </c>
      <c r="AF43" s="367" t="s">
        <v>99</v>
      </c>
      <c r="AG43" s="369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WEB PROGRAMMING 2</v>
      </c>
      <c r="B44" s="346"/>
      <c r="C44" s="346"/>
      <c r="D44" s="346"/>
      <c r="E44" s="313" t="s">
        <v>101</v>
      </c>
      <c r="F44" s="313" t="s">
        <v>102</v>
      </c>
      <c r="G44" s="313" t="s">
        <v>103</v>
      </c>
      <c r="H44" s="313" t="s">
        <v>104</v>
      </c>
      <c r="I44" s="313" t="s">
        <v>105</v>
      </c>
      <c r="J44" s="313" t="s">
        <v>106</v>
      </c>
      <c r="K44" s="313" t="s">
        <v>107</v>
      </c>
      <c r="L44" s="313" t="s">
        <v>108</v>
      </c>
      <c r="M44" s="313" t="s">
        <v>109</v>
      </c>
      <c r="N44" s="313" t="s">
        <v>0</v>
      </c>
      <c r="O44" s="330" t="s">
        <v>110</v>
      </c>
      <c r="P44" s="307" t="s">
        <v>111</v>
      </c>
      <c r="Q44" s="313" t="s">
        <v>112</v>
      </c>
      <c r="R44" s="313" t="s">
        <v>113</v>
      </c>
      <c r="S44" s="313" t="s">
        <v>114</v>
      </c>
      <c r="T44" s="313" t="s">
        <v>115</v>
      </c>
      <c r="U44" s="313" t="s">
        <v>116</v>
      </c>
      <c r="V44" s="313" t="s">
        <v>117</v>
      </c>
      <c r="W44" s="313" t="s">
        <v>118</v>
      </c>
      <c r="X44" s="313" t="s">
        <v>119</v>
      </c>
      <c r="Y44" s="313" t="s">
        <v>120</v>
      </c>
      <c r="Z44" s="313" t="s">
        <v>121</v>
      </c>
      <c r="AA44" s="330" t="s">
        <v>110</v>
      </c>
      <c r="AB44" s="307" t="s">
        <v>111</v>
      </c>
      <c r="AC44" s="321"/>
      <c r="AD44" s="322"/>
      <c r="AE44" s="381"/>
      <c r="AF44" s="367"/>
      <c r="AG44" s="369"/>
      <c r="AH44" s="62"/>
      <c r="AI44" s="62"/>
      <c r="AJ44" s="62"/>
      <c r="AK44" s="62"/>
      <c r="AL44" s="62"/>
    </row>
    <row r="45" spans="1:38" ht="12.75" customHeight="1" x14ac:dyDescent="0.25">
      <c r="A45" s="335" t="str">
        <f>A4</f>
        <v>TTH 8:30AM-9:30AM  TTHSAT 9:30AM-10:30AM</v>
      </c>
      <c r="B45" s="336"/>
      <c r="C45" s="337"/>
      <c r="D45" s="71" t="str">
        <f>D4</f>
        <v>M306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30"/>
      <c r="P45" s="307"/>
      <c r="Q45" s="312"/>
      <c r="R45" s="312"/>
      <c r="S45" s="312"/>
      <c r="T45" s="312"/>
      <c r="U45" s="313"/>
      <c r="V45" s="313"/>
      <c r="W45" s="312"/>
      <c r="X45" s="312"/>
      <c r="Y45" s="312"/>
      <c r="Z45" s="312"/>
      <c r="AA45" s="331"/>
      <c r="AB45" s="308"/>
      <c r="AC45" s="68" t="s">
        <v>122</v>
      </c>
      <c r="AD45" s="69" t="s">
        <v>123</v>
      </c>
      <c r="AE45" s="381"/>
      <c r="AF45" s="367"/>
      <c r="AG45" s="369"/>
      <c r="AH45" s="62"/>
      <c r="AI45" s="62"/>
      <c r="AJ45" s="62"/>
      <c r="AK45" s="62"/>
      <c r="AL45" s="62"/>
    </row>
    <row r="46" spans="1:38" ht="12.75" customHeight="1" x14ac:dyDescent="0.25">
      <c r="A46" s="335" t="str">
        <f>A5</f>
        <v>1st Trimester SY 2017-2018</v>
      </c>
      <c r="B46" s="336"/>
      <c r="C46" s="337"/>
      <c r="D46" s="337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7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8"/>
      <c r="AC46" s="57" t="str">
        <f>IF(AC5="","",AC5)</f>
        <v/>
      </c>
      <c r="AD46" s="323"/>
      <c r="AE46" s="381"/>
      <c r="AF46" s="367"/>
      <c r="AG46" s="369"/>
      <c r="AH46" s="62"/>
      <c r="AI46" s="62"/>
      <c r="AJ46" s="62"/>
      <c r="AK46" s="62"/>
      <c r="AL46" s="62"/>
    </row>
    <row r="47" spans="1:38" ht="12.75" customHeight="1" x14ac:dyDescent="0.25">
      <c r="A47" s="347" t="str">
        <f>A6</f>
        <v>Inst/Prof:Leonard Prim Francis G. Reyes</v>
      </c>
      <c r="B47" s="311"/>
      <c r="C47" s="312"/>
      <c r="D47" s="312"/>
      <c r="E47" s="303" t="str">
        <f>IF(E6="","",E6)</f>
        <v/>
      </c>
      <c r="F47" s="303" t="str">
        <f t="shared" si="5"/>
        <v/>
      </c>
      <c r="G47" s="303" t="str">
        <f t="shared" si="5"/>
        <v/>
      </c>
      <c r="H47" s="303" t="str">
        <f t="shared" si="5"/>
        <v/>
      </c>
      <c r="I47" s="303" t="str">
        <f t="shared" si="5"/>
        <v/>
      </c>
      <c r="J47" s="303" t="str">
        <f t="shared" si="5"/>
        <v/>
      </c>
      <c r="K47" s="303" t="str">
        <f t="shared" si="5"/>
        <v/>
      </c>
      <c r="L47" s="303" t="str">
        <f t="shared" si="5"/>
        <v/>
      </c>
      <c r="M47" s="303" t="str">
        <f t="shared" si="5"/>
        <v/>
      </c>
      <c r="N47" s="303" t="str">
        <f t="shared" si="5"/>
        <v/>
      </c>
      <c r="O47" s="305" t="str">
        <f>O6</f>
        <v/>
      </c>
      <c r="P47" s="307"/>
      <c r="Q47" s="303" t="str">
        <f t="shared" ref="Q47:Z47" si="7">IF(Q6="","",Q6)</f>
        <v/>
      </c>
      <c r="R47" s="303" t="str">
        <f t="shared" si="7"/>
        <v/>
      </c>
      <c r="S47" s="303" t="str">
        <f t="shared" si="7"/>
        <v/>
      </c>
      <c r="T47" s="303" t="str">
        <f t="shared" si="7"/>
        <v/>
      </c>
      <c r="U47" s="303" t="str">
        <f t="shared" si="7"/>
        <v/>
      </c>
      <c r="V47" s="303" t="str">
        <f t="shared" si="7"/>
        <v/>
      </c>
      <c r="W47" s="303" t="str">
        <f t="shared" si="7"/>
        <v/>
      </c>
      <c r="X47" s="303" t="str">
        <f t="shared" si="7"/>
        <v/>
      </c>
      <c r="Y47" s="303" t="str">
        <f t="shared" si="7"/>
        <v/>
      </c>
      <c r="Z47" s="303" t="str">
        <f t="shared" si="7"/>
        <v/>
      </c>
      <c r="AA47" s="305" t="str">
        <f>AA6</f>
        <v/>
      </c>
      <c r="AB47" s="308"/>
      <c r="AC47" s="377">
        <f>AC6</f>
        <v>40634</v>
      </c>
      <c r="AD47" s="324"/>
      <c r="AE47" s="381"/>
      <c r="AF47" s="367"/>
      <c r="AG47" s="369"/>
      <c r="AH47" s="62"/>
      <c r="AI47" s="62"/>
      <c r="AJ47" s="62"/>
      <c r="AK47" s="62"/>
      <c r="AL47" s="62"/>
    </row>
    <row r="48" spans="1:38" ht="13.35" customHeight="1" x14ac:dyDescent="0.25">
      <c r="A48" s="350" t="s">
        <v>124</v>
      </c>
      <c r="B48" s="351"/>
      <c r="C48" s="354" t="s">
        <v>125</v>
      </c>
      <c r="D48" s="343" t="s">
        <v>128</v>
      </c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5"/>
      <c r="P48" s="307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305"/>
      <c r="AB48" s="308"/>
      <c r="AC48" s="378"/>
      <c r="AD48" s="324"/>
      <c r="AE48" s="381"/>
      <c r="AF48" s="367"/>
      <c r="AG48" s="369"/>
      <c r="AH48" s="55"/>
      <c r="AI48" s="55"/>
      <c r="AJ48" s="55"/>
      <c r="AK48" s="55"/>
      <c r="AL48" s="55"/>
    </row>
    <row r="49" spans="1:33" x14ac:dyDescent="0.25">
      <c r="A49" s="352"/>
      <c r="B49" s="353"/>
      <c r="C49" s="355"/>
      <c r="D49" s="344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6"/>
      <c r="P49" s="380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6"/>
      <c r="AB49" s="309"/>
      <c r="AC49" s="379"/>
      <c r="AD49" s="325"/>
      <c r="AE49" s="382"/>
      <c r="AF49" s="368"/>
      <c r="AG49" s="370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1"/>
      <c r="AI66" s="299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2"/>
      <c r="AI67" s="300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2"/>
      <c r="AI68" s="300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2"/>
      <c r="AI69" s="300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2"/>
      <c r="AI70" s="300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2"/>
      <c r="AI71" s="300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2"/>
      <c r="AI72" s="300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2"/>
      <c r="AI73" s="300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2"/>
      <c r="AI74" s="300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2"/>
      <c r="AI75" s="300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2"/>
      <c r="AI76" s="300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2"/>
      <c r="AI77" s="300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2"/>
      <c r="AI78" s="300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2"/>
      <c r="AI79" s="300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2"/>
      <c r="AI80" s="300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INTL1</v>
      </c>
      <c r="C11" s="387" t="str">
        <f>'INITIAL INPUT'!G12</f>
        <v>ITCS 222</v>
      </c>
      <c r="D11" s="388"/>
      <c r="E11" s="388"/>
      <c r="F11" s="163"/>
      <c r="G11" s="389" t="str">
        <f>CRS!A4</f>
        <v>TTH 8:30AM-9:30AM  TTHSAT 9:30AM-10:30AM</v>
      </c>
      <c r="H11" s="390"/>
      <c r="I11" s="390"/>
      <c r="J11" s="390"/>
      <c r="K11" s="390"/>
      <c r="L11" s="390"/>
      <c r="M11" s="390"/>
      <c r="N11" s="164"/>
      <c r="O11" s="391" t="str">
        <f>CONCATENATE('INITIAL INPUT'!G16," Trimester")</f>
        <v>1st Trimester</v>
      </c>
      <c r="P11" s="388"/>
    </row>
    <row r="12" spans="1:34" s="127" customFormat="1" ht="15" customHeight="1" x14ac:dyDescent="0.2">
      <c r="A12" s="126" t="s">
        <v>14</v>
      </c>
      <c r="C12" s="392" t="s">
        <v>15</v>
      </c>
      <c r="D12" s="300"/>
      <c r="E12" s="300"/>
      <c r="F12" s="163"/>
      <c r="G12" s="393" t="s">
        <v>141</v>
      </c>
      <c r="H12" s="300"/>
      <c r="I12" s="300"/>
      <c r="J12" s="300"/>
      <c r="K12" s="300"/>
      <c r="L12" s="300"/>
      <c r="M12" s="300"/>
      <c r="N12" s="106"/>
      <c r="O12" s="394" t="str">
        <f>CONCATENATE("SY ",'INITIAL INPUT'!D16)</f>
        <v>SY 2017-2018</v>
      </c>
      <c r="P12" s="395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5" t="s">
        <v>133</v>
      </c>
      <c r="P14" s="386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12002840</v>
      </c>
      <c r="C15" s="139" t="str">
        <f>IF(NAMES!B2="","",NAMES!B2)</f>
        <v xml:space="preserve">MANAGDAG, JOSEFINO JR P.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TRACK-3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83" t="str">
        <f>IF(CRS!W9="","",CRS!W9)</f>
        <v/>
      </c>
      <c r="P15" s="384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/>
      </c>
      <c r="C16" s="139" t="str">
        <f>IF(NAMES!B3="","",NAMES!B3)</f>
        <v/>
      </c>
      <c r="D16" s="140"/>
      <c r="E16" s="141" t="str">
        <f>IF(NAMES!C3="","",NAMES!C3)</f>
        <v/>
      </c>
      <c r="F16" s="142"/>
      <c r="G16" s="143" t="str">
        <f>IF(NAMES!D3="","",NAMES!D3)</f>
        <v/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83" t="str">
        <f>IF(CRS!W10="","",CRS!W10)</f>
        <v/>
      </c>
      <c r="P16" s="384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/>
      </c>
      <c r="C17" s="139" t="str">
        <f>IF(NAMES!B4="","",NAMES!B4)</f>
        <v/>
      </c>
      <c r="D17" s="140"/>
      <c r="E17" s="141" t="str">
        <f>IF(NAMES!C4="","",NAMES!C4)</f>
        <v/>
      </c>
      <c r="F17" s="142"/>
      <c r="G17" s="143" t="str">
        <f>IF(NAMES!D4="","",NAMES!D4)</f>
        <v/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83" t="str">
        <f>IF(CRS!W11="","",CRS!W11)</f>
        <v/>
      </c>
      <c r="P17" s="384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/>
      </c>
      <c r="C18" s="139" t="str">
        <f>IF(NAMES!B5="","",NAMES!B5)</f>
        <v/>
      </c>
      <c r="D18" s="140"/>
      <c r="E18" s="141" t="str">
        <f>IF(NAMES!C5="","",NAMES!C5)</f>
        <v/>
      </c>
      <c r="F18" s="142"/>
      <c r="G18" s="143" t="str">
        <f>IF(NAMES!D5="","",NAMES!D5)</f>
        <v/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83" t="str">
        <f>IF(CRS!W12="","",CRS!W12)</f>
        <v/>
      </c>
      <c r="P18" s="384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/>
      </c>
      <c r="C19" s="139" t="str">
        <f>IF(NAMES!B6="","",NAMES!B6)</f>
        <v/>
      </c>
      <c r="D19" s="140"/>
      <c r="E19" s="141" t="str">
        <f>IF(NAMES!C6="","",NAMES!C6)</f>
        <v/>
      </c>
      <c r="F19" s="142"/>
      <c r="G19" s="143" t="str">
        <f>IF(NAMES!D6="","",NAMES!D6)</f>
        <v/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83" t="str">
        <f>IF(CRS!W13="","",CRS!W13)</f>
        <v/>
      </c>
      <c r="P19" s="384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/>
      </c>
      <c r="C20" s="139" t="str">
        <f>IF(NAMES!B7="","",NAMES!B7)</f>
        <v/>
      </c>
      <c r="D20" s="140"/>
      <c r="E20" s="141" t="str">
        <f>IF(NAMES!C7="","",NAMES!C7)</f>
        <v/>
      </c>
      <c r="F20" s="142"/>
      <c r="G20" s="143" t="str">
        <f>IF(NAMES!D7="","",NAMES!D7)</f>
        <v/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83" t="str">
        <f>IF(CRS!W14="","",CRS!W14)</f>
        <v/>
      </c>
      <c r="P20" s="384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83" t="str">
        <f>IF(CRS!W15="","",CRS!W15)</f>
        <v/>
      </c>
      <c r="P21" s="384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83" t="str">
        <f>IF(CRS!W16="","",CRS!W16)</f>
        <v/>
      </c>
      <c r="P22" s="384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83" t="str">
        <f>IF(CRS!W17="","",CRS!W17)</f>
        <v/>
      </c>
      <c r="P23" s="384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83" t="str">
        <f>IF(CRS!W18="","",CRS!W18)</f>
        <v/>
      </c>
      <c r="P24" s="384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83" t="str">
        <f>IF(CRS!W19="","",CRS!W19)</f>
        <v/>
      </c>
      <c r="P25" s="384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83" t="str">
        <f>IF(CRS!W20="","",CRS!W20)</f>
        <v/>
      </c>
      <c r="P26" s="384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83" t="str">
        <f>IF(CRS!W21="","",CRS!W21)</f>
        <v/>
      </c>
      <c r="P27" s="384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83" t="str">
        <f>IF(CRS!W22="","",CRS!W22)</f>
        <v/>
      </c>
      <c r="P28" s="384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83" t="str">
        <f>IF(CRS!W23="","",CRS!W23)</f>
        <v/>
      </c>
      <c r="P29" s="384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83" t="str">
        <f>IF(CRS!W24="","",CRS!W24)</f>
        <v/>
      </c>
      <c r="P30" s="384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83" t="str">
        <f>IF(CRS!W25="","",CRS!W25)</f>
        <v/>
      </c>
      <c r="P31" s="384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83" t="str">
        <f>IF(CRS!W26="","",CRS!W26)</f>
        <v/>
      </c>
      <c r="P32" s="384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83" t="str">
        <f>IF(CRS!W27="","",CRS!W27)</f>
        <v/>
      </c>
      <c r="P33" s="384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83" t="str">
        <f>IF(CRS!W28="","",CRS!W28)</f>
        <v/>
      </c>
      <c r="P34" s="384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83" t="str">
        <f>IF(CRS!W29="","",CRS!W29)</f>
        <v/>
      </c>
      <c r="P35" s="384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83" t="str">
        <f>IF(CRS!W30="","",CRS!W30)</f>
        <v/>
      </c>
      <c r="P36" s="384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83" t="str">
        <f>IF(CRS!W31="","",CRS!W31)</f>
        <v/>
      </c>
      <c r="P37" s="384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83" t="str">
        <f>IF(CRS!W32="","",CRS!W32)</f>
        <v/>
      </c>
      <c r="P38" s="384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83" t="str">
        <f>IF(CRS!W33="","",CRS!W33)</f>
        <v/>
      </c>
      <c r="P39" s="384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83" t="str">
        <f>IF(CRS!W34="","",CRS!W34)</f>
        <v/>
      </c>
      <c r="P40" s="384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83" t="str">
        <f>IF(CRS!W35="","",CRS!W35)</f>
        <v/>
      </c>
      <c r="P41" s="384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83" t="str">
        <f>IF(CRS!W36="","",CRS!W36)</f>
        <v/>
      </c>
      <c r="P42" s="384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83" t="str">
        <f>IF(CRS!W37="","",CRS!W37)</f>
        <v/>
      </c>
      <c r="P43" s="384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83" t="str">
        <f>IF(CRS!W38="","",CRS!W38)</f>
        <v/>
      </c>
      <c r="P44" s="384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83" t="str">
        <f>IF(CRS!W39="","",CRS!W39)</f>
        <v/>
      </c>
      <c r="P45" s="384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83" t="str">
        <f>IF(CRS!W40="","",CRS!W40)</f>
        <v/>
      </c>
      <c r="P46" s="384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WEB PROGRAMMING 2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INTL1</v>
      </c>
      <c r="C72" s="387" t="str">
        <f>C11</f>
        <v>ITCS 222</v>
      </c>
      <c r="D72" s="388"/>
      <c r="E72" s="388"/>
      <c r="F72" s="163"/>
      <c r="G72" s="389" t="str">
        <f>G11</f>
        <v>TTH 8:30AM-9:30AM  TTHSAT 9:30AM-10:30AM</v>
      </c>
      <c r="H72" s="390"/>
      <c r="I72" s="390"/>
      <c r="J72" s="390"/>
      <c r="K72" s="390"/>
      <c r="L72" s="390"/>
      <c r="M72" s="390"/>
      <c r="N72" s="164"/>
      <c r="O72" s="391" t="str">
        <f>O11</f>
        <v>1st Trimester</v>
      </c>
      <c r="P72" s="388"/>
    </row>
    <row r="73" spans="1:34" s="127" customFormat="1" ht="15" customHeight="1" x14ac:dyDescent="0.2">
      <c r="A73" s="126" t="s">
        <v>14</v>
      </c>
      <c r="C73" s="392" t="s">
        <v>15</v>
      </c>
      <c r="D73" s="300"/>
      <c r="E73" s="300"/>
      <c r="F73" s="163"/>
      <c r="G73" s="393" t="s">
        <v>141</v>
      </c>
      <c r="H73" s="300"/>
      <c r="I73" s="300"/>
      <c r="J73" s="300"/>
      <c r="K73" s="300"/>
      <c r="L73" s="300"/>
      <c r="M73" s="300"/>
      <c r="N73" s="106"/>
      <c r="O73" s="394" t="str">
        <f>O12</f>
        <v>SY 2017-2018</v>
      </c>
      <c r="P73" s="395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5" t="s">
        <v>133</v>
      </c>
      <c r="P75" s="386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83" t="str">
        <f>IF(CRS!W50="","",CRS!W50)</f>
        <v/>
      </c>
      <c r="P76" s="384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83" t="str">
        <f>IF(CRS!W51="","",CRS!W51)</f>
        <v/>
      </c>
      <c r="P77" s="384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83" t="str">
        <f>IF(CRS!W52="","",CRS!W52)</f>
        <v/>
      </c>
      <c r="P78" s="384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83" t="str">
        <f>IF(CRS!W53="","",CRS!W53)</f>
        <v/>
      </c>
      <c r="P79" s="384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83" t="str">
        <f>IF(CRS!W54="","",CRS!W54)</f>
        <v/>
      </c>
      <c r="P80" s="384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83" t="str">
        <f>IF(CRS!W55="","",CRS!W55)</f>
        <v/>
      </c>
      <c r="P81" s="384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83" t="str">
        <f>IF(CRS!W56="","",CRS!W56)</f>
        <v/>
      </c>
      <c r="P82" s="384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83" t="str">
        <f>IF(CRS!W57="","",CRS!W57)</f>
        <v/>
      </c>
      <c r="P83" s="384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83" t="str">
        <f>IF(CRS!W58="","",CRS!W58)</f>
        <v/>
      </c>
      <c r="P84" s="384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83" t="str">
        <f>IF(CRS!W59="","",CRS!W59)</f>
        <v/>
      </c>
      <c r="P85" s="384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83" t="str">
        <f>IF(CRS!W60="","",CRS!W60)</f>
        <v/>
      </c>
      <c r="P86" s="384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83" t="str">
        <f>IF(CRS!W61="","",CRS!W61)</f>
        <v/>
      </c>
      <c r="P87" s="384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83" t="str">
        <f>IF(CRS!W62="","",CRS!W62)</f>
        <v/>
      </c>
      <c r="P88" s="384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83" t="str">
        <f>IF(CRS!W63="","",CRS!W63)</f>
        <v/>
      </c>
      <c r="P89" s="384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83" t="str">
        <f>IF(CRS!W64="","",CRS!W64)</f>
        <v/>
      </c>
      <c r="P90" s="384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83" t="str">
        <f>IF(CRS!W65="","",CRS!W65)</f>
        <v/>
      </c>
      <c r="P91" s="384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83" t="str">
        <f>IF(CRS!W66="","",CRS!W66)</f>
        <v/>
      </c>
      <c r="P92" s="384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83" t="str">
        <f>IF(CRS!W67="","",CRS!W67)</f>
        <v/>
      </c>
      <c r="P93" s="384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83" t="str">
        <f>IF(CRS!W68="","",CRS!W68)</f>
        <v/>
      </c>
      <c r="P94" s="384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83" t="str">
        <f>IF(CRS!W69="","",CRS!W69)</f>
        <v/>
      </c>
      <c r="P95" s="384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83" t="str">
        <f>IF(CRS!W70="","",CRS!W70)</f>
        <v/>
      </c>
      <c r="P96" s="384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83" t="str">
        <f>IF(CRS!W71="","",CRS!W71)</f>
        <v/>
      </c>
      <c r="P97" s="384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83" t="str">
        <f>IF(CRS!W72="","",CRS!W72)</f>
        <v/>
      </c>
      <c r="P98" s="384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83" t="str">
        <f>IF(CRS!W73="","",CRS!W73)</f>
        <v/>
      </c>
      <c r="P99" s="384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83" t="str">
        <f>IF(CRS!W74="","",CRS!W74)</f>
        <v/>
      </c>
      <c r="P100" s="384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83" t="str">
        <f>IF(CRS!W75="","",CRS!W75)</f>
        <v/>
      </c>
      <c r="P101" s="384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83" t="str">
        <f>IF(CRS!W76="","",CRS!W76)</f>
        <v/>
      </c>
      <c r="P102" s="384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83" t="str">
        <f>IF(CRS!W77="","",CRS!W77)</f>
        <v/>
      </c>
      <c r="P103" s="384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83" t="str">
        <f>IF(CRS!W78="","",CRS!W78)</f>
        <v/>
      </c>
      <c r="P104" s="384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83" t="str">
        <f>IF(CRS!W79="","",CRS!W79)</f>
        <v/>
      </c>
      <c r="P105" s="384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83" t="str">
        <f>IF(CRS!W80="","",CRS!W80)</f>
        <v/>
      </c>
      <c r="P106" s="384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83" t="s">
        <v>28</v>
      </c>
      <c r="P107" s="384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WEB PROGRAMMING 2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2017-11-25T03:49:01Z</dcterms:modified>
</cp:coreProperties>
</file>