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\Desktop\ClassRecords\2T1617CR\"/>
    </mc:Choice>
  </mc:AlternateContent>
  <bookViews>
    <workbookView xWindow="0" yWindow="0" windowWidth="12000" windowHeight="7500" firstSheet="1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62913"/>
</workbook>
</file>

<file path=xl/calcChain.xml><?xml version="1.0" encoding="utf-8"?>
<calcChain xmlns="http://schemas.openxmlformats.org/spreadsheetml/2006/main">
  <c r="F31" i="3" l="1"/>
  <c r="F24" i="3"/>
  <c r="F16" i="3"/>
  <c r="F17" i="3"/>
  <c r="F23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7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B22" i="3" s="1"/>
  <c r="F22" i="4" s="1"/>
  <c r="AA21" i="3"/>
  <c r="AB21" i="3" s="1"/>
  <c r="F21" i="4" s="1"/>
  <c r="AA20" i="3"/>
  <c r="AA19" i="3"/>
  <c r="AB19" i="3" s="1"/>
  <c r="F19" i="4" s="1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P19" i="3" s="1"/>
  <c r="E19" i="4" s="1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8" i="6"/>
  <c r="C20" i="6"/>
  <c r="C21" i="6"/>
  <c r="C25" i="6"/>
  <c r="C28" i="6"/>
  <c r="C30" i="6"/>
  <c r="C34" i="6"/>
  <c r="C36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D12" i="7"/>
  <c r="B13" i="7"/>
  <c r="B17" i="7"/>
  <c r="B18" i="7"/>
  <c r="B19" i="7"/>
  <c r="D19" i="7"/>
  <c r="D20" i="7"/>
  <c r="D21" i="7"/>
  <c r="B22" i="7"/>
  <c r="C25" i="7"/>
  <c r="C28" i="7"/>
  <c r="C30" i="7"/>
  <c r="B31" i="7"/>
  <c r="B32" i="7"/>
  <c r="B33" i="7"/>
  <c r="B35" i="7"/>
  <c r="D35" i="7"/>
  <c r="D37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B13" i="6"/>
  <c r="B16" i="6"/>
  <c r="B17" i="6"/>
  <c r="B18" i="6"/>
  <c r="D18" i="6"/>
  <c r="B19" i="6"/>
  <c r="D19" i="6"/>
  <c r="D21" i="6"/>
  <c r="B22" i="6"/>
  <c r="B23" i="6"/>
  <c r="B25" i="6"/>
  <c r="B26" i="6"/>
  <c r="B27" i="6"/>
  <c r="D30" i="6"/>
  <c r="B31" i="6"/>
  <c r="B32" i="6"/>
  <c r="B33" i="6"/>
  <c r="B34" i="6"/>
  <c r="B35" i="6"/>
  <c r="D35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5" i="7"/>
  <c r="B26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6" i="3"/>
  <c r="F1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P20" i="3"/>
  <c r="E20" i="4" s="1"/>
  <c r="P22" i="3"/>
  <c r="E22" i="4" s="1"/>
  <c r="P30" i="3"/>
  <c r="E30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P27" i="3"/>
  <c r="E27" i="4" s="1"/>
  <c r="P54" i="3"/>
  <c r="E54" i="4" s="1"/>
  <c r="E56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P38" i="3" l="1"/>
  <c r="E38" i="4" s="1"/>
  <c r="P36" i="3"/>
  <c r="E36" i="4" s="1"/>
  <c r="P11" i="3"/>
  <c r="E11" i="4" s="1"/>
  <c r="P13" i="3"/>
  <c r="E13" i="4" s="1"/>
  <c r="P15" i="3"/>
  <c r="E15" i="4" s="1"/>
  <c r="P17" i="3"/>
  <c r="E17" i="4" s="1"/>
  <c r="P21" i="3"/>
  <c r="E21" i="4" s="1"/>
  <c r="P25" i="3"/>
  <c r="E25" i="4" s="1"/>
  <c r="P29" i="3"/>
  <c r="E29" i="4" s="1"/>
  <c r="P33" i="3"/>
  <c r="E33" i="4" s="1"/>
  <c r="P35" i="3"/>
  <c r="E35" i="4" s="1"/>
  <c r="P37" i="3"/>
  <c r="E37" i="4" s="1"/>
  <c r="P12" i="3"/>
  <c r="E12" i="4" s="1"/>
  <c r="P16" i="3"/>
  <c r="E16" i="4" s="1"/>
  <c r="H16" i="4" s="1"/>
  <c r="AE16" i="3" s="1"/>
  <c r="P28" i="3"/>
  <c r="E28" i="4" s="1"/>
  <c r="P32" i="3"/>
  <c r="E32" i="4" s="1"/>
  <c r="P10" i="3"/>
  <c r="E10" i="4" s="1"/>
  <c r="P14" i="3"/>
  <c r="E14" i="4" s="1"/>
  <c r="P18" i="3"/>
  <c r="E18" i="4" s="1"/>
  <c r="P26" i="3"/>
  <c r="E26" i="4" s="1"/>
  <c r="P34" i="3"/>
  <c r="E34" i="4" s="1"/>
  <c r="P23" i="3"/>
  <c r="E23" i="4" s="1"/>
  <c r="P31" i="3"/>
  <c r="E31" i="4" s="1"/>
  <c r="P39" i="3"/>
  <c r="E39" i="4" s="1"/>
  <c r="P24" i="3"/>
  <c r="E24" i="4" s="1"/>
  <c r="AB11" i="3"/>
  <c r="F11" i="4" s="1"/>
  <c r="H11" i="4" s="1"/>
  <c r="I11" i="4" s="1"/>
  <c r="I17" i="8" s="1"/>
  <c r="AB15" i="3"/>
  <c r="F15" i="4" s="1"/>
  <c r="AB23" i="3"/>
  <c r="F23" i="4" s="1"/>
  <c r="H23" i="4" s="1"/>
  <c r="I23" i="4" s="1"/>
  <c r="AB27" i="3"/>
  <c r="F27" i="4" s="1"/>
  <c r="H27" i="4" s="1"/>
  <c r="AB35" i="3"/>
  <c r="F35" i="4" s="1"/>
  <c r="AB39" i="3"/>
  <c r="F39" i="4" s="1"/>
  <c r="AB30" i="3"/>
  <c r="F30" i="4" s="1"/>
  <c r="H30" i="4" s="1"/>
  <c r="AE30" i="3" s="1"/>
  <c r="AB14" i="3"/>
  <c r="F14" i="4" s="1"/>
  <c r="AB25" i="3"/>
  <c r="F25" i="4" s="1"/>
  <c r="H25" i="4" s="1"/>
  <c r="AE25" i="3" s="1"/>
  <c r="AB12" i="3"/>
  <c r="F12" i="4" s="1"/>
  <c r="H12" i="4" s="1"/>
  <c r="AE12" i="3" s="1"/>
  <c r="AB20" i="3"/>
  <c r="F20" i="4" s="1"/>
  <c r="H20" i="4" s="1"/>
  <c r="I20" i="4" s="1"/>
  <c r="AF20" i="3" s="1"/>
  <c r="AB24" i="3"/>
  <c r="F24" i="4" s="1"/>
  <c r="H24" i="4" s="1"/>
  <c r="I24" i="4" s="1"/>
  <c r="AB32" i="3"/>
  <c r="F32" i="4" s="1"/>
  <c r="AB36" i="3"/>
  <c r="F36" i="4" s="1"/>
  <c r="AB28" i="3"/>
  <c r="F28" i="4" s="1"/>
  <c r="AB13" i="3"/>
  <c r="F13" i="4" s="1"/>
  <c r="AB29" i="3"/>
  <c r="F29" i="4" s="1"/>
  <c r="H29" i="4" s="1"/>
  <c r="I29" i="4" s="1"/>
  <c r="I35" i="8" s="1"/>
  <c r="AB33" i="3"/>
  <c r="F33" i="4" s="1"/>
  <c r="AB37" i="3"/>
  <c r="F37" i="4" s="1"/>
  <c r="AB17" i="3"/>
  <c r="F17" i="4" s="1"/>
  <c r="AB9" i="3"/>
  <c r="F9" i="4" s="1"/>
  <c r="H9" i="4" s="1"/>
  <c r="I9" i="4" s="1"/>
  <c r="AF9" i="3" s="1"/>
  <c r="AB10" i="3"/>
  <c r="F10" i="4" s="1"/>
  <c r="H10" i="4" s="1"/>
  <c r="I10" i="4" s="1"/>
  <c r="AF10" i="3" s="1"/>
  <c r="AB18" i="3"/>
  <c r="F18" i="4" s="1"/>
  <c r="H18" i="4" s="1"/>
  <c r="AE18" i="3" s="1"/>
  <c r="AB26" i="3"/>
  <c r="F26" i="4" s="1"/>
  <c r="AB34" i="3"/>
  <c r="F34" i="4" s="1"/>
  <c r="V55" i="4"/>
  <c r="W55" i="4" s="1"/>
  <c r="D12" i="6"/>
  <c r="D36" i="7"/>
  <c r="C26" i="7"/>
  <c r="C26" i="6"/>
  <c r="B12" i="3"/>
  <c r="D36" i="6"/>
  <c r="B28" i="6"/>
  <c r="D20" i="6"/>
  <c r="B38" i="7"/>
  <c r="C23" i="7"/>
  <c r="B20" i="7"/>
  <c r="B28" i="7"/>
  <c r="B20" i="6"/>
  <c r="D16" i="7"/>
  <c r="C37" i="6"/>
  <c r="B9" i="6"/>
  <c r="T20" i="4"/>
  <c r="U20" i="4" s="1"/>
  <c r="AG20" i="7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55" i="6"/>
  <c r="AF61" i="7"/>
  <c r="AF62" i="7"/>
  <c r="AG33" i="7"/>
  <c r="U17" i="4"/>
  <c r="V17" i="4" s="1"/>
  <c r="AF71" i="7"/>
  <c r="H55" i="4"/>
  <c r="I55" i="4" s="1"/>
  <c r="I81" i="8" s="1"/>
  <c r="U76" i="4"/>
  <c r="V76" i="4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O88" i="8"/>
  <c r="M88" i="8"/>
  <c r="O76" i="4"/>
  <c r="AG76" i="6" s="1"/>
  <c r="U40" i="4"/>
  <c r="V40" i="4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67" i="4"/>
  <c r="AE67" i="3" s="1"/>
  <c r="V58" i="4"/>
  <c r="H22" i="4"/>
  <c r="I22" i="4" s="1"/>
  <c r="I28" i="8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60" i="4"/>
  <c r="AE60" i="3" s="1"/>
  <c r="AG31" i="7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I90" i="8"/>
  <c r="K81" i="8"/>
  <c r="AG55" i="6"/>
  <c r="AG71" i="7"/>
  <c r="V71" i="4"/>
  <c r="U51" i="4"/>
  <c r="AF72" i="7"/>
  <c r="U69" i="4"/>
  <c r="AG15" i="7"/>
  <c r="AG34" i="7"/>
  <c r="V11" i="4"/>
  <c r="U70" i="4"/>
  <c r="AF34" i="7"/>
  <c r="O92" i="8"/>
  <c r="AG62" i="7"/>
  <c r="AG29" i="6"/>
  <c r="M105" i="8"/>
  <c r="O16" i="8"/>
  <c r="M16" i="8"/>
  <c r="M37" i="8"/>
  <c r="O37" i="8"/>
  <c r="AF52" i="3"/>
  <c r="M89" i="8"/>
  <c r="O89" i="8"/>
  <c r="AF63" i="7"/>
  <c r="V61" i="4"/>
  <c r="W61" i="4" s="1"/>
  <c r="AG10" i="7"/>
  <c r="U80" i="4"/>
  <c r="M40" i="8"/>
  <c r="O40" i="8"/>
  <c r="U12" i="4"/>
  <c r="M39" i="8"/>
  <c r="AG63" i="7"/>
  <c r="AF66" i="7"/>
  <c r="U52" i="4"/>
  <c r="M91" i="8"/>
  <c r="AG24" i="7"/>
  <c r="AF10" i="7"/>
  <c r="AF30" i="7"/>
  <c r="U30" i="4"/>
  <c r="O30" i="8"/>
  <c r="M30" i="8"/>
  <c r="AG66" i="7"/>
  <c r="AF27" i="7"/>
  <c r="U27" i="4"/>
  <c r="U39" i="4" l="1"/>
  <c r="AG39" i="7" s="1"/>
  <c r="H39" i="4"/>
  <c r="AE39" i="3" s="1"/>
  <c r="H37" i="4"/>
  <c r="AE37" i="3" s="1"/>
  <c r="H17" i="4"/>
  <c r="I17" i="4" s="1"/>
  <c r="AF17" i="3" s="1"/>
  <c r="H13" i="4"/>
  <c r="I13" i="4" s="1"/>
  <c r="I19" i="8" s="1"/>
  <c r="H26" i="4"/>
  <c r="AE26" i="3" s="1"/>
  <c r="H14" i="4"/>
  <c r="I14" i="4" s="1"/>
  <c r="AF14" i="3" s="1"/>
  <c r="V20" i="4"/>
  <c r="W20" i="4" s="1"/>
  <c r="AF29" i="7"/>
  <c r="I27" i="4"/>
  <c r="I33" i="8" s="1"/>
  <c r="AE27" i="3"/>
  <c r="AG61" i="6"/>
  <c r="U35" i="4"/>
  <c r="V35" i="4" s="1"/>
  <c r="W35" i="4" s="1"/>
  <c r="O41" i="8" s="1"/>
  <c r="AF26" i="7"/>
  <c r="U22" i="4"/>
  <c r="V22" i="4" s="1"/>
  <c r="W22" i="4" s="1"/>
  <c r="AG69" i="6"/>
  <c r="AF31" i="6"/>
  <c r="AG79" i="7"/>
  <c r="O56" i="4"/>
  <c r="K82" i="8" s="1"/>
  <c r="AF61" i="6"/>
  <c r="AF37" i="7"/>
  <c r="AF20" i="7"/>
  <c r="V25" i="4"/>
  <c r="W25" i="4" s="1"/>
  <c r="O31" i="8" s="1"/>
  <c r="AF60" i="7"/>
  <c r="AF19" i="7"/>
  <c r="K89" i="8"/>
  <c r="V26" i="4"/>
  <c r="M32" i="8" s="1"/>
  <c r="O39" i="4"/>
  <c r="K45" i="8" s="1"/>
  <c r="AF79" i="7"/>
  <c r="U67" i="4"/>
  <c r="V67" i="4" s="1"/>
  <c r="M93" i="8" s="1"/>
  <c r="AG28" i="7"/>
  <c r="AG60" i="7"/>
  <c r="M34" i="8"/>
  <c r="O27" i="4"/>
  <c r="K33" i="8" s="1"/>
  <c r="AF69" i="6"/>
  <c r="AG37" i="7"/>
  <c r="AF21" i="6"/>
  <c r="K37" i="8"/>
  <c r="AG19" i="7"/>
  <c r="AF25" i="7"/>
  <c r="M19" i="8"/>
  <c r="O13" i="4"/>
  <c r="K19" i="8" s="1"/>
  <c r="I31" i="4"/>
  <c r="I37" i="8" s="1"/>
  <c r="U14" i="4"/>
  <c r="V14" i="4" s="1"/>
  <c r="W14" i="4" s="1"/>
  <c r="AG13" i="7"/>
  <c r="AF11" i="3"/>
  <c r="U32" i="4"/>
  <c r="AG32" i="7" s="1"/>
  <c r="V29" i="4"/>
  <c r="M35" i="8" s="1"/>
  <c r="AE11" i="3"/>
  <c r="K27" i="8"/>
  <c r="O24" i="4"/>
  <c r="K30" i="8" s="1"/>
  <c r="I19" i="4"/>
  <c r="I25" i="8" s="1"/>
  <c r="AF23" i="7"/>
  <c r="AG37" i="6"/>
  <c r="O20" i="4"/>
  <c r="AG20" i="6" s="1"/>
  <c r="AG23" i="7"/>
  <c r="M29" i="8"/>
  <c r="AF13" i="7"/>
  <c r="AG26" i="6"/>
  <c r="AF37" i="6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25" i="6"/>
  <c r="AG10" i="6"/>
  <c r="K44" i="8"/>
  <c r="M80" i="8"/>
  <c r="W54" i="4"/>
  <c r="O80" i="8" s="1"/>
  <c r="W64" i="4"/>
  <c r="O90" i="8" s="1"/>
  <c r="O23" i="4"/>
  <c r="K29" i="8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AE14" i="3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AF53" i="3"/>
  <c r="AG79" i="6"/>
  <c r="K105" i="8"/>
  <c r="M98" i="8"/>
  <c r="O98" i="8"/>
  <c r="AG51" i="7"/>
  <c r="V51" i="4"/>
  <c r="W51" i="4" s="1"/>
  <c r="I91" i="8"/>
  <c r="AF69" i="3"/>
  <c r="I87" i="8"/>
  <c r="AF61" i="3"/>
  <c r="O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I23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V27" i="4"/>
  <c r="W27" i="4" s="1"/>
  <c r="AG27" i="7"/>
  <c r="AG52" i="7"/>
  <c r="V52" i="4"/>
  <c r="W52" i="4" s="1"/>
  <c r="AF15" i="3"/>
  <c r="I21" i="8"/>
  <c r="V39" i="4"/>
  <c r="W39" i="4" s="1"/>
  <c r="I38" i="8"/>
  <c r="AF32" i="3"/>
  <c r="I26" i="4" l="1"/>
  <c r="I32" i="8" s="1"/>
  <c r="I37" i="4"/>
  <c r="AF37" i="3" s="1"/>
  <c r="AF13" i="3"/>
  <c r="V32" i="4"/>
  <c r="W32" i="4" s="1"/>
  <c r="O38" i="8" s="1"/>
  <c r="M26" i="8"/>
  <c r="AE17" i="3"/>
  <c r="AG39" i="6"/>
  <c r="M31" i="8"/>
  <c r="I20" i="8"/>
  <c r="AF31" i="3"/>
  <c r="AF27" i="3"/>
  <c r="W26" i="4"/>
  <c r="O32" i="8" s="1"/>
  <c r="K20" i="8"/>
  <c r="AG24" i="6"/>
  <c r="AF30" i="6"/>
  <c r="M41" i="8"/>
  <c r="AG22" i="7"/>
  <c r="AG35" i="7"/>
  <c r="AF62" i="3"/>
  <c r="I77" i="8"/>
  <c r="AG73" i="6"/>
  <c r="K23" i="8"/>
  <c r="O50" i="4"/>
  <c r="AG50" i="6" s="1"/>
  <c r="AF38" i="3"/>
  <c r="AG27" i="6"/>
  <c r="W67" i="4"/>
  <c r="O93" i="8" s="1"/>
  <c r="AG67" i="7"/>
  <c r="V18" i="4"/>
  <c r="W18" i="4" s="1"/>
  <c r="O24" i="8" s="1"/>
  <c r="AG13" i="6"/>
  <c r="K94" i="8"/>
  <c r="AG23" i="6"/>
  <c r="AG16" i="7"/>
  <c r="K42" i="8"/>
  <c r="AG14" i="7"/>
  <c r="W29" i="4"/>
  <c r="O35" i="8" s="1"/>
  <c r="AF19" i="3"/>
  <c r="K26" i="8"/>
  <c r="I42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M38" i="8" l="1"/>
  <c r="I43" i="8"/>
  <c r="K76" i="8"/>
  <c r="M24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<sst xmlns="http://schemas.openxmlformats.org/spreadsheetml/2006/main" count="764" uniqueCount="242">
  <si>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</si>
  <si>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</si>
  <si>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</si>
  <si>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</si>
  <si>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</si>
  <si>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</si>
  <si>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</si>
  <si>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</si>
  <si>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</si>
  <si>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</si>
  <si>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</si>
  <si>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</si>
  <si>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</si>
  <si>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</si>
  <si>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</si>
  <si>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</si>
  <si>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</si>
  <si>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</si>
  <si>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</si>
  <si>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</si>
  <si>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</si>
  <si>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</si>
  <si>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</si>
  <si>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</si>
  <si>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</si>
  <si>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</si>
  <si>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</si>
  <si>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</si>
  <si>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</si>
  <si>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</si>
  <si>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</si>
  <si>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</si>
  <si>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</si>
  <si>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</si>
  <si>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</si>
  <si>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</si>
  <si>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</si>
  <si>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</si>
  <si>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</si>
  <si>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</si>
  <si>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</si>
  <si>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</si>
  <si>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</si>
  <si>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</si>
  <si>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</si>
  <si>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</si>
  <si>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</si>
  <si>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</si>
  <si>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</si>
  <si>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</si>
  <si>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</si>
  <si>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</si>
  <si>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</si>
  <si>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</si>
  <si>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</si>
  <si>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</si>
  <si>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</si>
  <si>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</si>
  <si>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</si>
  <si>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</si>
  <si>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</si>
  <si>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</si>
  <si>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</si>
  <si>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</si>
  <si>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</si>
  <si>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</si>
  <si>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</si>
  <si>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</si>
  <si>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</si>
  <si>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</si>
  <si>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</si>
  <si>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</si>
  <si>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</si>
  <si>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</si>
  <si>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</si>
  <si>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</si>
  <si>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</si>
  <si>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</si>
  <si>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</si>
  <si>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</si>
  <si>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</si>
  <si>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</si>
  <si>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</si>
  <si>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</si>
  <si>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</si>
  <si>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</si>
  <si>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</si>
  <si>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</si>
  <si>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</si>
  <si>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</si>
  <si>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</si>
  <si>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</si>
  <si>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</si>
  <si>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</si>
  <si>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</si>
  <si>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</si>
  <si>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</si>
  <si>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</si>
  <si>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</si>
  <si>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</si>
  <si>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</si>
  <si>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</si>
  <si>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</si>
  <si>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</si>
  <si>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</si>
  <si>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</si>
  <si>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</si>
  <si>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</si>
  <si>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</si>
  <si>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</si>
  <si>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</si>
  <si>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</si>
  <si>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</si>
  <si>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</si>
  <si>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</si>
  <si>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</si>
  <si>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</si>
  <si>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</si>
  <si>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</si>
  <si>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</si>
  <si>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</si>
  <si>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</si>
  <si>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</si>
  <si>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</si>
  <si>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</si>
  <si>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</si>
  <si>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</si>
  <si>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</si>
  <si>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</si>
  <si>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</si>
  <si>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</si>
  <si>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</si>
  <si>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</si>
  <si>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</si>
  <si>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</si>
  <si>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</si>
  <si>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</si>
  <si>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</si>
  <si>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</si>
  <si>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</si>
  <si>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</si>
  <si>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</si>
  <si>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</si>
  <si>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</si>
  <si>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</si>
  <si>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</si>
  <si>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</si>
  <si>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</si>
  <si>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</si>
  <si>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</si>
  <si>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</si>
  <si>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</si>
  <si>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</si>
  <si>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</si>
  <si>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</si>
  <si>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</si>
  <si>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</si>
  <si>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2G</t>
  </si>
  <si>
    <t>2ND</t>
  </si>
  <si>
    <t xml:space="preserve">ABULGASEM, MOHAMED S. </t>
  </si>
  <si>
    <t>BSIT-ERP TRACK-1</t>
  </si>
  <si>
    <t>14-5076-914</t>
  </si>
  <si>
    <t xml:space="preserve">AMADI, DANIEL C. </t>
  </si>
  <si>
    <t>BSIT-WEB TRACK-2</t>
  </si>
  <si>
    <t>14-5516-128</t>
  </si>
  <si>
    <t xml:space="preserve">ARCANGELES, FRITZ B. </t>
  </si>
  <si>
    <t>BSIT-BA TRACK-1</t>
  </si>
  <si>
    <t>15-3585-319</t>
  </si>
  <si>
    <t xml:space="preserve">ARRUEJO, ALDWIN T. </t>
  </si>
  <si>
    <t>13-3967-215</t>
  </si>
  <si>
    <t xml:space="preserve">BASALLO, IRWIN L. </t>
  </si>
  <si>
    <t>BSIT-WEB TRACK-1</t>
  </si>
  <si>
    <t>9401550</t>
  </si>
  <si>
    <t xml:space="preserve">BOADILLA, JEFFERSON P. </t>
  </si>
  <si>
    <t>14-4943-614</t>
  </si>
  <si>
    <t xml:space="preserve">BUGNAY, ANGELICA M. </t>
  </si>
  <si>
    <t>15-1401-500</t>
  </si>
  <si>
    <t xml:space="preserve">CANGGAT, DIANE C. </t>
  </si>
  <si>
    <t>16-3756-255</t>
  </si>
  <si>
    <t xml:space="preserve">CHULHANG, LYN T. </t>
  </si>
  <si>
    <t>BSCS-DIGITAL ARTS TRACK-3</t>
  </si>
  <si>
    <t>12-0390-648</t>
  </si>
  <si>
    <t xml:space="preserve">CRUZ, JAN DAVID D. </t>
  </si>
  <si>
    <t>BSCS-DIGITAL ARTS TRACK-2</t>
  </si>
  <si>
    <t>15-2632-559</t>
  </si>
  <si>
    <t xml:space="preserve">DACASIN, DEN KARLO M. </t>
  </si>
  <si>
    <t>16-4549-561</t>
  </si>
  <si>
    <t xml:space="preserve">DE LOS REYES, MARY ANN A. </t>
  </si>
  <si>
    <t>BSIT-NET SEC TRACK-2</t>
  </si>
  <si>
    <t>15-0376-586</t>
  </si>
  <si>
    <t xml:space="preserve">DUPIANO, KURT VENSON S. </t>
  </si>
  <si>
    <t>BSIT-NET SEC TRACK-1</t>
  </si>
  <si>
    <t>16-5502-579</t>
  </si>
  <si>
    <t xml:space="preserve">ESQUIJO, JOHNREY M. </t>
  </si>
  <si>
    <t>15-2257-394</t>
  </si>
  <si>
    <t xml:space="preserve">GAOIRAN, CHRISTIAN EARL A. </t>
  </si>
  <si>
    <t>16-3706-385</t>
  </si>
  <si>
    <t xml:space="preserve">GHANEM, SALEH H. </t>
  </si>
  <si>
    <t>15-2390-306</t>
  </si>
  <si>
    <t xml:space="preserve">HORTALEZA, JHON LAWRENCE A. </t>
  </si>
  <si>
    <t>12-0736-241</t>
  </si>
  <si>
    <t xml:space="preserve">KIM, JEONGWOO </t>
  </si>
  <si>
    <t>BSCS-MOBILE TECH TRACK-2</t>
  </si>
  <si>
    <t>14-5020-682</t>
  </si>
  <si>
    <t xml:space="preserve">MANZANILLO, PHILINE KEELE E. </t>
  </si>
  <si>
    <t>16-3763-234</t>
  </si>
  <si>
    <t xml:space="preserve">MOHAMMAD SALEEM WAHEED, RUKIYYAH </t>
  </si>
  <si>
    <t>15-0654-259</t>
  </si>
  <si>
    <t xml:space="preserve">PASION, JEREMIAH JEMUEL S. </t>
  </si>
  <si>
    <t>15-0795-395</t>
  </si>
  <si>
    <t xml:space="preserve">PENARUBIA, VINCENT GABRIEL E. </t>
  </si>
  <si>
    <t>16-4942-770</t>
  </si>
  <si>
    <t xml:space="preserve">RAPUSO, EDGEL-J S. </t>
  </si>
  <si>
    <t>15-4573-364</t>
  </si>
  <si>
    <t xml:space="preserve">RODDEN, AARON DAVID M. </t>
  </si>
  <si>
    <t>16-3907-596</t>
  </si>
  <si>
    <t xml:space="preserve">RODRIGUEZ, KAREN L. </t>
  </si>
  <si>
    <t>15-0032-374</t>
  </si>
  <si>
    <t xml:space="preserve">SAINGAN, HAZEL GWENN M. </t>
  </si>
  <si>
    <t>16-3730-171</t>
  </si>
  <si>
    <t xml:space="preserve">SAM-IT, GARY P. </t>
  </si>
  <si>
    <t>15-1329-443</t>
  </si>
  <si>
    <t xml:space="preserve">SIAPNO, EDWIN Y. </t>
  </si>
  <si>
    <t>15-2450-505</t>
  </si>
  <si>
    <t xml:space="preserve">TOQUERO, JEREMY G. </t>
  </si>
  <si>
    <t>15-2372-214</t>
  </si>
  <si>
    <t xml:space="preserve">VALLE, ELY BOY P. </t>
  </si>
  <si>
    <t>15-2337-810</t>
  </si>
  <si>
    <t xml:space="preserve">YOUSSOUF, ADOUM M. </t>
  </si>
  <si>
    <t>14-5365-635</t>
  </si>
  <si>
    <t>MW 12:30PM-1:45PM</t>
  </si>
  <si>
    <t>MWF 11:15AM-12:30PM</t>
  </si>
  <si>
    <t>M304</t>
  </si>
  <si>
    <t>SW CH01</t>
  </si>
  <si>
    <t>RPT</t>
  </si>
  <si>
    <t>HTML CSS</t>
  </si>
  <si>
    <t>MAW</t>
  </si>
  <si>
    <t>Exer01</t>
  </si>
  <si>
    <t>Exer02</t>
  </si>
  <si>
    <t>Exer03</t>
  </si>
  <si>
    <t>1-23-2017</t>
  </si>
  <si>
    <t>1-27-2017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</si>
</sst>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13" workbookViewId="0">
      <selection activeCell="J16" sqref="J16:L16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23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24</v>
      </c>
      <c r="Q3" s="27" t="s">
        <v>25</v>
      </c>
      <c r="R3" s="27" t="s">
        <v>26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12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157</v>
      </c>
      <c r="E12" s="223"/>
      <c r="F12" s="1"/>
      <c r="G12" s="219" t="s">
        <v>154</v>
      </c>
      <c r="H12" s="222"/>
      <c r="I12" s="2"/>
      <c r="J12" s="219" t="s">
        <v>155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13</v>
      </c>
      <c r="E13" s="174"/>
      <c r="F13" s="1"/>
      <c r="G13" s="173" t="s">
        <v>14</v>
      </c>
      <c r="H13" s="173"/>
      <c r="I13" s="2"/>
      <c r="J13" s="173" t="s">
        <v>15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230</v>
      </c>
      <c r="E14" s="222"/>
      <c r="F14" s="4"/>
      <c r="G14" s="219" t="s">
        <v>231</v>
      </c>
      <c r="H14" s="222"/>
      <c r="I14" s="5"/>
      <c r="J14" s="167" t="s">
        <v>232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16</v>
      </c>
      <c r="E15" s="185"/>
      <c r="F15" s="4"/>
      <c r="G15" s="173" t="s">
        <v>17</v>
      </c>
      <c r="H15" s="185"/>
      <c r="I15" s="5"/>
      <c r="J15" s="3" t="s">
        <v>18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158</v>
      </c>
      <c r="H16" s="179"/>
      <c r="I16" s="179"/>
      <c r="J16" s="175" t="s">
        <v>153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19</v>
      </c>
      <c r="E17" s="197"/>
      <c r="F17" s="4"/>
      <c r="G17" s="3" t="s">
        <v>20</v>
      </c>
      <c r="H17" s="15"/>
      <c r="I17" s="5"/>
      <c r="J17" s="173" t="s">
        <v>21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/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5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135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22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6</v>
      </c>
      <c r="H24" s="195"/>
      <c r="I24" s="195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10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11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151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B32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25">
      <c r="A2" s="50" t="s">
        <v>33</v>
      </c>
      <c r="B2" s="46" t="s">
        <v>159</v>
      </c>
      <c r="C2" s="47" t="s">
        <v>113</v>
      </c>
      <c r="D2" s="51" t="s">
        <v>160</v>
      </c>
      <c r="E2" s="47" t="s">
        <v>161</v>
      </c>
    </row>
    <row r="3" spans="1:5" ht="12.75" customHeight="1" x14ac:dyDescent="0.25">
      <c r="A3" s="50" t="s">
        <v>34</v>
      </c>
      <c r="B3" s="46" t="s">
        <v>162</v>
      </c>
      <c r="C3" s="47" t="s">
        <v>113</v>
      </c>
      <c r="D3" s="51" t="s">
        <v>163</v>
      </c>
      <c r="E3" s="47" t="s">
        <v>164</v>
      </c>
    </row>
    <row r="4" spans="1:5" ht="12.75" customHeight="1" x14ac:dyDescent="0.25">
      <c r="A4" s="50" t="s">
        <v>35</v>
      </c>
      <c r="B4" s="46" t="s">
        <v>165</v>
      </c>
      <c r="C4" s="47" t="s">
        <v>113</v>
      </c>
      <c r="D4" s="51" t="s">
        <v>166</v>
      </c>
      <c r="E4" s="47" t="s">
        <v>167</v>
      </c>
    </row>
    <row r="5" spans="1:5" ht="12.75" customHeight="1" x14ac:dyDescent="0.25">
      <c r="A5" s="50" t="s">
        <v>36</v>
      </c>
      <c r="B5" s="46" t="s">
        <v>168</v>
      </c>
      <c r="C5" s="47" t="s">
        <v>113</v>
      </c>
      <c r="D5" s="51" t="s">
        <v>163</v>
      </c>
      <c r="E5" s="47" t="s">
        <v>169</v>
      </c>
    </row>
    <row r="6" spans="1:5" ht="12.75" customHeight="1" x14ac:dyDescent="0.25">
      <c r="A6" s="50" t="s">
        <v>37</v>
      </c>
      <c r="B6" s="46" t="s">
        <v>170</v>
      </c>
      <c r="C6" s="47" t="s">
        <v>113</v>
      </c>
      <c r="D6" s="51" t="s">
        <v>171</v>
      </c>
      <c r="E6" s="47" t="s">
        <v>172</v>
      </c>
    </row>
    <row r="7" spans="1:5" ht="12.75" customHeight="1" x14ac:dyDescent="0.25">
      <c r="A7" s="50" t="s">
        <v>38</v>
      </c>
      <c r="B7" s="46" t="s">
        <v>173</v>
      </c>
      <c r="C7" s="47" t="s">
        <v>113</v>
      </c>
      <c r="D7" s="51" t="s">
        <v>163</v>
      </c>
      <c r="E7" s="47" t="s">
        <v>174</v>
      </c>
    </row>
    <row r="8" spans="1:5" ht="12.75" customHeight="1" x14ac:dyDescent="0.25">
      <c r="A8" s="50" t="s">
        <v>39</v>
      </c>
      <c r="B8" s="46" t="s">
        <v>175</v>
      </c>
      <c r="C8" s="47" t="s">
        <v>105</v>
      </c>
      <c r="D8" s="51" t="s">
        <v>163</v>
      </c>
      <c r="E8" s="47" t="s">
        <v>176</v>
      </c>
    </row>
    <row r="9" spans="1:5" ht="12.75" customHeight="1" x14ac:dyDescent="0.25">
      <c r="A9" s="50" t="s">
        <v>40</v>
      </c>
      <c r="B9" s="46" t="s">
        <v>177</v>
      </c>
      <c r="C9" s="47" t="s">
        <v>105</v>
      </c>
      <c r="D9" s="51" t="s">
        <v>171</v>
      </c>
      <c r="E9" s="47" t="s">
        <v>178</v>
      </c>
    </row>
    <row r="10" spans="1:5" ht="12.75" customHeight="1" x14ac:dyDescent="0.25">
      <c r="A10" s="50" t="s">
        <v>41</v>
      </c>
      <c r="B10" s="46" t="s">
        <v>179</v>
      </c>
      <c r="C10" s="47" t="s">
        <v>105</v>
      </c>
      <c r="D10" s="51" t="s">
        <v>180</v>
      </c>
      <c r="E10" s="47" t="s">
        <v>181</v>
      </c>
    </row>
    <row r="11" spans="1:5" ht="12.75" customHeight="1" x14ac:dyDescent="0.25">
      <c r="A11" s="50" t="s">
        <v>42</v>
      </c>
      <c r="B11" s="48" t="s">
        <v>182</v>
      </c>
      <c r="C11" s="47" t="s">
        <v>113</v>
      </c>
      <c r="D11" s="51" t="s">
        <v>183</v>
      </c>
      <c r="E11" s="47" t="s">
        <v>184</v>
      </c>
    </row>
    <row r="12" spans="1:5" ht="12.75" customHeight="1" x14ac:dyDescent="0.25">
      <c r="A12" s="50" t="s">
        <v>43</v>
      </c>
      <c r="B12" s="46" t="s">
        <v>185</v>
      </c>
      <c r="C12" s="47" t="s">
        <v>113</v>
      </c>
      <c r="D12" s="51" t="s">
        <v>171</v>
      </c>
      <c r="E12" s="47" t="s">
        <v>186</v>
      </c>
    </row>
    <row r="13" spans="1:5" ht="12.75" customHeight="1" x14ac:dyDescent="0.25">
      <c r="A13" s="50" t="s">
        <v>44</v>
      </c>
      <c r="B13" s="46" t="s">
        <v>187</v>
      </c>
      <c r="C13" s="47" t="s">
        <v>105</v>
      </c>
      <c r="D13" s="51" t="s">
        <v>188</v>
      </c>
      <c r="E13" s="47" t="s">
        <v>189</v>
      </c>
    </row>
    <row r="14" spans="1:5" ht="12.75" customHeight="1" x14ac:dyDescent="0.25">
      <c r="A14" s="50" t="s">
        <v>45</v>
      </c>
      <c r="B14" s="46" t="s">
        <v>190</v>
      </c>
      <c r="C14" s="47" t="s">
        <v>113</v>
      </c>
      <c r="D14" s="51" t="s">
        <v>191</v>
      </c>
      <c r="E14" s="47" t="s">
        <v>192</v>
      </c>
    </row>
    <row r="15" spans="1:5" ht="12.75" customHeight="1" x14ac:dyDescent="0.25">
      <c r="A15" s="50" t="s">
        <v>46</v>
      </c>
      <c r="B15" s="46" t="s">
        <v>193</v>
      </c>
      <c r="C15" s="47" t="s">
        <v>113</v>
      </c>
      <c r="D15" s="51" t="s">
        <v>171</v>
      </c>
      <c r="E15" s="47" t="s">
        <v>194</v>
      </c>
    </row>
    <row r="16" spans="1:5" ht="12.75" customHeight="1" x14ac:dyDescent="0.25">
      <c r="A16" s="50" t="s">
        <v>47</v>
      </c>
      <c r="B16" s="46" t="s">
        <v>195</v>
      </c>
      <c r="C16" s="47" t="s">
        <v>113</v>
      </c>
      <c r="D16" s="51" t="s">
        <v>163</v>
      </c>
      <c r="E16" s="47" t="s">
        <v>196</v>
      </c>
    </row>
    <row r="17" spans="1:5" ht="12.75" customHeight="1" x14ac:dyDescent="0.25">
      <c r="A17" s="50" t="s">
        <v>48</v>
      </c>
      <c r="B17" s="46" t="s">
        <v>197</v>
      </c>
      <c r="C17" s="47" t="s">
        <v>113</v>
      </c>
      <c r="D17" s="51" t="s">
        <v>191</v>
      </c>
      <c r="E17" s="47" t="s">
        <v>198</v>
      </c>
    </row>
    <row r="18" spans="1:5" ht="12.75" customHeight="1" x14ac:dyDescent="0.25">
      <c r="A18" s="50" t="s">
        <v>49</v>
      </c>
      <c r="B18" s="46" t="s">
        <v>199</v>
      </c>
      <c r="C18" s="47" t="s">
        <v>113</v>
      </c>
      <c r="D18" s="51" t="s">
        <v>183</v>
      </c>
      <c r="E18" s="47" t="s">
        <v>200</v>
      </c>
    </row>
    <row r="19" spans="1:5" ht="12.75" customHeight="1" x14ac:dyDescent="0.25">
      <c r="A19" s="50" t="s">
        <v>50</v>
      </c>
      <c r="B19" s="46" t="s">
        <v>201</v>
      </c>
      <c r="C19" s="47" t="s">
        <v>113</v>
      </c>
      <c r="D19" s="51" t="s">
        <v>202</v>
      </c>
      <c r="E19" s="47" t="s">
        <v>203</v>
      </c>
    </row>
    <row r="20" spans="1:5" ht="12.75" customHeight="1" x14ac:dyDescent="0.25">
      <c r="A20" s="50" t="s">
        <v>51</v>
      </c>
      <c r="B20" s="46" t="s">
        <v>204</v>
      </c>
      <c r="C20" s="47" t="s">
        <v>105</v>
      </c>
      <c r="D20" s="51" t="s">
        <v>171</v>
      </c>
      <c r="E20" s="47" t="s">
        <v>205</v>
      </c>
    </row>
    <row r="21" spans="1:5" ht="12.75" customHeight="1" x14ac:dyDescent="0.25">
      <c r="A21" s="50" t="s">
        <v>52</v>
      </c>
      <c r="B21" s="46" t="s">
        <v>206</v>
      </c>
      <c r="C21" s="47" t="s">
        <v>105</v>
      </c>
      <c r="D21" s="51" t="s">
        <v>183</v>
      </c>
      <c r="E21" s="47" t="s">
        <v>207</v>
      </c>
    </row>
    <row r="22" spans="1:5" ht="12.75" customHeight="1" x14ac:dyDescent="0.25">
      <c r="A22" s="50" t="s">
        <v>53</v>
      </c>
      <c r="B22" s="46" t="s">
        <v>208</v>
      </c>
      <c r="C22" s="47" t="s">
        <v>113</v>
      </c>
      <c r="D22" s="51" t="s">
        <v>183</v>
      </c>
      <c r="E22" s="47" t="s">
        <v>209</v>
      </c>
    </row>
    <row r="23" spans="1:5" ht="12.75" customHeight="1" x14ac:dyDescent="0.25">
      <c r="A23" s="50" t="s">
        <v>54</v>
      </c>
      <c r="B23" s="46" t="s">
        <v>210</v>
      </c>
      <c r="C23" s="47" t="s">
        <v>113</v>
      </c>
      <c r="D23" s="51" t="s">
        <v>171</v>
      </c>
      <c r="E23" s="47" t="s">
        <v>211</v>
      </c>
    </row>
    <row r="24" spans="1:5" ht="12.75" customHeight="1" x14ac:dyDescent="0.25">
      <c r="A24" s="50" t="s">
        <v>55</v>
      </c>
      <c r="B24" s="46" t="s">
        <v>212</v>
      </c>
      <c r="C24" s="47" t="s">
        <v>113</v>
      </c>
      <c r="D24" s="51" t="s">
        <v>163</v>
      </c>
      <c r="E24" s="47" t="s">
        <v>213</v>
      </c>
    </row>
    <row r="25" spans="1:5" ht="12.75" customHeight="1" x14ac:dyDescent="0.25">
      <c r="A25" s="50" t="s">
        <v>56</v>
      </c>
      <c r="B25" s="46" t="s">
        <v>214</v>
      </c>
      <c r="C25" s="47" t="s">
        <v>113</v>
      </c>
      <c r="D25" s="51" t="s">
        <v>160</v>
      </c>
      <c r="E25" s="47" t="s">
        <v>215</v>
      </c>
    </row>
    <row r="26" spans="1:5" ht="12.75" customHeight="1" x14ac:dyDescent="0.25">
      <c r="A26" s="50" t="s">
        <v>57</v>
      </c>
      <c r="B26" s="46" t="s">
        <v>216</v>
      </c>
      <c r="C26" s="47" t="s">
        <v>105</v>
      </c>
      <c r="D26" s="51" t="s">
        <v>188</v>
      </c>
      <c r="E26" s="47" t="s">
        <v>217</v>
      </c>
    </row>
    <row r="27" spans="1:5" ht="12.75" customHeight="1" x14ac:dyDescent="0.25">
      <c r="A27" s="50" t="s">
        <v>58</v>
      </c>
      <c r="B27" s="46" t="s">
        <v>218</v>
      </c>
      <c r="C27" s="47" t="s">
        <v>105</v>
      </c>
      <c r="D27" s="51" t="s">
        <v>171</v>
      </c>
      <c r="E27" s="47" t="s">
        <v>219</v>
      </c>
    </row>
    <row r="28" spans="1:5" ht="12.75" customHeight="1" x14ac:dyDescent="0.25">
      <c r="A28" s="50" t="s">
        <v>59</v>
      </c>
      <c r="B28" s="46" t="s">
        <v>220</v>
      </c>
      <c r="C28" s="47" t="s">
        <v>113</v>
      </c>
      <c r="D28" s="51" t="s">
        <v>163</v>
      </c>
      <c r="E28" s="47" t="s">
        <v>221</v>
      </c>
    </row>
    <row r="29" spans="1:5" ht="12.75" customHeight="1" x14ac:dyDescent="0.25">
      <c r="A29" s="50" t="s">
        <v>60</v>
      </c>
      <c r="B29" s="46" t="s">
        <v>222</v>
      </c>
      <c r="C29" s="47" t="s">
        <v>113</v>
      </c>
      <c r="D29" s="51" t="s">
        <v>188</v>
      </c>
      <c r="E29" s="47" t="s">
        <v>223</v>
      </c>
    </row>
    <row r="30" spans="1:5" ht="12.75" customHeight="1" x14ac:dyDescent="0.25">
      <c r="A30" s="50" t="s">
        <v>61</v>
      </c>
      <c r="B30" s="46" t="s">
        <v>224</v>
      </c>
      <c r="C30" s="47" t="s">
        <v>113</v>
      </c>
      <c r="D30" s="51" t="s">
        <v>163</v>
      </c>
      <c r="E30" s="47" t="s">
        <v>225</v>
      </c>
    </row>
    <row r="31" spans="1:5" ht="12.75" customHeight="1" x14ac:dyDescent="0.25">
      <c r="A31" s="50" t="s">
        <v>62</v>
      </c>
      <c r="B31" s="46" t="s">
        <v>226</v>
      </c>
      <c r="C31" s="47" t="s">
        <v>113</v>
      </c>
      <c r="D31" s="51" t="s">
        <v>191</v>
      </c>
      <c r="E31" s="47" t="s">
        <v>227</v>
      </c>
    </row>
    <row r="32" spans="1:5" ht="12.75" customHeight="1" x14ac:dyDescent="0.25">
      <c r="A32" s="50" t="s">
        <v>63</v>
      </c>
      <c r="B32" s="46" t="s">
        <v>228</v>
      </c>
      <c r="C32" s="47" t="s">
        <v>113</v>
      </c>
      <c r="D32" s="51" t="s">
        <v>191</v>
      </c>
      <c r="E32" s="47" t="s">
        <v>229</v>
      </c>
    </row>
    <row r="33" spans="1:5" ht="12.75" customHeight="1" x14ac:dyDescent="0.25">
      <c r="A33" s="50" t="s">
        <v>64</v>
      </c>
      <c r="B33" s="46"/>
      <c r="C33" s="47"/>
      <c r="D33" s="51"/>
      <c r="E33" s="47"/>
    </row>
    <row r="34" spans="1:5" ht="12.75" customHeight="1" x14ac:dyDescent="0.25">
      <c r="A34" s="50" t="s">
        <v>65</v>
      </c>
      <c r="B34" s="46"/>
      <c r="C34" s="47"/>
      <c r="D34" s="51"/>
      <c r="E34" s="47"/>
    </row>
    <row r="35" spans="1:5" ht="12.75" customHeight="1" x14ac:dyDescent="0.25">
      <c r="A35" s="50" t="s">
        <v>66</v>
      </c>
      <c r="B35" s="46"/>
      <c r="C35" s="47"/>
      <c r="D35" s="51"/>
      <c r="E35" s="47"/>
    </row>
    <row r="36" spans="1:5" ht="12.75" customHeight="1" x14ac:dyDescent="0.25">
      <c r="A36" s="50" t="s">
        <v>67</v>
      </c>
      <c r="B36" s="46"/>
      <c r="C36" s="47"/>
      <c r="D36" s="51"/>
      <c r="E36" s="47"/>
    </row>
    <row r="37" spans="1:5" ht="12.75" customHeight="1" x14ac:dyDescent="0.25">
      <c r="A37" s="50" t="s">
        <v>68</v>
      </c>
      <c r="B37" s="46"/>
      <c r="C37" s="47"/>
      <c r="D37" s="51"/>
      <c r="E37" s="47"/>
    </row>
    <row r="38" spans="1:5" ht="12.75" customHeight="1" x14ac:dyDescent="0.25">
      <c r="A38" s="50" t="s">
        <v>69</v>
      </c>
      <c r="B38" s="46"/>
      <c r="C38" s="47"/>
      <c r="D38" s="51"/>
      <c r="E38" s="47"/>
    </row>
    <row r="39" spans="1:5" ht="12.75" customHeight="1" x14ac:dyDescent="0.25">
      <c r="A39" s="50" t="s">
        <v>70</v>
      </c>
      <c r="B39" s="46"/>
      <c r="C39" s="47"/>
      <c r="D39" s="51"/>
      <c r="E39" s="47"/>
    </row>
    <row r="40" spans="1:5" ht="12.75" customHeight="1" x14ac:dyDescent="0.25">
      <c r="A40" s="50" t="s">
        <v>71</v>
      </c>
      <c r="B40" s="46"/>
      <c r="C40" s="47"/>
      <c r="D40" s="51"/>
      <c r="E40" s="47"/>
    </row>
    <row r="41" spans="1:5" ht="12.75" customHeight="1" x14ac:dyDescent="0.25">
      <c r="A41" s="50" t="s">
        <v>72</v>
      </c>
      <c r="B41" s="46"/>
      <c r="C41" s="47"/>
      <c r="D41" s="51"/>
      <c r="E41" s="47"/>
    </row>
    <row r="42" spans="1:5" ht="12.75" customHeight="1" x14ac:dyDescent="0.25">
      <c r="A42" s="50" t="s">
        <v>73</v>
      </c>
      <c r="B42" s="46"/>
      <c r="C42" s="47"/>
      <c r="D42" s="51"/>
      <c r="E42" s="47"/>
    </row>
    <row r="43" spans="1:5" ht="12.75" customHeight="1" x14ac:dyDescent="0.25">
      <c r="A43" s="50" t="s">
        <v>74</v>
      </c>
      <c r="B43" s="46"/>
      <c r="C43" s="47"/>
      <c r="D43" s="51"/>
      <c r="E43" s="47"/>
    </row>
    <row r="44" spans="1:5" ht="12.75" customHeight="1" x14ac:dyDescent="0.25">
      <c r="A44" s="50" t="s">
        <v>75</v>
      </c>
      <c r="B44" s="46"/>
      <c r="C44" s="47"/>
      <c r="D44" s="51"/>
      <c r="E44" s="47"/>
    </row>
    <row r="45" spans="1:5" ht="12.75" customHeight="1" x14ac:dyDescent="0.25">
      <c r="A45" s="50" t="s">
        <v>76</v>
      </c>
      <c r="B45" s="46"/>
      <c r="C45" s="47"/>
      <c r="D45" s="51"/>
      <c r="E45" s="47"/>
    </row>
    <row r="46" spans="1:5" ht="12.75" customHeight="1" x14ac:dyDescent="0.25">
      <c r="A46" s="50" t="s">
        <v>77</v>
      </c>
      <c r="B46" s="46"/>
      <c r="C46" s="47"/>
      <c r="D46" s="51"/>
      <c r="E46" s="47"/>
    </row>
    <row r="47" spans="1:5" ht="12.75" customHeight="1" x14ac:dyDescent="0.25">
      <c r="A47" s="50" t="s">
        <v>78</v>
      </c>
      <c r="B47" s="46"/>
      <c r="C47" s="47"/>
      <c r="D47" s="51"/>
      <c r="E47" s="47"/>
    </row>
    <row r="48" spans="1:5" ht="12.75" customHeight="1" x14ac:dyDescent="0.25">
      <c r="A48" s="50" t="s">
        <v>79</v>
      </c>
      <c r="B48" s="46"/>
      <c r="C48" s="47"/>
      <c r="D48" s="51"/>
      <c r="E48" s="47"/>
    </row>
    <row r="49" spans="1:5" ht="12.75" customHeight="1" x14ac:dyDescent="0.25">
      <c r="A49" s="50" t="s">
        <v>80</v>
      </c>
      <c r="B49" s="46"/>
      <c r="C49" s="47"/>
      <c r="D49" s="51"/>
      <c r="E49" s="47"/>
    </row>
    <row r="50" spans="1:5" ht="12.75" customHeight="1" x14ac:dyDescent="0.25">
      <c r="A50" s="50" t="s">
        <v>81</v>
      </c>
      <c r="B50" s="46"/>
      <c r="C50" s="47"/>
      <c r="D50" s="51"/>
      <c r="E50" s="47"/>
    </row>
    <row r="51" spans="1:5" ht="12.75" customHeight="1" x14ac:dyDescent="0.25">
      <c r="A51" s="50" t="s">
        <v>82</v>
      </c>
      <c r="B51" s="46"/>
      <c r="C51" s="47"/>
      <c r="D51" s="51"/>
      <c r="E51" s="47"/>
    </row>
    <row r="52" spans="1:5" ht="12.75" customHeight="1" x14ac:dyDescent="0.25">
      <c r="A52" s="50" t="s">
        <v>83</v>
      </c>
      <c r="B52" s="46"/>
      <c r="C52" s="47"/>
      <c r="D52" s="51"/>
      <c r="E52" s="47"/>
    </row>
    <row r="53" spans="1:5" ht="12.75" customHeight="1" x14ac:dyDescent="0.25">
      <c r="A53" s="50" t="s">
        <v>84</v>
      </c>
      <c r="B53" s="46"/>
      <c r="C53" s="47"/>
      <c r="D53" s="51"/>
      <c r="E53" s="47"/>
    </row>
    <row r="54" spans="1:5" ht="12.75" customHeight="1" x14ac:dyDescent="0.25">
      <c r="A54" s="50" t="s">
        <v>85</v>
      </c>
      <c r="B54" s="46"/>
      <c r="C54" s="47"/>
      <c r="D54" s="51"/>
      <c r="E54" s="47"/>
    </row>
    <row r="55" spans="1:5" ht="12.75" customHeight="1" x14ac:dyDescent="0.25">
      <c r="A55" s="50" t="s">
        <v>86</v>
      </c>
      <c r="B55" s="46"/>
      <c r="C55" s="47"/>
      <c r="D55" s="51"/>
      <c r="E55" s="47"/>
    </row>
    <row r="56" spans="1:5" ht="12.75" customHeight="1" x14ac:dyDescent="0.25">
      <c r="A56" s="50" t="s">
        <v>87</v>
      </c>
      <c r="B56" s="46"/>
      <c r="C56" s="47"/>
      <c r="D56" s="51"/>
      <c r="E56" s="47"/>
    </row>
    <row r="57" spans="1:5" ht="12.75" customHeight="1" x14ac:dyDescent="0.25">
      <c r="A57" s="50" t="s">
        <v>88</v>
      </c>
      <c r="B57" s="46"/>
      <c r="C57" s="47"/>
      <c r="D57" s="51"/>
      <c r="E57" s="47"/>
    </row>
    <row r="58" spans="1:5" ht="12.75" customHeight="1" x14ac:dyDescent="0.25">
      <c r="A58" s="50" t="s">
        <v>89</v>
      </c>
      <c r="B58" s="46"/>
      <c r="C58" s="47"/>
      <c r="D58" s="51"/>
      <c r="E58" s="47"/>
    </row>
    <row r="59" spans="1:5" ht="12.75" customHeight="1" x14ac:dyDescent="0.25">
      <c r="A59" s="50" t="s">
        <v>90</v>
      </c>
      <c r="B59" s="46"/>
      <c r="C59" s="47"/>
      <c r="D59" s="51"/>
      <c r="E59" s="47"/>
    </row>
    <row r="60" spans="1:5" ht="12.75" customHeight="1" x14ac:dyDescent="0.25">
      <c r="A60" s="50" t="s">
        <v>91</v>
      </c>
      <c r="B60" s="46"/>
      <c r="C60" s="47"/>
      <c r="D60" s="51"/>
      <c r="E60" s="47"/>
    </row>
    <row r="61" spans="1:5" ht="12.75" customHeight="1" x14ac:dyDescent="0.25">
      <c r="A61" s="50" t="s">
        <v>92</v>
      </c>
      <c r="B61" s="46"/>
      <c r="C61" s="47"/>
      <c r="D61" s="51"/>
      <c r="E61" s="47"/>
    </row>
    <row r="62" spans="1:5" ht="12.75" customHeight="1" x14ac:dyDescent="0.25">
      <c r="A62" s="50" t="s">
        <v>93</v>
      </c>
      <c r="B62" s="46"/>
      <c r="C62" s="47"/>
      <c r="D62" s="51"/>
      <c r="E62" s="47"/>
    </row>
    <row r="63" spans="1:5" ht="12.75" customHeight="1" x14ac:dyDescent="0.25">
      <c r="A63" s="50" t="s">
        <v>94</v>
      </c>
      <c r="B63" s="46"/>
      <c r="C63" s="47"/>
      <c r="D63" s="51"/>
      <c r="E63" s="47"/>
    </row>
    <row r="64" spans="1:5" ht="12.75" customHeight="1" x14ac:dyDescent="0.25">
      <c r="A64" s="50" t="s">
        <v>95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2G  ITE3</v>
      </c>
      <c r="B1" s="228"/>
      <c r="C1" s="228"/>
      <c r="D1" s="229"/>
      <c r="E1" s="233" t="s">
        <v>128</v>
      </c>
      <c r="F1" s="234"/>
      <c r="G1" s="234"/>
      <c r="H1" s="234"/>
      <c r="I1" s="235"/>
      <c r="J1" s="233" t="s">
        <v>129</v>
      </c>
      <c r="K1" s="234"/>
      <c r="L1" s="234"/>
      <c r="M1" s="234"/>
      <c r="N1" s="234"/>
      <c r="O1" s="235"/>
      <c r="P1" s="233" t="s">
        <v>130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/>
      </c>
      <c r="F2" s="271" t="str">
        <f>IF('INITIAL INPUT'!G21="","",'INITIAL INPUT'!G21)</f>
        <v>Laboratory</v>
      </c>
      <c r="G2" s="266" t="s">
        <v>97</v>
      </c>
      <c r="H2" s="246" t="s">
        <v>98</v>
      </c>
      <c r="I2" s="275" t="str">
        <f>IF('INITIAL INPUT'!J23="","GRADE (%)","INVALID GRADE")</f>
        <v>GRADE (%)</v>
      </c>
      <c r="J2" s="278" t="str">
        <f>E2</f>
        <v/>
      </c>
      <c r="K2" s="271" t="str">
        <f>F2</f>
        <v>Laboratory</v>
      </c>
      <c r="L2" s="266" t="str">
        <f>G2</f>
        <v>EXAM</v>
      </c>
      <c r="M2" s="267" t="s">
        <v>131</v>
      </c>
      <c r="N2" s="246" t="s">
        <v>98</v>
      </c>
      <c r="O2" s="275" t="str">
        <f>IF('INITIAL INPUT'!K23="","GRADE (%)","INVALID GRADE")</f>
        <v>GRADE (%)</v>
      </c>
      <c r="P2" s="278" t="str">
        <f>E2</f>
        <v/>
      </c>
      <c r="Q2" s="271" t="str">
        <f>F2</f>
        <v>Laboratory</v>
      </c>
      <c r="R2" s="266" t="s">
        <v>97</v>
      </c>
      <c r="S2" s="267" t="s">
        <v>131</v>
      </c>
      <c r="T2" s="246" t="s">
        <v>98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132</v>
      </c>
    </row>
    <row r="3" spans="1:24" s="74" customFormat="1" ht="12.75" customHeight="1" x14ac:dyDescent="0.2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MW 12:30PM-1:45PM  MWF 11:15AM-12:30PM</v>
      </c>
      <c r="B4" s="240"/>
      <c r="C4" s="241"/>
      <c r="D4" s="103" t="str">
        <f>'INITIAL INPUT'!J14</f>
        <v>M304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123</v>
      </c>
      <c r="B7" s="256"/>
      <c r="C7" s="259" t="s">
        <v>124</v>
      </c>
      <c r="D7" s="225" t="s">
        <v>133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33</v>
      </c>
      <c r="B9" s="79" t="str">
        <f>IF(NAMES!B2="","",NAMES!B2)</f>
        <v xml:space="preserve">ABULGASEM, MOHAMED S. </v>
      </c>
      <c r="C9" s="104" t="str">
        <f>IF(NAMES!C2="","",NAMES!C2)</f>
        <v>M</v>
      </c>
      <c r="D9" s="81" t="str">
        <f>IF(NAMES!D2="","",NAMES!D2)</f>
        <v>BSIT-ERP TRACK-1</v>
      </c>
      <c r="E9" s="82">
        <f>IF(PRELIM!P9="","",$E$8*PRELIM!P9)</f>
        <v>10.56</v>
      </c>
      <c r="F9" s="83">
        <f>IF(PRELIM!AB9="","",$F$8*PRELIM!AB9)</f>
        <v>18.403846153846157</v>
      </c>
      <c r="G9" s="83">
        <f>IF(PRELIM!AD9="","",$G$8*PRELIM!AD9)</f>
        <v>12.24</v>
      </c>
      <c r="H9" s="84">
        <f t="shared" ref="H9:H40" si="0">IF(SUM(E9:G9)=0,"",SUM(E9:G9))</f>
        <v>41.203846153846158</v>
      </c>
      <c r="I9" s="85">
        <f>IF(H9="","",VLOOKUP(H9,'INITIAL INPUT'!$P$4:$R$34,3))</f>
        <v>73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34</v>
      </c>
      <c r="B10" s="79" t="str">
        <f>IF(NAMES!B3="","",NAMES!B3)</f>
        <v xml:space="preserve">AMADI, DANIEL C.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20.9</v>
      </c>
      <c r="F10" s="83">
        <f>IF(PRELIM!AB10="","",$F$8*PRELIM!AB10)</f>
        <v>11.16923076923077</v>
      </c>
      <c r="G10" s="83">
        <f>IF(PRELIM!AD10="","",$G$8*PRELIM!AD10)</f>
        <v>15.64</v>
      </c>
      <c r="H10" s="84">
        <f t="shared" si="0"/>
        <v>47.709230769230771</v>
      </c>
      <c r="I10" s="85">
        <f>IF(H10="","",VLOOKUP(H10,'INITIAL INPUT'!$P$4:$R$34,3))</f>
        <v>74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35</v>
      </c>
      <c r="B11" s="79" t="str">
        <f>IF(NAMES!B4="","",NAMES!B4)</f>
        <v xml:space="preserve">ARCANGELES, FRITZ B. </v>
      </c>
      <c r="C11" s="104" t="str">
        <f>IF(NAMES!C4="","",NAMES!C4)</f>
        <v>M</v>
      </c>
      <c r="D11" s="81" t="str">
        <f>IF(NAMES!D4="","",NAMES!D4)</f>
        <v>BSIT-BA TRACK-1</v>
      </c>
      <c r="E11" s="82">
        <f>IF(PRELIM!P11="","",$E$8*PRELIM!P11)</f>
        <v>28.160000000000004</v>
      </c>
      <c r="F11" s="83">
        <f>IF(PRELIM!AB11="","",$F$8*PRELIM!AB11)</f>
        <v>19.038461538461537</v>
      </c>
      <c r="G11" s="83">
        <f>IF(PRELIM!AD11="","",$G$8*PRELIM!AD11)</f>
        <v>25.840000000000003</v>
      </c>
      <c r="H11" s="84">
        <f t="shared" si="0"/>
        <v>73.038461538461547</v>
      </c>
      <c r="I11" s="85">
        <f>IF(H11="","",VLOOKUP(H11,'INITIAL INPUT'!$P$4:$R$34,3))</f>
        <v>87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36</v>
      </c>
      <c r="B12" s="79" t="str">
        <f>IF(NAMES!B5="","",NAMES!B5)</f>
        <v xml:space="preserve">ARRUEJO, ALDWIN T.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2.2000000000000002</v>
      </c>
      <c r="F12" s="83">
        <f>IF(PRELIM!AB12="","",$F$8*PRELIM!AB12)</f>
        <v>14.976923076923079</v>
      </c>
      <c r="G12" s="83">
        <f>IF(PRELIM!AD12="","",$G$8*PRELIM!AD12)</f>
        <v>22.44</v>
      </c>
      <c r="H12" s="84">
        <f t="shared" si="0"/>
        <v>39.616923076923079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37</v>
      </c>
      <c r="B13" s="79" t="str">
        <f>IF(NAMES!B6="","",NAMES!B6)</f>
        <v xml:space="preserve">BASALLO, IRWIN L.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28.160000000000004</v>
      </c>
      <c r="F13" s="83">
        <f>IF(PRELIM!AB13="","",$F$8*PRELIM!AB13)</f>
        <v>21.57692307692308</v>
      </c>
      <c r="G13" s="83">
        <f>IF(PRELIM!AD13="","",$G$8*PRELIM!AD13)</f>
        <v>19.72</v>
      </c>
      <c r="H13" s="84">
        <f t="shared" si="0"/>
        <v>69.45692307692309</v>
      </c>
      <c r="I13" s="85">
        <f>IF(H13="","",VLOOKUP(H13,'INITIAL INPUT'!$P$4:$R$34,3))</f>
        <v>85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38</v>
      </c>
      <c r="B14" s="79" t="str">
        <f>IF(NAMES!B7="","",NAMES!B7)</f>
        <v xml:space="preserve">BOADILLA, JEFFERSON P. </v>
      </c>
      <c r="C14" s="104" t="str">
        <f>IF(NAMES!C7="","",NAMES!C7)</f>
        <v>M</v>
      </c>
      <c r="D14" s="81" t="str">
        <f>IF(NAMES!D7="","",NAMES!D7)</f>
        <v>BSIT-WEB TRACK-2</v>
      </c>
      <c r="E14" s="82">
        <f>IF(PRELIM!P14="","",$E$8*PRELIM!P14)</f>
        <v>18.260000000000002</v>
      </c>
      <c r="F14" s="83">
        <f>IF(PRELIM!AB14="","",$F$8*PRELIM!AB14)</f>
        <v>14.342307692307692</v>
      </c>
      <c r="G14" s="83">
        <f>IF(PRELIM!AD14="","",$G$8*PRELIM!AD14)</f>
        <v>8.84</v>
      </c>
      <c r="H14" s="84">
        <f t="shared" si="0"/>
        <v>41.442307692307693</v>
      </c>
      <c r="I14" s="85">
        <f>IF(H14="","",VLOOKUP(H14,'INITIAL INPUT'!$P$4:$R$34,3))</f>
        <v>73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39</v>
      </c>
      <c r="B15" s="79" t="str">
        <f>IF(NAMES!B8="","",NAMES!B8)</f>
        <v xml:space="preserve">BUGNAY, ANGELICA M. </v>
      </c>
      <c r="C15" s="104" t="str">
        <f>IF(NAMES!C8="","",NAMES!C8)</f>
        <v>F</v>
      </c>
      <c r="D15" s="81" t="str">
        <f>IF(NAMES!D8="","",NAMES!D8)</f>
        <v>BSIT-WEB TRACK-2</v>
      </c>
      <c r="E15" s="82">
        <f>IF(PRELIM!P15="","",$E$8*PRELIM!P15)</f>
        <v>11.440000000000001</v>
      </c>
      <c r="F15" s="83">
        <f>IF(PRELIM!AB15="","",$F$8*PRELIM!AB15)</f>
        <v>2.2846153846153849</v>
      </c>
      <c r="G15" s="83">
        <f>IF(PRELIM!AD15="","",$G$8*PRELIM!AD15)</f>
        <v>19.040000000000003</v>
      </c>
      <c r="H15" s="84">
        <f t="shared" si="0"/>
        <v>32.764615384615389</v>
      </c>
      <c r="I15" s="85">
        <f>IF(H15="","",VLOOKUP(H15,'INITIAL INPUT'!$P$4:$R$34,3))</f>
        <v>73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40</v>
      </c>
      <c r="B16" s="79" t="str">
        <f>IF(NAMES!B9="","",NAMES!B9)</f>
        <v xml:space="preserve">CANGGAT, DIANE C. </v>
      </c>
      <c r="C16" s="104" t="str">
        <f>IF(NAMES!C9="","",NAMES!C9)</f>
        <v>F</v>
      </c>
      <c r="D16" s="81" t="str">
        <f>IF(NAMES!D9="","",NAMES!D9)</f>
        <v>BSIT-WEB TRACK-1</v>
      </c>
      <c r="E16" s="82">
        <f>IF(PRELIM!P16="","",$E$8*PRELIM!P16)</f>
        <v>22.44</v>
      </c>
      <c r="F16" s="83">
        <f>IF(PRELIM!AB16="","",$F$8*PRELIM!AB16)</f>
        <v>31.476923076923079</v>
      </c>
      <c r="G16" s="83">
        <f>IF(PRELIM!AD16="","",$G$8*PRELIM!AD16)</f>
        <v>17.68</v>
      </c>
      <c r="H16" s="84">
        <f t="shared" si="0"/>
        <v>71.596923076923076</v>
      </c>
      <c r="I16" s="85">
        <f>IF(H16="","",VLOOKUP(H16,'INITIAL INPUT'!$P$4:$R$34,3))</f>
        <v>86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41</v>
      </c>
      <c r="B17" s="79" t="str">
        <f>IF(NAMES!B10="","",NAMES!B10)</f>
        <v xml:space="preserve">CHULHANG, LYN T. </v>
      </c>
      <c r="C17" s="104" t="str">
        <f>IF(NAMES!C10="","",NAMES!C10)</f>
        <v>F</v>
      </c>
      <c r="D17" s="81" t="str">
        <f>IF(NAMES!D10="","",NAMES!D10)</f>
        <v>BSCS-DIGITAL ARTS TRACK-3</v>
      </c>
      <c r="E17" s="82">
        <f>IF(PRELIM!P17="","",$E$8*PRELIM!P17)</f>
        <v>27.94</v>
      </c>
      <c r="F17" s="83">
        <f>IF(PRELIM!AB17="","",$F$8*PRELIM!AB17)</f>
        <v>32.365384615384613</v>
      </c>
      <c r="G17" s="83">
        <f>IF(PRELIM!AD17="","",$G$8*PRELIM!AD17)</f>
        <v>23.8</v>
      </c>
      <c r="H17" s="84">
        <f t="shared" si="0"/>
        <v>84.105384615384608</v>
      </c>
      <c r="I17" s="85">
        <f>IF(H17="","",VLOOKUP(H17,'INITIAL INPUT'!$P$4:$R$34,3))</f>
        <v>92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42</v>
      </c>
      <c r="B18" s="79" t="str">
        <f>IF(NAMES!B11="","",NAMES!B11)</f>
        <v xml:space="preserve">CRUZ, JAN DAVID D. </v>
      </c>
      <c r="C18" s="104" t="str">
        <f>IF(NAMES!C11="","",NAMES!C11)</f>
        <v>M</v>
      </c>
      <c r="D18" s="81" t="str">
        <f>IF(NAMES!D11="","",NAMES!D11)</f>
        <v>BSCS-DIGITAL ARTS TRACK-2</v>
      </c>
      <c r="E18" s="82">
        <f>IF(PRELIM!P18="","",$E$8*PRELIM!P18)</f>
        <v>26.400000000000002</v>
      </c>
      <c r="F18" s="83">
        <f>IF(PRELIM!AB18="","",$F$8*PRELIM!AB18)</f>
        <v>3.8076923076923079</v>
      </c>
      <c r="G18" s="83">
        <f>IF(PRELIM!AD18="","",$G$8*PRELIM!AD18)</f>
        <v>16.32</v>
      </c>
      <c r="H18" s="84">
        <f t="shared" si="0"/>
        <v>46.527692307692305</v>
      </c>
      <c r="I18" s="85">
        <f>IF(H18="","",VLOOKUP(H18,'INITIAL INPUT'!$P$4:$R$34,3))</f>
        <v>74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43</v>
      </c>
      <c r="B19" s="79" t="str">
        <f>IF(NAMES!B12="","",NAMES!B12)</f>
        <v xml:space="preserve">DACASIN, DEN KARLO M.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44</v>
      </c>
      <c r="B20" s="79" t="str">
        <f>IF(NAMES!B13="","",NAMES!B13)</f>
        <v xml:space="preserve">DE LOS REYES, MARY ANN A. </v>
      </c>
      <c r="C20" s="104" t="str">
        <f>IF(NAMES!C13="","",NAMES!C13)</f>
        <v>F</v>
      </c>
      <c r="D20" s="81" t="str">
        <f>IF(NAMES!D13="","",NAMES!D13)</f>
        <v>BSIT-NET SEC TRACK-2</v>
      </c>
      <c r="E20" s="82">
        <f>IF(PRELIM!P20="","",$E$8*PRELIM!P20)</f>
        <v>31.240000000000002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90.080000000000013</v>
      </c>
      <c r="I20" s="85">
        <f>IF(H20="","",VLOOKUP(H20,'INITIAL INPUT'!$P$4:$R$34,3))</f>
        <v>95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45</v>
      </c>
      <c r="B21" s="79" t="str">
        <f>IF(NAMES!B14="","",NAMES!B14)</f>
        <v xml:space="preserve">DUPIANO, KURT VENSON S. </v>
      </c>
      <c r="C21" s="104" t="str">
        <f>IF(NAMES!C14="","",NAMES!C14)</f>
        <v>M</v>
      </c>
      <c r="D21" s="81" t="str">
        <f>IF(NAMES!D14="","",NAMES!D14)</f>
        <v>BSIT-NET SEC TRACK-1</v>
      </c>
      <c r="E21" s="82">
        <f>IF(PRELIM!P21="","",$E$8*PRELIM!P21)</f>
        <v>3.96</v>
      </c>
      <c r="F21" s="83" t="str">
        <f>IF(PRELIM!AB21="","",$F$8*PRELIM!AB21)</f>
        <v/>
      </c>
      <c r="G21" s="83" t="str">
        <f>IF(PRELIM!AD21="","",$G$8*PRELIM!AD21)</f>
        <v/>
      </c>
      <c r="H21" s="84">
        <f t="shared" si="0"/>
        <v>3.96</v>
      </c>
      <c r="I21" s="85">
        <f>IF(H21="","",VLOOKUP(H21,'INITIAL INPUT'!$P$4:$R$34,3))</f>
        <v>70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46</v>
      </c>
      <c r="B22" s="79" t="str">
        <f>IF(NAMES!B15="","",NAMES!B15)</f>
        <v xml:space="preserve">ESQUIJO, JOHNREY M.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47</v>
      </c>
      <c r="B23" s="79" t="str">
        <f>IF(NAMES!B16="","",NAMES!B16)</f>
        <v xml:space="preserve">GAOIRAN, CHRISTIAN EARL A.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25.740000000000002</v>
      </c>
      <c r="F23" s="83">
        <f>IF(PRELIM!AB23="","",$F$8*PRELIM!AB23)</f>
        <v>31.730769230769234</v>
      </c>
      <c r="G23" s="83">
        <f>IF(PRELIM!AD23="","",$G$8*PRELIM!AD23)</f>
        <v>21.080000000000002</v>
      </c>
      <c r="H23" s="84">
        <f t="shared" si="0"/>
        <v>78.550769230769234</v>
      </c>
      <c r="I23" s="85">
        <f>IF(H23="","",VLOOKUP(H23,'INITIAL INPUT'!$P$4:$R$34,3))</f>
        <v>89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48</v>
      </c>
      <c r="B24" s="79" t="str">
        <f>IF(NAMES!B17="","",NAMES!B17)</f>
        <v xml:space="preserve">GHANEM, SALEH H.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15.84</v>
      </c>
      <c r="F24" s="83">
        <f>IF(PRELIM!AB24="","",$F$8*PRELIM!AB24)</f>
        <v>15.357692307692309</v>
      </c>
      <c r="G24" s="83">
        <f>IF(PRELIM!AD24="","",$G$8*PRELIM!AD24)</f>
        <v>14.280000000000001</v>
      </c>
      <c r="H24" s="84">
        <f t="shared" si="0"/>
        <v>45.477692307692308</v>
      </c>
      <c r="I24" s="85">
        <f>IF(H24="","",VLOOKUP(H24,'INITIAL INPUT'!$P$4:$R$34,3))</f>
        <v>74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49</v>
      </c>
      <c r="B25" s="79" t="str">
        <f>IF(NAMES!B18="","",NAMES!B18)</f>
        <v xml:space="preserve">HORTALEZA, JHON LAWRENCE A. </v>
      </c>
      <c r="C25" s="104" t="str">
        <f>IF(NAMES!C18="","",NAMES!C18)</f>
        <v>M</v>
      </c>
      <c r="D25" s="81" t="str">
        <f>IF(NAMES!D18="","",NAMES!D18)</f>
        <v>BSCS-DIGITAL ARTS TRACK-2</v>
      </c>
      <c r="E25" s="82">
        <f>IF(PRELIM!P25="","",$E$8*PRELIM!P25)</f>
        <v>7.7</v>
      </c>
      <c r="F25" s="83">
        <f>IF(PRELIM!AB25="","",$F$8*PRELIM!AB25)</f>
        <v>22.846153846153847</v>
      </c>
      <c r="G25" s="83">
        <f>IF(PRELIM!AD25="","",$G$8*PRELIM!AD25)</f>
        <v>19.040000000000003</v>
      </c>
      <c r="H25" s="84">
        <f t="shared" si="0"/>
        <v>49.586153846153849</v>
      </c>
      <c r="I25" s="85">
        <f>IF(H25="","",VLOOKUP(H25,'INITIAL INPUT'!$P$4:$R$34,3))</f>
        <v>74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50</v>
      </c>
      <c r="B26" s="79" t="str">
        <f>IF(NAMES!B19="","",NAMES!B19)</f>
        <v xml:space="preserve">KIM, JEONGWOO </v>
      </c>
      <c r="C26" s="104" t="str">
        <f>IF(NAMES!C19="","",NAMES!C19)</f>
        <v>M</v>
      </c>
      <c r="D26" s="81" t="str">
        <f>IF(NAMES!D19="","",NAMES!D19)</f>
        <v>BSCS-MOBILE TECH TRACK-2</v>
      </c>
      <c r="E26" s="82">
        <f>IF(PRELIM!P26="","",$E$8*PRELIM!P26)</f>
        <v>17.38</v>
      </c>
      <c r="F26" s="83">
        <f>IF(PRELIM!AB26="","",$F$8*PRELIM!AB26)</f>
        <v>14.596153846153845</v>
      </c>
      <c r="G26" s="83">
        <f>IF(PRELIM!AD26="","",$G$8*PRELIM!AD26)</f>
        <v>11.56</v>
      </c>
      <c r="H26" s="84">
        <f t="shared" si="0"/>
        <v>43.536153846153844</v>
      </c>
      <c r="I26" s="85">
        <f>IF(H26="","",VLOOKUP(H26,'INITIAL INPUT'!$P$4:$R$34,3))</f>
        <v>74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126</v>
      </c>
    </row>
    <row r="27" spans="1:25" x14ac:dyDescent="0.2">
      <c r="A27" s="90" t="s">
        <v>51</v>
      </c>
      <c r="B27" s="79" t="str">
        <f>IF(NAMES!B20="","",NAMES!B20)</f>
        <v xml:space="preserve">MANZANILLO, PHILINE KEELE E. </v>
      </c>
      <c r="C27" s="104" t="str">
        <f>IF(NAMES!C20="","",NAMES!C20)</f>
        <v>F</v>
      </c>
      <c r="D27" s="81" t="str">
        <f>IF(NAMES!D20="","",NAMES!D20)</f>
        <v>BSIT-WEB TRACK-1</v>
      </c>
      <c r="E27" s="82">
        <f>IF(PRELIM!P27="","",$E$8*PRELIM!P27)</f>
        <v>25.959999999999997</v>
      </c>
      <c r="F27" s="83">
        <f>IF(PRELIM!AB27="","",$F$8*PRELIM!AB27)</f>
        <v>32.365384615384613</v>
      </c>
      <c r="G27" s="83">
        <f>IF(PRELIM!AD27="","",$G$8*PRELIM!AD27)</f>
        <v>14.96</v>
      </c>
      <c r="H27" s="84">
        <f t="shared" si="0"/>
        <v>73.285384615384601</v>
      </c>
      <c r="I27" s="85">
        <f>IF(H27="","",VLOOKUP(H27,'INITIAL INPUT'!$P$4:$R$34,3))</f>
        <v>87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52</v>
      </c>
      <c r="B28" s="79" t="str">
        <f>IF(NAMES!B21="","",NAMES!B21)</f>
        <v xml:space="preserve">MOHAMMAD SALEEM WAHEED, RUKIYYAH </v>
      </c>
      <c r="C28" s="104" t="str">
        <f>IF(NAMES!C21="","",NAMES!C21)</f>
        <v>F</v>
      </c>
      <c r="D28" s="81" t="str">
        <f>IF(NAMES!D21="","",NAMES!D21)</f>
        <v>BSCS-DIGITAL ARTS TRACK-2</v>
      </c>
      <c r="E28" s="82">
        <f>IF(PRELIM!P28="","",$E$8*PRELIM!P28)</f>
        <v>11.22</v>
      </c>
      <c r="F28" s="83">
        <f>IF(PRELIM!AB28="","",$F$8*PRELIM!AB28)</f>
        <v>32.365384615384613</v>
      </c>
      <c r="G28" s="83">
        <f>IF(PRELIM!AD28="","",$G$8*PRELIM!AD28)</f>
        <v>25.840000000000003</v>
      </c>
      <c r="H28" s="84">
        <f t="shared" si="0"/>
        <v>69.425384615384615</v>
      </c>
      <c r="I28" s="85">
        <f>IF(H28="","",VLOOKUP(H28,'INITIAL INPUT'!$P$4:$R$34,3))</f>
        <v>85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53</v>
      </c>
      <c r="B29" s="79" t="str">
        <f>IF(NAMES!B22="","",NAMES!B22)</f>
        <v xml:space="preserve">PASION, JEREMIAH JEMUEL S. </v>
      </c>
      <c r="C29" s="104" t="str">
        <f>IF(NAMES!C22="","",NAMES!C22)</f>
        <v>M</v>
      </c>
      <c r="D29" s="81" t="str">
        <f>IF(NAMES!D22="","",NAMES!D22)</f>
        <v>BSCS-DIGITAL ARTS TRACK-2</v>
      </c>
      <c r="E29" s="82">
        <f>IF(PRELIM!P29="","",$E$8*PRELIM!P29)</f>
        <v>25.52</v>
      </c>
      <c r="F29" s="83">
        <f>IF(PRELIM!AB29="","",$F$8*PRELIM!AB29)</f>
        <v>13.073076923076924</v>
      </c>
      <c r="G29" s="83">
        <f>IF(PRELIM!AD29="","",$G$8*PRELIM!AD29)</f>
        <v>22.44</v>
      </c>
      <c r="H29" s="84">
        <f t="shared" si="0"/>
        <v>61.033076923076919</v>
      </c>
      <c r="I29" s="85">
        <f>IF(H29="","",VLOOKUP(H29,'INITIAL INPUT'!$P$4:$R$34,3))</f>
        <v>81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54</v>
      </c>
      <c r="B30" s="79" t="str">
        <f>IF(NAMES!B23="","",NAMES!B23)</f>
        <v xml:space="preserve">PENARUBIA, VINCENT GABRIEL E.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14.3</v>
      </c>
      <c r="F30" s="83">
        <f>IF(PRELIM!AB30="","",$F$8*PRELIM!AB30)</f>
        <v>16.753846153846155</v>
      </c>
      <c r="G30" s="83">
        <f>IF(PRELIM!AD30="","",$G$8*PRELIM!AD30)</f>
        <v>20.400000000000002</v>
      </c>
      <c r="H30" s="84">
        <f t="shared" si="0"/>
        <v>51.453846153846158</v>
      </c>
      <c r="I30" s="85">
        <f>IF(H30="","",VLOOKUP(H30,'INITIAL INPUT'!$P$4:$R$34,3))</f>
        <v>75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55</v>
      </c>
      <c r="B31" s="79" t="str">
        <f>IF(NAMES!B24="","",NAMES!B24)</f>
        <v xml:space="preserve">RAPUSO, EDGEL-J S.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27.28</v>
      </c>
      <c r="F31" s="83">
        <f>IF(PRELIM!AB31="","",$F$8*PRELIM!AB31)</f>
        <v>32.365384615384613</v>
      </c>
      <c r="G31" s="83">
        <f>IF(PRELIM!AD31="","",$G$8*PRELIM!AD31)</f>
        <v>22.44</v>
      </c>
      <c r="H31" s="84">
        <f t="shared" si="0"/>
        <v>82.085384615384612</v>
      </c>
      <c r="I31" s="85">
        <f>IF(H31="","",VLOOKUP(H31,'INITIAL INPUT'!$P$4:$R$34,3))</f>
        <v>91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56</v>
      </c>
      <c r="B32" s="79" t="str">
        <f>IF(NAMES!B25="","",NAMES!B25)</f>
        <v xml:space="preserve">RODDEN, AARON DAVID M. </v>
      </c>
      <c r="C32" s="104" t="str">
        <f>IF(NAMES!C25="","",NAMES!C25)</f>
        <v>M</v>
      </c>
      <c r="D32" s="81" t="str">
        <f>IF(NAMES!D25="","",NAMES!D25)</f>
        <v>BSIT-ERP TRACK-1</v>
      </c>
      <c r="E32" s="82">
        <f>IF(PRELIM!P32="","",$E$8*PRELIM!P32)</f>
        <v>14.3</v>
      </c>
      <c r="F32" s="83">
        <f>IF(PRELIM!AB32="","",$F$8*PRELIM!AB32)</f>
        <v>27.669230769230772</v>
      </c>
      <c r="G32" s="83">
        <f>IF(PRELIM!AD32="","",$G$8*PRELIM!AD32)</f>
        <v>23.12</v>
      </c>
      <c r="H32" s="84">
        <f t="shared" si="0"/>
        <v>65.089230769230781</v>
      </c>
      <c r="I32" s="85">
        <f>IF(H32="","",VLOOKUP(H32,'INITIAL INPUT'!$P$4:$R$34,3))</f>
        <v>83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57</v>
      </c>
      <c r="B33" s="79" t="str">
        <f>IF(NAMES!B26="","",NAMES!B26)</f>
        <v xml:space="preserve">RODRIGUEZ, KAREN L. </v>
      </c>
      <c r="C33" s="104" t="str">
        <f>IF(NAMES!C26="","",NAMES!C26)</f>
        <v>F</v>
      </c>
      <c r="D33" s="81" t="str">
        <f>IF(NAMES!D26="","",NAMES!D26)</f>
        <v>BSIT-NET SEC TRACK-2</v>
      </c>
      <c r="E33" s="82">
        <f>IF(PRELIM!P33="","",$E$8*PRELIM!P33)</f>
        <v>27.500000000000004</v>
      </c>
      <c r="F33" s="83">
        <f>IF(PRELIM!AB33="","",$F$8*PRELIM!AB33)</f>
        <v>14.088461538461539</v>
      </c>
      <c r="G33" s="83">
        <f>IF(PRELIM!AD33="","",$G$8*PRELIM!AD33)</f>
        <v>17.68</v>
      </c>
      <c r="H33" s="84">
        <f t="shared" si="0"/>
        <v>59.268461538461544</v>
      </c>
      <c r="I33" s="85">
        <f>IF(H33="","",VLOOKUP(H33,'INITIAL INPUT'!$P$4:$R$34,3))</f>
        <v>80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58</v>
      </c>
      <c r="B34" s="79" t="str">
        <f>IF(NAMES!B27="","",NAMES!B27)</f>
        <v xml:space="preserve">SAINGAN, HAZEL GWENN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19.36</v>
      </c>
      <c r="F34" s="83">
        <f>IF(PRELIM!AB34="","",$F$8*PRELIM!AB34)</f>
        <v>33</v>
      </c>
      <c r="G34" s="83">
        <f>IF(PRELIM!AD34="","",$G$8*PRELIM!AD34)</f>
        <v>10.200000000000001</v>
      </c>
      <c r="H34" s="84">
        <f t="shared" si="0"/>
        <v>62.56</v>
      </c>
      <c r="I34" s="85">
        <f>IF(H34="","",VLOOKUP(H34,'INITIAL INPUT'!$P$4:$R$34,3))</f>
        <v>81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59</v>
      </c>
      <c r="B35" s="79" t="str">
        <f>IF(NAMES!B28="","",NAMES!B28)</f>
        <v xml:space="preserve">SAM-IT, GARY P.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14.74</v>
      </c>
      <c r="F35" s="83">
        <f>IF(PRELIM!AB35="","",$F$8*PRELIM!AB35)</f>
        <v>1.903846153846154</v>
      </c>
      <c r="G35" s="83">
        <f>IF(PRELIM!AD35="","",$G$8*PRELIM!AD35)</f>
        <v>19.72</v>
      </c>
      <c r="H35" s="84">
        <f t="shared" si="0"/>
        <v>36.363846153846154</v>
      </c>
      <c r="I35" s="85">
        <f>IF(H35="","",VLOOKUP(H35,'INITIAL INPUT'!$P$4:$R$34,3))</f>
        <v>73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60</v>
      </c>
      <c r="B36" s="79" t="str">
        <f>IF(NAMES!B29="","",NAMES!B29)</f>
        <v xml:space="preserve">SIAPNO, EDWIN Y. </v>
      </c>
      <c r="C36" s="104" t="str">
        <f>IF(NAMES!C29="","",NAMES!C29)</f>
        <v>M</v>
      </c>
      <c r="D36" s="81" t="str">
        <f>IF(NAMES!D29="","",NAMES!D29)</f>
        <v>BSIT-NET SEC TRACK-2</v>
      </c>
      <c r="E36" s="82">
        <f>IF(PRELIM!P36="","",$E$8*PRELIM!P36)</f>
        <v>23.540000000000003</v>
      </c>
      <c r="F36" s="83">
        <f>IF(PRELIM!AB36="","",$F$8*PRELIM!AB36)</f>
        <v>32.746153846153845</v>
      </c>
      <c r="G36" s="83">
        <f>IF(PRELIM!AD36="","",$G$8*PRELIM!AD36)</f>
        <v>20.400000000000002</v>
      </c>
      <c r="H36" s="84">
        <f t="shared" si="0"/>
        <v>76.686153846153857</v>
      </c>
      <c r="I36" s="85">
        <f>IF(H36="","",VLOOKUP(H36,'INITIAL INPUT'!$P$4:$R$34,3))</f>
        <v>88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61</v>
      </c>
      <c r="B37" s="79" t="str">
        <f>IF(NAMES!B30="","",NAMES!B30)</f>
        <v xml:space="preserve">TOQUERO, JEREMY G.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24.640000000000004</v>
      </c>
      <c r="F37" s="83">
        <f>IF(PRELIM!AB37="","",$F$8*PRELIM!AB37)</f>
        <v>32.492307692307698</v>
      </c>
      <c r="G37" s="83">
        <f>IF(PRELIM!AD37="","",$G$8*PRELIM!AD37)</f>
        <v>14.280000000000001</v>
      </c>
      <c r="H37" s="84">
        <f t="shared" si="0"/>
        <v>71.412307692307706</v>
      </c>
      <c r="I37" s="85">
        <f>IF(H37="","",VLOOKUP(H37,'INITIAL INPUT'!$P$4:$R$34,3))</f>
        <v>86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62</v>
      </c>
      <c r="B38" s="79" t="str">
        <f>IF(NAMES!B31="","",NAMES!B31)</f>
        <v xml:space="preserve">VALLE, ELY BOY P. </v>
      </c>
      <c r="C38" s="104" t="str">
        <f>IF(NAMES!C31="","",NAMES!C31)</f>
        <v>M</v>
      </c>
      <c r="D38" s="81" t="str">
        <f>IF(NAMES!D31="","",NAMES!D31)</f>
        <v>BSIT-NET SEC TRACK-1</v>
      </c>
      <c r="E38" s="82">
        <f>IF(PRELIM!P38="","",$E$8*PRELIM!P38)</f>
        <v>15.84</v>
      </c>
      <c r="F38" s="83">
        <f>IF(PRELIM!AB38="","",$F$8*PRELIM!AB38)</f>
        <v>23.353846153846156</v>
      </c>
      <c r="G38" s="83">
        <f>IF(PRELIM!AD38="","",$G$8*PRELIM!AD38)</f>
        <v>23.12</v>
      </c>
      <c r="H38" s="84">
        <f t="shared" si="0"/>
        <v>62.313846153846157</v>
      </c>
      <c r="I38" s="85">
        <f>IF(H38="","",VLOOKUP(H38,'INITIAL INPUT'!$P$4:$R$34,3))</f>
        <v>81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63</v>
      </c>
      <c r="B39" s="79" t="str">
        <f>IF(NAMES!B32="","",NAMES!B32)</f>
        <v xml:space="preserve">YOUSSOUF, ADOUM M.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23.980000000000004</v>
      </c>
      <c r="F39" s="83">
        <f>IF(PRELIM!AB39="","",$F$8*PRELIM!AB39)</f>
        <v>4.8230769230769237</v>
      </c>
      <c r="G39" s="83">
        <f>IF(PRELIM!AD39="","",$G$8*PRELIM!AD39)</f>
        <v>18.360000000000003</v>
      </c>
      <c r="H39" s="84">
        <f t="shared" si="0"/>
        <v>47.163076923076929</v>
      </c>
      <c r="I39" s="85">
        <f>IF(H39="","",VLOOKUP(H39,'INITIAL INPUT'!$P$4:$R$34,3))</f>
        <v>74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2G  ITE3</v>
      </c>
      <c r="B42" s="228"/>
      <c r="C42" s="228"/>
      <c r="D42" s="229"/>
      <c r="E42" s="233" t="s">
        <v>128</v>
      </c>
      <c r="F42" s="234"/>
      <c r="G42" s="234"/>
      <c r="H42" s="234"/>
      <c r="I42" s="235"/>
      <c r="J42" s="233" t="s">
        <v>129</v>
      </c>
      <c r="K42" s="234"/>
      <c r="L42" s="234"/>
      <c r="M42" s="234"/>
      <c r="N42" s="234"/>
      <c r="O42" s="235"/>
      <c r="P42" s="233" t="s">
        <v>130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97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97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97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132</v>
      </c>
    </row>
    <row r="44" spans="1:25" s="74" customFormat="1" ht="15" customHeight="1" x14ac:dyDescent="0.2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MW 12:30PM-1:45PM  MWF 11:15AM-12:30PM</v>
      </c>
      <c r="B45" s="240"/>
      <c r="C45" s="241"/>
      <c r="D45" s="75" t="str">
        <f>D4</f>
        <v>M304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65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126</v>
      </c>
    </row>
    <row r="67" spans="1:25" x14ac:dyDescent="0.2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19" zoomScaleNormal="100" workbookViewId="0">
      <selection activeCell="U40" sqref="U4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2G  ITE3</v>
      </c>
      <c r="B1" s="351"/>
      <c r="C1" s="351"/>
      <c r="D1" s="351"/>
      <c r="E1" s="325" t="s">
        <v>96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61" t="s">
        <v>98</v>
      </c>
      <c r="AF2" s="363" t="s">
        <v>99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MW 12:30PM-1:45PM  MWF 11:15AM-12:30PM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2ND Trimester SY 2016-2017</v>
      </c>
      <c r="B5" s="335"/>
      <c r="C5" s="336"/>
      <c r="D5" s="336"/>
      <c r="E5" s="108">
        <v>20</v>
      </c>
      <c r="F5" s="108">
        <v>60</v>
      </c>
      <c r="G5" s="108">
        <v>30</v>
      </c>
      <c r="H5" s="108">
        <v>10</v>
      </c>
      <c r="I5" s="108">
        <v>30</v>
      </c>
      <c r="J5" s="108"/>
      <c r="K5" s="108"/>
      <c r="L5" s="108"/>
      <c r="M5" s="108"/>
      <c r="N5" s="108"/>
      <c r="O5" s="330"/>
      <c r="P5" s="307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 t="s">
        <v>233</v>
      </c>
      <c r="F6" s="313" t="s">
        <v>234</v>
      </c>
      <c r="G6" s="390" t="s">
        <v>240</v>
      </c>
      <c r="H6" s="390">
        <v>43040</v>
      </c>
      <c r="I6" s="390" t="s">
        <v>241</v>
      </c>
      <c r="J6" s="313"/>
      <c r="K6" s="313"/>
      <c r="L6" s="313"/>
      <c r="M6" s="313"/>
      <c r="N6" s="313"/>
      <c r="O6" s="331">
        <f>IF(SUM(E5:N5)=0,"",SUM(E5:N5))</f>
        <v>150</v>
      </c>
      <c r="P6" s="307"/>
      <c r="Q6" s="313" t="s">
        <v>235</v>
      </c>
      <c r="R6" s="313" t="s">
        <v>236</v>
      </c>
      <c r="S6" s="313" t="s">
        <v>237</v>
      </c>
      <c r="T6" s="313" t="s">
        <v>238</v>
      </c>
      <c r="U6" s="313" t="s">
        <v>239</v>
      </c>
      <c r="V6" s="313"/>
      <c r="W6" s="313"/>
      <c r="X6" s="313"/>
      <c r="Y6" s="313"/>
      <c r="Z6" s="313"/>
      <c r="AA6" s="358">
        <f>IF(SUM(Q5:Z5)=0,"",SUM(Q5:Z5))</f>
        <v>260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91"/>
      <c r="H7" s="391"/>
      <c r="I7" s="391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92"/>
      <c r="H8" s="392"/>
      <c r="I8" s="392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>
        <v>0</v>
      </c>
      <c r="F9" s="109"/>
      <c r="G9" s="109">
        <v>28</v>
      </c>
      <c r="H9" s="109">
        <v>0</v>
      </c>
      <c r="I9" s="109">
        <v>20</v>
      </c>
      <c r="J9" s="109"/>
      <c r="K9" s="109"/>
      <c r="L9" s="109"/>
      <c r="M9" s="109"/>
      <c r="N9" s="109"/>
      <c r="O9" s="60">
        <f>IF(SUM(E9:N9)=0,"",SUM(E9:N9))</f>
        <v>48</v>
      </c>
      <c r="P9" s="67">
        <f>IF(O9="","",O9/$O$6*100)</f>
        <v>32</v>
      </c>
      <c r="Q9" s="109">
        <v>100</v>
      </c>
      <c r="R9" s="109">
        <v>25</v>
      </c>
      <c r="S9" s="109">
        <v>5</v>
      </c>
      <c r="T9" s="109">
        <v>0</v>
      </c>
      <c r="U9" s="109">
        <v>15</v>
      </c>
      <c r="V9" s="109"/>
      <c r="W9" s="109"/>
      <c r="X9" s="109"/>
      <c r="Y9" s="109"/>
      <c r="Z9" s="109"/>
      <c r="AA9" s="60">
        <f>IF(SUM(Q9:Z9)=0,"",SUM(Q9:Z9))</f>
        <v>145</v>
      </c>
      <c r="AB9" s="67">
        <f>IF(AA9="","",AA9/$AA$6*100)</f>
        <v>55.769230769230774</v>
      </c>
      <c r="AC9" s="111">
        <v>36</v>
      </c>
      <c r="AD9" s="67">
        <f>IF(AC9="","",AC9/$AC$5*100)</f>
        <v>36</v>
      </c>
      <c r="AE9" s="66">
        <f>CRS!H9</f>
        <v>41.203846153846158</v>
      </c>
      <c r="AF9" s="64">
        <f>CRS!I9</f>
        <v>73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>
        <v>5</v>
      </c>
      <c r="F10" s="109">
        <v>38</v>
      </c>
      <c r="G10" s="109">
        <v>22</v>
      </c>
      <c r="H10" s="109">
        <v>0</v>
      </c>
      <c r="I10" s="109">
        <v>30</v>
      </c>
      <c r="J10" s="109"/>
      <c r="K10" s="109"/>
      <c r="L10" s="109"/>
      <c r="M10" s="109"/>
      <c r="N10" s="109"/>
      <c r="O10" s="60">
        <f t="shared" ref="O10:O40" si="0">IF(SUM(E10:N10)=0,"",SUM(E10:N10))</f>
        <v>95</v>
      </c>
      <c r="P10" s="67">
        <f t="shared" ref="P10:P40" si="1">IF(O10="","",O10/$O$6*100)</f>
        <v>63.333333333333329</v>
      </c>
      <c r="Q10" s="109">
        <v>50</v>
      </c>
      <c r="R10" s="109"/>
      <c r="S10" s="109">
        <v>15</v>
      </c>
      <c r="T10" s="109">
        <v>18</v>
      </c>
      <c r="U10" s="109">
        <v>5</v>
      </c>
      <c r="V10" s="109"/>
      <c r="W10" s="109"/>
      <c r="X10" s="109"/>
      <c r="Y10" s="109"/>
      <c r="Z10" s="109"/>
      <c r="AA10" s="60">
        <f t="shared" ref="AA10:AA40" si="2">IF(SUM(Q10:Z10)=0,"",SUM(Q10:Z10))</f>
        <v>88</v>
      </c>
      <c r="AB10" s="67">
        <f t="shared" ref="AB10:AB40" si="3">IF(AA10="","",AA10/$AA$6*100)</f>
        <v>33.846153846153847</v>
      </c>
      <c r="AC10" s="111">
        <v>46</v>
      </c>
      <c r="AD10" s="67">
        <f t="shared" ref="AD10:AD40" si="4">IF(AC10="","",AC10/$AC$5*100)</f>
        <v>46</v>
      </c>
      <c r="AE10" s="66">
        <f>CRS!H10</f>
        <v>47.709230769230771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>
        <v>20</v>
      </c>
      <c r="F11" s="109">
        <v>38</v>
      </c>
      <c r="G11" s="109">
        <v>30</v>
      </c>
      <c r="H11" s="109">
        <v>10</v>
      </c>
      <c r="I11" s="109">
        <v>30</v>
      </c>
      <c r="J11" s="109"/>
      <c r="K11" s="109"/>
      <c r="L11" s="109"/>
      <c r="M11" s="109"/>
      <c r="N11" s="109"/>
      <c r="O11" s="60">
        <f t="shared" si="0"/>
        <v>128</v>
      </c>
      <c r="P11" s="67">
        <f t="shared" si="1"/>
        <v>85.333333333333343</v>
      </c>
      <c r="Q11" s="109">
        <v>100</v>
      </c>
      <c r="R11" s="109"/>
      <c r="S11" s="109">
        <v>20</v>
      </c>
      <c r="T11" s="109">
        <v>20</v>
      </c>
      <c r="U11" s="109">
        <v>10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57.692307692307686</v>
      </c>
      <c r="AC11" s="111">
        <v>76</v>
      </c>
      <c r="AD11" s="67">
        <f t="shared" si="4"/>
        <v>76</v>
      </c>
      <c r="AE11" s="66">
        <f>CRS!H11</f>
        <v>73.038461538461547</v>
      </c>
      <c r="AF11" s="64">
        <f>CRS!I11</f>
        <v>87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>
        <v>0</v>
      </c>
      <c r="F12" s="109"/>
      <c r="G12" s="109">
        <v>0</v>
      </c>
      <c r="H12" s="109">
        <v>10</v>
      </c>
      <c r="I12" s="109">
        <v>0</v>
      </c>
      <c r="J12" s="109"/>
      <c r="K12" s="109"/>
      <c r="L12" s="109"/>
      <c r="M12" s="109"/>
      <c r="N12" s="109"/>
      <c r="O12" s="60">
        <f t="shared" si="0"/>
        <v>10</v>
      </c>
      <c r="P12" s="67">
        <f t="shared" si="1"/>
        <v>6.666666666666667</v>
      </c>
      <c r="Q12" s="109">
        <v>83</v>
      </c>
      <c r="R12" s="109"/>
      <c r="S12" s="109">
        <v>17</v>
      </c>
      <c r="T12" s="109">
        <v>18</v>
      </c>
      <c r="U12" s="109">
        <v>0</v>
      </c>
      <c r="V12" s="109"/>
      <c r="W12" s="109"/>
      <c r="X12" s="109"/>
      <c r="Y12" s="109"/>
      <c r="Z12" s="109"/>
      <c r="AA12" s="60">
        <f t="shared" si="2"/>
        <v>118</v>
      </c>
      <c r="AB12" s="67">
        <f t="shared" si="3"/>
        <v>45.384615384615387</v>
      </c>
      <c r="AC12" s="111">
        <v>66</v>
      </c>
      <c r="AD12" s="67">
        <f t="shared" si="4"/>
        <v>66</v>
      </c>
      <c r="AE12" s="66">
        <f>CRS!H12</f>
        <v>39.616923076923079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>
        <v>15</v>
      </c>
      <c r="F13" s="109">
        <v>52</v>
      </c>
      <c r="G13" s="109">
        <v>26</v>
      </c>
      <c r="H13" s="109">
        <v>5</v>
      </c>
      <c r="I13" s="109">
        <v>30</v>
      </c>
      <c r="J13" s="109"/>
      <c r="K13" s="109"/>
      <c r="L13" s="109"/>
      <c r="M13" s="109"/>
      <c r="N13" s="109"/>
      <c r="O13" s="60">
        <f t="shared" si="0"/>
        <v>128</v>
      </c>
      <c r="P13" s="67">
        <f t="shared" si="1"/>
        <v>85.333333333333343</v>
      </c>
      <c r="Q13" s="109">
        <v>100</v>
      </c>
      <c r="R13" s="109">
        <v>50</v>
      </c>
      <c r="S13" s="109">
        <v>20</v>
      </c>
      <c r="T13" s="109">
        <v>0</v>
      </c>
      <c r="U13" s="109">
        <v>0</v>
      </c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65.384615384615387</v>
      </c>
      <c r="AC13" s="111">
        <v>58</v>
      </c>
      <c r="AD13" s="67">
        <f t="shared" si="4"/>
        <v>57.999999999999993</v>
      </c>
      <c r="AE13" s="66">
        <f>CRS!H13</f>
        <v>69.45692307692309</v>
      </c>
      <c r="AF13" s="64">
        <f>CRS!I13</f>
        <v>85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>
        <v>10</v>
      </c>
      <c r="F14" s="109">
        <v>38</v>
      </c>
      <c r="G14" s="109">
        <v>0</v>
      </c>
      <c r="H14" s="109">
        <v>5</v>
      </c>
      <c r="I14" s="109">
        <v>30</v>
      </c>
      <c r="J14" s="109"/>
      <c r="K14" s="109"/>
      <c r="L14" s="109"/>
      <c r="M14" s="109"/>
      <c r="N14" s="109"/>
      <c r="O14" s="60">
        <f t="shared" si="0"/>
        <v>83</v>
      </c>
      <c r="P14" s="67">
        <f t="shared" si="1"/>
        <v>55.333333333333336</v>
      </c>
      <c r="Q14" s="109">
        <v>83</v>
      </c>
      <c r="R14" s="109"/>
      <c r="S14" s="109">
        <v>15</v>
      </c>
      <c r="T14" s="109">
        <v>0</v>
      </c>
      <c r="U14" s="109">
        <v>15</v>
      </c>
      <c r="V14" s="109"/>
      <c r="W14" s="109"/>
      <c r="X14" s="109"/>
      <c r="Y14" s="109"/>
      <c r="Z14" s="109"/>
      <c r="AA14" s="60">
        <f t="shared" si="2"/>
        <v>113</v>
      </c>
      <c r="AB14" s="67">
        <f t="shared" si="3"/>
        <v>43.46153846153846</v>
      </c>
      <c r="AC14" s="111">
        <v>26</v>
      </c>
      <c r="AD14" s="67">
        <f t="shared" si="4"/>
        <v>26</v>
      </c>
      <c r="AE14" s="66">
        <f>CRS!H14</f>
        <v>41.442307692307693</v>
      </c>
      <c r="AF14" s="64">
        <f>CRS!I14</f>
        <v>73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>
        <v>20</v>
      </c>
      <c r="F15" s="109"/>
      <c r="G15" s="109">
        <v>22</v>
      </c>
      <c r="H15" s="109">
        <v>10</v>
      </c>
      <c r="I15" s="109">
        <v>0</v>
      </c>
      <c r="J15" s="109"/>
      <c r="K15" s="109"/>
      <c r="L15" s="109"/>
      <c r="M15" s="109"/>
      <c r="N15" s="109"/>
      <c r="O15" s="60">
        <f t="shared" si="0"/>
        <v>52</v>
      </c>
      <c r="P15" s="67">
        <f t="shared" si="1"/>
        <v>34.666666666666671</v>
      </c>
      <c r="Q15" s="109"/>
      <c r="R15" s="109"/>
      <c r="S15" s="109">
        <v>18</v>
      </c>
      <c r="T15" s="109">
        <v>0</v>
      </c>
      <c r="U15" s="109">
        <v>0</v>
      </c>
      <c r="V15" s="109"/>
      <c r="W15" s="109"/>
      <c r="X15" s="109"/>
      <c r="Y15" s="109"/>
      <c r="Z15" s="109"/>
      <c r="AA15" s="60">
        <f t="shared" si="2"/>
        <v>18</v>
      </c>
      <c r="AB15" s="67">
        <f t="shared" si="3"/>
        <v>6.9230769230769234</v>
      </c>
      <c r="AC15" s="111">
        <v>56</v>
      </c>
      <c r="AD15" s="67">
        <f t="shared" si="4"/>
        <v>56.000000000000007</v>
      </c>
      <c r="AE15" s="66">
        <f>CRS!H15</f>
        <v>32.764615384615389</v>
      </c>
      <c r="AF15" s="64">
        <f>CRS!I15</f>
        <v>73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>
        <v>5</v>
      </c>
      <c r="F16" s="109">
        <f>8+28</f>
        <v>36</v>
      </c>
      <c r="G16" s="109">
        <v>26</v>
      </c>
      <c r="H16" s="109">
        <v>5</v>
      </c>
      <c r="I16" s="109">
        <v>30</v>
      </c>
      <c r="J16" s="109"/>
      <c r="K16" s="109"/>
      <c r="L16" s="109"/>
      <c r="M16" s="109"/>
      <c r="N16" s="109"/>
      <c r="O16" s="60">
        <f t="shared" si="0"/>
        <v>102</v>
      </c>
      <c r="P16" s="67">
        <f t="shared" si="1"/>
        <v>68</v>
      </c>
      <c r="Q16" s="109">
        <v>100</v>
      </c>
      <c r="R16" s="109">
        <v>100</v>
      </c>
      <c r="S16" s="109">
        <v>18</v>
      </c>
      <c r="T16" s="109">
        <v>20</v>
      </c>
      <c r="U16" s="109">
        <v>10</v>
      </c>
      <c r="V16" s="109"/>
      <c r="W16" s="109"/>
      <c r="X16" s="109"/>
      <c r="Y16" s="109"/>
      <c r="Z16" s="109"/>
      <c r="AA16" s="60">
        <f t="shared" si="2"/>
        <v>248</v>
      </c>
      <c r="AB16" s="67">
        <f t="shared" si="3"/>
        <v>95.384615384615387</v>
      </c>
      <c r="AC16" s="111">
        <v>52</v>
      </c>
      <c r="AD16" s="67">
        <f t="shared" si="4"/>
        <v>52</v>
      </c>
      <c r="AE16" s="66">
        <f>CRS!H16</f>
        <v>71.596923076923076</v>
      </c>
      <c r="AF16" s="64">
        <f>CRS!I16</f>
        <v>86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>
        <v>10</v>
      </c>
      <c r="F17" s="109">
        <f>48+8</f>
        <v>56</v>
      </c>
      <c r="G17" s="109">
        <v>26</v>
      </c>
      <c r="H17" s="109">
        <v>5</v>
      </c>
      <c r="I17" s="109">
        <v>30</v>
      </c>
      <c r="J17" s="109"/>
      <c r="K17" s="109"/>
      <c r="L17" s="109"/>
      <c r="M17" s="109"/>
      <c r="N17" s="109"/>
      <c r="O17" s="60">
        <f t="shared" si="0"/>
        <v>127</v>
      </c>
      <c r="P17" s="67">
        <f t="shared" si="1"/>
        <v>84.666666666666671</v>
      </c>
      <c r="Q17" s="109">
        <v>100</v>
      </c>
      <c r="R17" s="109">
        <v>100</v>
      </c>
      <c r="S17" s="109">
        <v>20</v>
      </c>
      <c r="T17" s="109">
        <v>20</v>
      </c>
      <c r="U17" s="109">
        <v>15</v>
      </c>
      <c r="V17" s="109"/>
      <c r="W17" s="109"/>
      <c r="X17" s="109"/>
      <c r="Y17" s="109"/>
      <c r="Z17" s="109"/>
      <c r="AA17" s="60">
        <f t="shared" si="2"/>
        <v>255</v>
      </c>
      <c r="AB17" s="67">
        <f t="shared" si="3"/>
        <v>98.076923076923066</v>
      </c>
      <c r="AC17" s="111">
        <v>70</v>
      </c>
      <c r="AD17" s="67">
        <f t="shared" si="4"/>
        <v>70</v>
      </c>
      <c r="AE17" s="66">
        <f>CRS!H17</f>
        <v>84.105384615384608</v>
      </c>
      <c r="AF17" s="64">
        <f>CRS!I17</f>
        <v>92</v>
      </c>
      <c r="AG17" s="55"/>
      <c r="AH17" s="55"/>
    </row>
    <row r="18" spans="1:34" ht="12.75" customHeight="1" x14ac:dyDescent="0.2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>
        <v>15</v>
      </c>
      <c r="F18" s="109">
        <v>52</v>
      </c>
      <c r="G18" s="109">
        <v>26</v>
      </c>
      <c r="H18" s="109">
        <v>5</v>
      </c>
      <c r="I18" s="109">
        <v>22</v>
      </c>
      <c r="J18" s="109"/>
      <c r="K18" s="109"/>
      <c r="L18" s="109"/>
      <c r="M18" s="109"/>
      <c r="N18" s="109"/>
      <c r="O18" s="60">
        <f t="shared" si="0"/>
        <v>120</v>
      </c>
      <c r="P18" s="67">
        <f t="shared" si="1"/>
        <v>80</v>
      </c>
      <c r="Q18" s="109"/>
      <c r="R18" s="109"/>
      <c r="S18" s="109">
        <v>20</v>
      </c>
      <c r="T18" s="109">
        <v>0</v>
      </c>
      <c r="U18" s="109">
        <v>10</v>
      </c>
      <c r="V18" s="109"/>
      <c r="W18" s="109"/>
      <c r="X18" s="109"/>
      <c r="Y18" s="109"/>
      <c r="Z18" s="109"/>
      <c r="AA18" s="60">
        <f t="shared" si="2"/>
        <v>30</v>
      </c>
      <c r="AB18" s="67">
        <f t="shared" si="3"/>
        <v>11.538461538461538</v>
      </c>
      <c r="AC18" s="111">
        <v>48</v>
      </c>
      <c r="AD18" s="67">
        <f t="shared" si="4"/>
        <v>48</v>
      </c>
      <c r="AE18" s="66">
        <f>CRS!H18</f>
        <v>46.527692307692305</v>
      </c>
      <c r="AF18" s="64">
        <f>CRS!I18</f>
        <v>74</v>
      </c>
      <c r="AG18" s="55"/>
      <c r="AH18" s="55"/>
    </row>
    <row r="19" spans="1:34" ht="12.75" customHeight="1" x14ac:dyDescent="0.2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>
        <v>20</v>
      </c>
      <c r="F20" s="109">
        <v>56</v>
      </c>
      <c r="G20" s="109">
        <v>26</v>
      </c>
      <c r="H20" s="109">
        <v>10</v>
      </c>
      <c r="I20" s="109">
        <v>30</v>
      </c>
      <c r="J20" s="109"/>
      <c r="K20" s="109"/>
      <c r="L20" s="109"/>
      <c r="M20" s="109"/>
      <c r="N20" s="109"/>
      <c r="O20" s="60">
        <f t="shared" si="0"/>
        <v>142</v>
      </c>
      <c r="P20" s="67">
        <f t="shared" si="1"/>
        <v>94.666666666666671</v>
      </c>
      <c r="Q20" s="109">
        <v>100</v>
      </c>
      <c r="R20" s="109">
        <v>100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260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90.080000000000013</v>
      </c>
      <c r="AF20" s="64">
        <f>CRS!I20</f>
        <v>95</v>
      </c>
      <c r="AG20" s="55"/>
      <c r="AH20" s="55"/>
    </row>
    <row r="21" spans="1:34" ht="12.75" customHeight="1" x14ac:dyDescent="0.2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>
        <v>0</v>
      </c>
      <c r="F21" s="109"/>
      <c r="G21" s="109">
        <v>0</v>
      </c>
      <c r="H21" s="109">
        <v>0</v>
      </c>
      <c r="I21" s="109">
        <v>18</v>
      </c>
      <c r="J21" s="109"/>
      <c r="K21" s="109"/>
      <c r="L21" s="109"/>
      <c r="M21" s="109"/>
      <c r="N21" s="109"/>
      <c r="O21" s="60">
        <f t="shared" si="0"/>
        <v>18</v>
      </c>
      <c r="P21" s="67">
        <f t="shared" si="1"/>
        <v>12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>
        <f>CRS!H21</f>
        <v>3.96</v>
      </c>
      <c r="AF21" s="64">
        <f>CRS!I21</f>
        <v>70</v>
      </c>
      <c r="AG21" s="55"/>
      <c r="AH21" s="55"/>
    </row>
    <row r="22" spans="1:34" ht="12.75" customHeight="1" x14ac:dyDescent="0.2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>
        <v>0</v>
      </c>
      <c r="F22" s="109"/>
      <c r="G22" s="109">
        <v>0</v>
      </c>
      <c r="H22" s="109">
        <v>0</v>
      </c>
      <c r="I22" s="109">
        <v>0</v>
      </c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>
        <v>20</v>
      </c>
      <c r="F23" s="109">
        <f>16+14+10</f>
        <v>40</v>
      </c>
      <c r="G23" s="109">
        <v>22</v>
      </c>
      <c r="H23" s="109">
        <v>5</v>
      </c>
      <c r="I23" s="109">
        <v>30</v>
      </c>
      <c r="J23" s="109"/>
      <c r="K23" s="109"/>
      <c r="L23" s="109"/>
      <c r="M23" s="109"/>
      <c r="N23" s="109"/>
      <c r="O23" s="60">
        <f t="shared" si="0"/>
        <v>117</v>
      </c>
      <c r="P23" s="67">
        <f t="shared" si="1"/>
        <v>78</v>
      </c>
      <c r="Q23" s="109">
        <v>100</v>
      </c>
      <c r="R23" s="109">
        <v>100</v>
      </c>
      <c r="S23" s="109">
        <v>20</v>
      </c>
      <c r="T23" s="109">
        <v>20</v>
      </c>
      <c r="U23" s="109">
        <v>10</v>
      </c>
      <c r="V23" s="109"/>
      <c r="W23" s="109"/>
      <c r="X23" s="109"/>
      <c r="Y23" s="109"/>
      <c r="Z23" s="109"/>
      <c r="AA23" s="60">
        <f t="shared" si="2"/>
        <v>250</v>
      </c>
      <c r="AB23" s="67">
        <f t="shared" si="3"/>
        <v>96.15384615384616</v>
      </c>
      <c r="AC23" s="111">
        <v>62</v>
      </c>
      <c r="AD23" s="67">
        <f t="shared" si="4"/>
        <v>62</v>
      </c>
      <c r="AE23" s="66">
        <f>CRS!H23</f>
        <v>78.550769230769234</v>
      </c>
      <c r="AF23" s="64">
        <f>CRS!I23</f>
        <v>89</v>
      </c>
      <c r="AG23" s="55"/>
      <c r="AH23" s="55"/>
    </row>
    <row r="24" spans="1:34" ht="12.75" customHeight="1" x14ac:dyDescent="0.2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>
        <v>0</v>
      </c>
      <c r="F24" s="109">
        <f>8*4+7</f>
        <v>39</v>
      </c>
      <c r="G24" s="109">
        <v>28</v>
      </c>
      <c r="H24" s="109">
        <v>5</v>
      </c>
      <c r="I24" s="109">
        <v>0</v>
      </c>
      <c r="J24" s="109"/>
      <c r="K24" s="109"/>
      <c r="L24" s="109"/>
      <c r="M24" s="109"/>
      <c r="N24" s="109"/>
      <c r="O24" s="60">
        <f t="shared" si="0"/>
        <v>72</v>
      </c>
      <c r="P24" s="67">
        <f t="shared" si="1"/>
        <v>48</v>
      </c>
      <c r="Q24" s="109">
        <v>91</v>
      </c>
      <c r="R24" s="109"/>
      <c r="S24" s="109">
        <v>5</v>
      </c>
      <c r="T24" s="109">
        <v>20</v>
      </c>
      <c r="U24" s="109">
        <v>5</v>
      </c>
      <c r="V24" s="109"/>
      <c r="W24" s="109"/>
      <c r="X24" s="109"/>
      <c r="Y24" s="109"/>
      <c r="Z24" s="109"/>
      <c r="AA24" s="60">
        <f t="shared" si="2"/>
        <v>121</v>
      </c>
      <c r="AB24" s="67">
        <f t="shared" si="3"/>
        <v>46.53846153846154</v>
      </c>
      <c r="AC24" s="111">
        <v>42</v>
      </c>
      <c r="AD24" s="67">
        <f t="shared" si="4"/>
        <v>42</v>
      </c>
      <c r="AE24" s="66">
        <f>CRS!H24</f>
        <v>45.477692307692308</v>
      </c>
      <c r="AF24" s="64">
        <f>CRS!I24</f>
        <v>74</v>
      </c>
      <c r="AG24" s="55"/>
      <c r="AH24" s="55"/>
    </row>
    <row r="25" spans="1:34" ht="12.75" customHeight="1" x14ac:dyDescent="0.2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>
        <v>0</v>
      </c>
      <c r="F25" s="109"/>
      <c r="G25" s="109">
        <v>0</v>
      </c>
      <c r="H25" s="109">
        <v>5</v>
      </c>
      <c r="I25" s="109">
        <v>30</v>
      </c>
      <c r="J25" s="109"/>
      <c r="K25" s="109"/>
      <c r="L25" s="109"/>
      <c r="M25" s="109"/>
      <c r="N25" s="109"/>
      <c r="O25" s="60">
        <f t="shared" si="0"/>
        <v>35</v>
      </c>
      <c r="P25" s="67">
        <f t="shared" si="1"/>
        <v>23.333333333333332</v>
      </c>
      <c r="Q25" s="109">
        <v>100</v>
      </c>
      <c r="R25" s="109">
        <v>50</v>
      </c>
      <c r="S25" s="109">
        <v>0</v>
      </c>
      <c r="T25" s="109">
        <v>20</v>
      </c>
      <c r="U25" s="109">
        <v>10</v>
      </c>
      <c r="V25" s="109"/>
      <c r="W25" s="109"/>
      <c r="X25" s="109"/>
      <c r="Y25" s="109"/>
      <c r="Z25" s="109"/>
      <c r="AA25" s="60">
        <f t="shared" si="2"/>
        <v>180</v>
      </c>
      <c r="AB25" s="67">
        <f t="shared" si="3"/>
        <v>69.230769230769226</v>
      </c>
      <c r="AC25" s="111">
        <v>56</v>
      </c>
      <c r="AD25" s="67">
        <f t="shared" si="4"/>
        <v>56.000000000000007</v>
      </c>
      <c r="AE25" s="66">
        <f>CRS!H25</f>
        <v>49.586153846153849</v>
      </c>
      <c r="AF25" s="64">
        <f>CRS!I25</f>
        <v>74</v>
      </c>
      <c r="AG25" s="55"/>
      <c r="AH25" s="55"/>
    </row>
    <row r="26" spans="1:34" ht="12.75" customHeight="1" x14ac:dyDescent="0.2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>
        <v>0</v>
      </c>
      <c r="F26" s="109">
        <v>46</v>
      </c>
      <c r="G26" s="109">
        <v>28</v>
      </c>
      <c r="H26" s="109">
        <v>5</v>
      </c>
      <c r="I26" s="109">
        <v>0</v>
      </c>
      <c r="J26" s="109"/>
      <c r="K26" s="109"/>
      <c r="L26" s="109"/>
      <c r="M26" s="109"/>
      <c r="N26" s="109"/>
      <c r="O26" s="60">
        <f t="shared" si="0"/>
        <v>79</v>
      </c>
      <c r="P26" s="67">
        <f t="shared" si="1"/>
        <v>52.666666666666664</v>
      </c>
      <c r="Q26" s="109">
        <v>100</v>
      </c>
      <c r="R26" s="109"/>
      <c r="S26" s="109">
        <v>10</v>
      </c>
      <c r="T26" s="109">
        <v>0</v>
      </c>
      <c r="U26" s="109">
        <v>5</v>
      </c>
      <c r="V26" s="109"/>
      <c r="W26" s="109"/>
      <c r="X26" s="109"/>
      <c r="Y26" s="109"/>
      <c r="Z26" s="109"/>
      <c r="AA26" s="60">
        <f t="shared" si="2"/>
        <v>115</v>
      </c>
      <c r="AB26" s="67">
        <f t="shared" si="3"/>
        <v>44.230769230769226</v>
      </c>
      <c r="AC26" s="111">
        <v>34</v>
      </c>
      <c r="AD26" s="67">
        <f t="shared" si="4"/>
        <v>34</v>
      </c>
      <c r="AE26" s="66">
        <f>CRS!H26</f>
        <v>43.536153846153844</v>
      </c>
      <c r="AF26" s="64">
        <f>CRS!I26</f>
        <v>74</v>
      </c>
      <c r="AG26" s="300"/>
      <c r="AH26" s="298" t="s">
        <v>126</v>
      </c>
    </row>
    <row r="27" spans="1:34" ht="12.75" customHeight="1" x14ac:dyDescent="0.2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>
        <v>20</v>
      </c>
      <c r="F27" s="109">
        <v>36</v>
      </c>
      <c r="G27" s="109">
        <v>26</v>
      </c>
      <c r="H27" s="109">
        <v>10</v>
      </c>
      <c r="I27" s="109">
        <v>26</v>
      </c>
      <c r="J27" s="109"/>
      <c r="K27" s="109"/>
      <c r="L27" s="109"/>
      <c r="M27" s="109"/>
      <c r="N27" s="109"/>
      <c r="O27" s="60">
        <f t="shared" si="0"/>
        <v>118</v>
      </c>
      <c r="P27" s="67">
        <f t="shared" si="1"/>
        <v>78.666666666666657</v>
      </c>
      <c r="Q27" s="109">
        <v>100</v>
      </c>
      <c r="R27" s="109">
        <v>100</v>
      </c>
      <c r="S27" s="109">
        <v>15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255</v>
      </c>
      <c r="AB27" s="67">
        <f t="shared" si="3"/>
        <v>98.076923076923066</v>
      </c>
      <c r="AC27" s="111">
        <v>44</v>
      </c>
      <c r="AD27" s="67">
        <f t="shared" si="4"/>
        <v>44</v>
      </c>
      <c r="AE27" s="66">
        <f>CRS!H27</f>
        <v>73.285384615384601</v>
      </c>
      <c r="AF27" s="64">
        <f>CRS!I27</f>
        <v>87</v>
      </c>
      <c r="AG27" s="301"/>
      <c r="AH27" s="299"/>
    </row>
    <row r="28" spans="1:34" ht="12.75" customHeight="1" x14ac:dyDescent="0.2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>
        <v>20</v>
      </c>
      <c r="F28" s="109"/>
      <c r="G28" s="109">
        <v>26</v>
      </c>
      <c r="H28" s="109">
        <v>5</v>
      </c>
      <c r="I28" s="109">
        <v>0</v>
      </c>
      <c r="J28" s="109"/>
      <c r="K28" s="109"/>
      <c r="L28" s="109"/>
      <c r="M28" s="109"/>
      <c r="N28" s="109"/>
      <c r="O28" s="60">
        <f t="shared" si="0"/>
        <v>51</v>
      </c>
      <c r="P28" s="67">
        <f t="shared" si="1"/>
        <v>34</v>
      </c>
      <c r="Q28" s="109">
        <v>100</v>
      </c>
      <c r="R28" s="109">
        <v>100</v>
      </c>
      <c r="S28" s="109">
        <v>15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255</v>
      </c>
      <c r="AB28" s="67">
        <f t="shared" si="3"/>
        <v>98.076923076923066</v>
      </c>
      <c r="AC28" s="111">
        <v>76</v>
      </c>
      <c r="AD28" s="67">
        <f t="shared" si="4"/>
        <v>76</v>
      </c>
      <c r="AE28" s="66">
        <f>CRS!H28</f>
        <v>69.425384615384615</v>
      </c>
      <c r="AF28" s="64">
        <f>CRS!I28</f>
        <v>85</v>
      </c>
      <c r="AG28" s="301"/>
      <c r="AH28" s="299"/>
    </row>
    <row r="29" spans="1:34" ht="12.75" customHeight="1" x14ac:dyDescent="0.2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>
        <v>0</v>
      </c>
      <c r="F29" s="109">
        <v>56</v>
      </c>
      <c r="G29" s="109">
        <v>22</v>
      </c>
      <c r="H29" s="109">
        <v>10</v>
      </c>
      <c r="I29" s="109">
        <v>28</v>
      </c>
      <c r="J29" s="109"/>
      <c r="K29" s="109"/>
      <c r="L29" s="109"/>
      <c r="M29" s="109"/>
      <c r="N29" s="109"/>
      <c r="O29" s="60">
        <f t="shared" si="0"/>
        <v>116</v>
      </c>
      <c r="P29" s="67">
        <f t="shared" si="1"/>
        <v>77.333333333333329</v>
      </c>
      <c r="Q29" s="109">
        <v>50</v>
      </c>
      <c r="R29" s="109"/>
      <c r="S29" s="109">
        <v>15</v>
      </c>
      <c r="T29" s="109">
        <v>18</v>
      </c>
      <c r="U29" s="109">
        <v>20</v>
      </c>
      <c r="V29" s="109"/>
      <c r="W29" s="109"/>
      <c r="X29" s="109"/>
      <c r="Y29" s="109"/>
      <c r="Z29" s="109"/>
      <c r="AA29" s="60">
        <f t="shared" si="2"/>
        <v>103</v>
      </c>
      <c r="AB29" s="67">
        <f t="shared" si="3"/>
        <v>39.615384615384613</v>
      </c>
      <c r="AC29" s="111">
        <v>66</v>
      </c>
      <c r="AD29" s="67">
        <f t="shared" si="4"/>
        <v>66</v>
      </c>
      <c r="AE29" s="66">
        <f>CRS!H29</f>
        <v>61.033076923076919</v>
      </c>
      <c r="AF29" s="64">
        <f>CRS!I29</f>
        <v>81</v>
      </c>
      <c r="AG29" s="301"/>
      <c r="AH29" s="299"/>
    </row>
    <row r="30" spans="1:34" ht="12.75" customHeight="1" x14ac:dyDescent="0.2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>
        <v>20</v>
      </c>
      <c r="F30" s="109"/>
      <c r="G30" s="109">
        <v>26</v>
      </c>
      <c r="H30" s="109">
        <v>5</v>
      </c>
      <c r="I30" s="109">
        <v>14</v>
      </c>
      <c r="J30" s="109"/>
      <c r="K30" s="109"/>
      <c r="L30" s="109"/>
      <c r="M30" s="109"/>
      <c r="N30" s="109"/>
      <c r="O30" s="60">
        <f t="shared" si="0"/>
        <v>65</v>
      </c>
      <c r="P30" s="67">
        <f t="shared" si="1"/>
        <v>43.333333333333336</v>
      </c>
      <c r="Q30" s="109">
        <v>57</v>
      </c>
      <c r="R30" s="109">
        <v>25</v>
      </c>
      <c r="S30" s="109">
        <v>15</v>
      </c>
      <c r="T30" s="109">
        <v>20</v>
      </c>
      <c r="U30" s="109">
        <v>15</v>
      </c>
      <c r="V30" s="109"/>
      <c r="W30" s="109"/>
      <c r="X30" s="109"/>
      <c r="Y30" s="109"/>
      <c r="Z30" s="109"/>
      <c r="AA30" s="60">
        <f t="shared" si="2"/>
        <v>132</v>
      </c>
      <c r="AB30" s="67">
        <f t="shared" si="3"/>
        <v>50.769230769230766</v>
      </c>
      <c r="AC30" s="111">
        <v>60</v>
      </c>
      <c r="AD30" s="67">
        <f t="shared" si="4"/>
        <v>60</v>
      </c>
      <c r="AE30" s="66">
        <f>CRS!H30</f>
        <v>51.453846153846158</v>
      </c>
      <c r="AF30" s="64">
        <f>CRS!I30</f>
        <v>75</v>
      </c>
      <c r="AG30" s="301"/>
      <c r="AH30" s="299"/>
    </row>
    <row r="31" spans="1:34" ht="12.75" customHeight="1" x14ac:dyDescent="0.2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>
        <v>20</v>
      </c>
      <c r="F31" s="109">
        <f>38+8+6</f>
        <v>52</v>
      </c>
      <c r="G31" s="109">
        <v>30</v>
      </c>
      <c r="H31" s="109">
        <v>10</v>
      </c>
      <c r="I31" s="109">
        <v>12</v>
      </c>
      <c r="J31" s="109"/>
      <c r="K31" s="109"/>
      <c r="L31" s="109"/>
      <c r="M31" s="109"/>
      <c r="N31" s="109"/>
      <c r="O31" s="60">
        <f t="shared" si="0"/>
        <v>124</v>
      </c>
      <c r="P31" s="67">
        <f t="shared" si="1"/>
        <v>82.666666666666671</v>
      </c>
      <c r="Q31" s="109">
        <v>100</v>
      </c>
      <c r="R31" s="109">
        <v>100</v>
      </c>
      <c r="S31" s="109">
        <v>15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255</v>
      </c>
      <c r="AB31" s="67">
        <f t="shared" si="3"/>
        <v>98.076923076923066</v>
      </c>
      <c r="AC31" s="111">
        <v>66</v>
      </c>
      <c r="AD31" s="67">
        <f t="shared" si="4"/>
        <v>66</v>
      </c>
      <c r="AE31" s="66">
        <f>CRS!H31</f>
        <v>82.085384615384612</v>
      </c>
      <c r="AF31" s="64">
        <f>CRS!I31</f>
        <v>91</v>
      </c>
      <c r="AG31" s="301"/>
      <c r="AH31" s="299"/>
    </row>
    <row r="32" spans="1:34" ht="12.75" customHeight="1" x14ac:dyDescent="0.2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>
        <v>20</v>
      </c>
      <c r="F32" s="109"/>
      <c r="G32" s="109">
        <v>22</v>
      </c>
      <c r="H32" s="109">
        <v>5</v>
      </c>
      <c r="I32" s="109">
        <v>18</v>
      </c>
      <c r="J32" s="109"/>
      <c r="K32" s="109"/>
      <c r="L32" s="109"/>
      <c r="M32" s="109"/>
      <c r="N32" s="109"/>
      <c r="O32" s="60">
        <f t="shared" si="0"/>
        <v>65</v>
      </c>
      <c r="P32" s="67">
        <f t="shared" si="1"/>
        <v>43.333333333333336</v>
      </c>
      <c r="Q32" s="109">
        <v>100</v>
      </c>
      <c r="R32" s="109">
        <v>100</v>
      </c>
      <c r="S32" s="109">
        <v>0</v>
      </c>
      <c r="T32" s="109">
        <v>18</v>
      </c>
      <c r="U32" s="109">
        <v>0</v>
      </c>
      <c r="V32" s="109"/>
      <c r="W32" s="109"/>
      <c r="X32" s="109"/>
      <c r="Y32" s="109"/>
      <c r="Z32" s="109"/>
      <c r="AA32" s="60">
        <f t="shared" si="2"/>
        <v>218</v>
      </c>
      <c r="AB32" s="67">
        <f t="shared" si="3"/>
        <v>83.846153846153854</v>
      </c>
      <c r="AC32" s="111">
        <v>68</v>
      </c>
      <c r="AD32" s="67">
        <f t="shared" si="4"/>
        <v>68</v>
      </c>
      <c r="AE32" s="66">
        <f>CRS!H32</f>
        <v>65.089230769230781</v>
      </c>
      <c r="AF32" s="64">
        <f>CRS!I32</f>
        <v>83</v>
      </c>
      <c r="AG32" s="301"/>
      <c r="AH32" s="299"/>
    </row>
    <row r="33" spans="1:37" ht="12.75" customHeight="1" x14ac:dyDescent="0.2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>
        <v>20</v>
      </c>
      <c r="F33" s="109">
        <v>39</v>
      </c>
      <c r="G33" s="109">
        <v>26</v>
      </c>
      <c r="H33" s="109">
        <v>10</v>
      </c>
      <c r="I33" s="109">
        <v>30</v>
      </c>
      <c r="J33" s="109"/>
      <c r="K33" s="109"/>
      <c r="L33" s="109"/>
      <c r="M33" s="109"/>
      <c r="N33" s="109"/>
      <c r="O33" s="60">
        <f t="shared" si="0"/>
        <v>125</v>
      </c>
      <c r="P33" s="67">
        <f t="shared" si="1"/>
        <v>83.333333333333343</v>
      </c>
      <c r="Q33" s="109">
        <v>25</v>
      </c>
      <c r="R33" s="109">
        <v>58</v>
      </c>
      <c r="S33" s="109">
        <v>10</v>
      </c>
      <c r="T33" s="109">
        <v>0</v>
      </c>
      <c r="U33" s="109">
        <v>18</v>
      </c>
      <c r="V33" s="109"/>
      <c r="W33" s="109"/>
      <c r="X33" s="109"/>
      <c r="Y33" s="109"/>
      <c r="Z33" s="109"/>
      <c r="AA33" s="60">
        <f t="shared" si="2"/>
        <v>111</v>
      </c>
      <c r="AB33" s="67">
        <f t="shared" si="3"/>
        <v>42.692307692307693</v>
      </c>
      <c r="AC33" s="111">
        <v>52</v>
      </c>
      <c r="AD33" s="67">
        <f t="shared" si="4"/>
        <v>52</v>
      </c>
      <c r="AE33" s="66">
        <f>CRS!H33</f>
        <v>59.268461538461544</v>
      </c>
      <c r="AF33" s="64">
        <f>CRS!I33</f>
        <v>80</v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>
        <v>36</v>
      </c>
      <c r="G34" s="109">
        <v>22</v>
      </c>
      <c r="H34" s="109">
        <v>10</v>
      </c>
      <c r="I34" s="109">
        <v>0</v>
      </c>
      <c r="J34" s="109"/>
      <c r="K34" s="109"/>
      <c r="L34" s="109"/>
      <c r="M34" s="109"/>
      <c r="N34" s="109"/>
      <c r="O34" s="60">
        <f t="shared" si="0"/>
        <v>88</v>
      </c>
      <c r="P34" s="67">
        <f t="shared" si="1"/>
        <v>58.666666666666664</v>
      </c>
      <c r="Q34" s="109">
        <v>100</v>
      </c>
      <c r="R34" s="109">
        <v>100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260</v>
      </c>
      <c r="AB34" s="67">
        <f t="shared" si="3"/>
        <v>100</v>
      </c>
      <c r="AC34" s="111">
        <v>30</v>
      </c>
      <c r="AD34" s="67">
        <f t="shared" si="4"/>
        <v>30</v>
      </c>
      <c r="AE34" s="66">
        <f>CRS!H34</f>
        <v>62.56</v>
      </c>
      <c r="AF34" s="64">
        <f>CRS!I34</f>
        <v>81</v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/>
      <c r="G35" s="109">
        <v>22</v>
      </c>
      <c r="H35" s="109">
        <v>5</v>
      </c>
      <c r="I35" s="109">
        <v>20</v>
      </c>
      <c r="J35" s="109"/>
      <c r="K35" s="109"/>
      <c r="L35" s="109"/>
      <c r="M35" s="109"/>
      <c r="N35" s="109"/>
      <c r="O35" s="60">
        <f t="shared" si="0"/>
        <v>67</v>
      </c>
      <c r="P35" s="67">
        <f t="shared" si="1"/>
        <v>44.666666666666664</v>
      </c>
      <c r="Q35" s="109"/>
      <c r="R35" s="109"/>
      <c r="S35" s="109">
        <v>10</v>
      </c>
      <c r="T35" s="109">
        <v>0</v>
      </c>
      <c r="U35" s="109">
        <v>5</v>
      </c>
      <c r="V35" s="109"/>
      <c r="W35" s="109"/>
      <c r="X35" s="109"/>
      <c r="Y35" s="109"/>
      <c r="Z35" s="109"/>
      <c r="AA35" s="60">
        <f t="shared" si="2"/>
        <v>15</v>
      </c>
      <c r="AB35" s="67">
        <f t="shared" si="3"/>
        <v>5.7692307692307692</v>
      </c>
      <c r="AC35" s="111">
        <v>58</v>
      </c>
      <c r="AD35" s="67">
        <f t="shared" si="4"/>
        <v>57.999999999999993</v>
      </c>
      <c r="AE35" s="66">
        <f>CRS!H35</f>
        <v>36.363846153846154</v>
      </c>
      <c r="AF35" s="64">
        <f>CRS!I35</f>
        <v>73</v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>
        <v>20</v>
      </c>
      <c r="F36" s="109">
        <v>40</v>
      </c>
      <c r="G36" s="109">
        <v>22</v>
      </c>
      <c r="H36" s="109">
        <v>5</v>
      </c>
      <c r="I36" s="109">
        <v>20</v>
      </c>
      <c r="J36" s="109"/>
      <c r="K36" s="109"/>
      <c r="L36" s="109"/>
      <c r="M36" s="109"/>
      <c r="N36" s="109"/>
      <c r="O36" s="60">
        <f t="shared" si="0"/>
        <v>107</v>
      </c>
      <c r="P36" s="67">
        <f t="shared" si="1"/>
        <v>71.333333333333343</v>
      </c>
      <c r="Q36" s="109">
        <v>100</v>
      </c>
      <c r="R36" s="109">
        <v>100</v>
      </c>
      <c r="S36" s="109">
        <v>20</v>
      </c>
      <c r="T36" s="109">
        <v>18</v>
      </c>
      <c r="U36" s="109">
        <v>20</v>
      </c>
      <c r="V36" s="109"/>
      <c r="W36" s="109"/>
      <c r="X36" s="109"/>
      <c r="Y36" s="109"/>
      <c r="Z36" s="109"/>
      <c r="AA36" s="60">
        <f t="shared" si="2"/>
        <v>258</v>
      </c>
      <c r="AB36" s="67">
        <f t="shared" si="3"/>
        <v>99.230769230769226</v>
      </c>
      <c r="AC36" s="111">
        <v>60</v>
      </c>
      <c r="AD36" s="67">
        <f t="shared" si="4"/>
        <v>60</v>
      </c>
      <c r="AE36" s="66">
        <f>CRS!H36</f>
        <v>76.686153846153857</v>
      </c>
      <c r="AF36" s="64">
        <f>CRS!I36</f>
        <v>88</v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>
        <v>20</v>
      </c>
      <c r="F37" s="109">
        <v>40</v>
      </c>
      <c r="G37" s="109">
        <v>22</v>
      </c>
      <c r="H37" s="109">
        <v>10</v>
      </c>
      <c r="I37" s="109">
        <v>20</v>
      </c>
      <c r="J37" s="109"/>
      <c r="K37" s="109"/>
      <c r="L37" s="109"/>
      <c r="M37" s="109"/>
      <c r="N37" s="109"/>
      <c r="O37" s="60">
        <f t="shared" si="0"/>
        <v>112</v>
      </c>
      <c r="P37" s="67">
        <f t="shared" si="1"/>
        <v>74.666666666666671</v>
      </c>
      <c r="Q37" s="109">
        <v>100</v>
      </c>
      <c r="R37" s="109">
        <v>100</v>
      </c>
      <c r="S37" s="109">
        <v>18</v>
      </c>
      <c r="T37" s="109">
        <v>20</v>
      </c>
      <c r="U37" s="109">
        <v>18</v>
      </c>
      <c r="V37" s="109"/>
      <c r="W37" s="109"/>
      <c r="X37" s="109"/>
      <c r="Y37" s="109"/>
      <c r="Z37" s="109"/>
      <c r="AA37" s="60">
        <f t="shared" si="2"/>
        <v>256</v>
      </c>
      <c r="AB37" s="67">
        <f t="shared" si="3"/>
        <v>98.461538461538467</v>
      </c>
      <c r="AC37" s="111">
        <v>42</v>
      </c>
      <c r="AD37" s="67">
        <f t="shared" si="4"/>
        <v>42</v>
      </c>
      <c r="AE37" s="66">
        <f>CRS!H37</f>
        <v>71.412307692307706</v>
      </c>
      <c r="AF37" s="64">
        <f>CRS!I37</f>
        <v>86</v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>
        <v>20</v>
      </c>
      <c r="F38" s="109">
        <v>42</v>
      </c>
      <c r="G38" s="109">
        <v>0</v>
      </c>
      <c r="H38" s="109">
        <v>10</v>
      </c>
      <c r="I38" s="109">
        <v>0</v>
      </c>
      <c r="J38" s="109"/>
      <c r="K38" s="109"/>
      <c r="L38" s="109"/>
      <c r="M38" s="109"/>
      <c r="N38" s="109"/>
      <c r="O38" s="60">
        <f t="shared" si="0"/>
        <v>72</v>
      </c>
      <c r="P38" s="67">
        <f t="shared" si="1"/>
        <v>48</v>
      </c>
      <c r="Q38" s="109">
        <v>91</v>
      </c>
      <c r="R38" s="109">
        <v>50</v>
      </c>
      <c r="S38" s="109">
        <v>10</v>
      </c>
      <c r="T38" s="109">
        <v>18</v>
      </c>
      <c r="U38" s="109">
        <v>15</v>
      </c>
      <c r="V38" s="109"/>
      <c r="W38" s="109"/>
      <c r="X38" s="109"/>
      <c r="Y38" s="109"/>
      <c r="Z38" s="109"/>
      <c r="AA38" s="60">
        <f t="shared" si="2"/>
        <v>184</v>
      </c>
      <c r="AB38" s="67">
        <f t="shared" si="3"/>
        <v>70.769230769230774</v>
      </c>
      <c r="AC38" s="111">
        <v>68</v>
      </c>
      <c r="AD38" s="67">
        <f t="shared" si="4"/>
        <v>68</v>
      </c>
      <c r="AE38" s="66">
        <f>CRS!H38</f>
        <v>62.313846153846157</v>
      </c>
      <c r="AF38" s="64">
        <f>CRS!I38</f>
        <v>81</v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>
        <v>5</v>
      </c>
      <c r="F39" s="109">
        <v>39</v>
      </c>
      <c r="G39" s="109">
        <v>30</v>
      </c>
      <c r="H39" s="109">
        <v>5</v>
      </c>
      <c r="I39" s="109">
        <v>30</v>
      </c>
      <c r="J39" s="109"/>
      <c r="K39" s="109"/>
      <c r="L39" s="109"/>
      <c r="M39" s="109"/>
      <c r="N39" s="109"/>
      <c r="O39" s="60">
        <f t="shared" si="0"/>
        <v>109</v>
      </c>
      <c r="P39" s="67">
        <f t="shared" si="1"/>
        <v>72.666666666666671</v>
      </c>
      <c r="Q39" s="109"/>
      <c r="R39" s="109"/>
      <c r="S39" s="109">
        <v>5</v>
      </c>
      <c r="T39" s="109">
        <v>18</v>
      </c>
      <c r="U39" s="109">
        <v>15</v>
      </c>
      <c r="V39" s="109"/>
      <c r="W39" s="109"/>
      <c r="X39" s="109"/>
      <c r="Y39" s="109"/>
      <c r="Z39" s="109"/>
      <c r="AA39" s="60">
        <f t="shared" si="2"/>
        <v>38</v>
      </c>
      <c r="AB39" s="67">
        <f t="shared" si="3"/>
        <v>14.615384615384617</v>
      </c>
      <c r="AC39" s="111">
        <v>54</v>
      </c>
      <c r="AD39" s="67">
        <f t="shared" si="4"/>
        <v>54</v>
      </c>
      <c r="AE39" s="66">
        <f>CRS!H39</f>
        <v>47.163076923076929</v>
      </c>
      <c r="AF39" s="64">
        <f>CRS!I39</f>
        <v>74</v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2G  ITE3</v>
      </c>
      <c r="B42" s="355"/>
      <c r="C42" s="355"/>
      <c r="D42" s="355"/>
      <c r="E42" s="325" t="s">
        <v>96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61" t="s">
        <v>98</v>
      </c>
      <c r="AF43" s="363" t="s">
        <v>99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MW 12:30PM-1:45PM  MWF 11:15AM-12:30PM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2ND Trimester SY 2016-2017</v>
      </c>
      <c r="B46" s="335"/>
      <c r="C46" s="336"/>
      <c r="D46" s="336"/>
      <c r="E46" s="57">
        <f t="shared" ref="E46:N46" si="5">IF(E5="","",E5)</f>
        <v>20</v>
      </c>
      <c r="F46" s="57">
        <f t="shared" si="5"/>
        <v>60</v>
      </c>
      <c r="G46" s="57">
        <f t="shared" si="5"/>
        <v>30</v>
      </c>
      <c r="H46" s="57">
        <f t="shared" si="5"/>
        <v>10</v>
      </c>
      <c r="I46" s="57">
        <f t="shared" si="5"/>
        <v>30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 CH01</v>
      </c>
      <c r="F47" s="302" t="str">
        <f t="shared" ref="F47:N47" si="7">IF(F6="","",F6)</f>
        <v>RPT</v>
      </c>
      <c r="G47" s="302" t="str">
        <f t="shared" si="7"/>
        <v>1-23-2017</v>
      </c>
      <c r="H47" s="302">
        <f t="shared" si="7"/>
        <v>43040</v>
      </c>
      <c r="I47" s="302" t="str">
        <f t="shared" si="7"/>
        <v>1-27-2017</v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150</v>
      </c>
      <c r="P47" s="306"/>
      <c r="Q47" s="302" t="str">
        <f t="shared" ref="Q47:Z47" si="8">IF(Q6="","",Q6)</f>
        <v>HTML CSS</v>
      </c>
      <c r="R47" s="302" t="str">
        <f t="shared" si="8"/>
        <v>MAW</v>
      </c>
      <c r="S47" s="302" t="str">
        <f t="shared" si="8"/>
        <v>Exer01</v>
      </c>
      <c r="T47" s="302" t="str">
        <f t="shared" si="8"/>
        <v>Exer02</v>
      </c>
      <c r="U47" s="302" t="str">
        <f t="shared" si="8"/>
        <v>Exer03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260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126</v>
      </c>
    </row>
    <row r="67" spans="1:34" ht="12.75" customHeight="1" x14ac:dyDescent="0.2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2G  ITE3</v>
      </c>
      <c r="B1" s="351"/>
      <c r="C1" s="351"/>
      <c r="D1" s="351"/>
      <c r="E1" s="325" t="s">
        <v>134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75" t="s">
        <v>131</v>
      </c>
      <c r="AF2" s="361" t="s">
        <v>98</v>
      </c>
      <c r="AG2" s="363" t="s">
        <v>99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 12:30PM-1:45PM  MWF 11:15AM-12:30PM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126</v>
      </c>
    </row>
    <row r="27" spans="1:35" ht="12.75" customHeight="1" x14ac:dyDescent="0.2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2G  ITE3</v>
      </c>
      <c r="B42" s="355"/>
      <c r="C42" s="355"/>
      <c r="D42" s="355"/>
      <c r="E42" s="325" t="s">
        <v>134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75" t="str">
        <f>AE2</f>
        <v>RAW SCORE</v>
      </c>
      <c r="AF43" s="361" t="s">
        <v>98</v>
      </c>
      <c r="AG43" s="363" t="s">
        <v>99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 12:30PM-1:45PM  MWF 11:15AM-12:30PM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126</v>
      </c>
    </row>
    <row r="67" spans="1:35" ht="12.75" customHeight="1" x14ac:dyDescent="0.2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2G  ITE3</v>
      </c>
      <c r="B1" s="351"/>
      <c r="C1" s="351"/>
      <c r="D1" s="351"/>
      <c r="E1" s="325" t="s">
        <v>136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/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97</v>
      </c>
      <c r="AD2" s="319"/>
      <c r="AE2" s="375" t="s">
        <v>131</v>
      </c>
      <c r="AF2" s="361" t="s">
        <v>98</v>
      </c>
      <c r="AG2" s="363" t="s">
        <v>99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100</v>
      </c>
      <c r="F3" s="312" t="s">
        <v>101</v>
      </c>
      <c r="G3" s="312" t="s">
        <v>102</v>
      </c>
      <c r="H3" s="312" t="s">
        <v>103</v>
      </c>
      <c r="I3" s="312" t="s">
        <v>104</v>
      </c>
      <c r="J3" s="312" t="s">
        <v>105</v>
      </c>
      <c r="K3" s="312" t="s">
        <v>106</v>
      </c>
      <c r="L3" s="312" t="s">
        <v>107</v>
      </c>
      <c r="M3" s="312" t="s">
        <v>108</v>
      </c>
      <c r="N3" s="312" t="s">
        <v>0</v>
      </c>
      <c r="O3" s="329" t="s">
        <v>109</v>
      </c>
      <c r="P3" s="306" t="s">
        <v>110</v>
      </c>
      <c r="Q3" s="312" t="s">
        <v>111</v>
      </c>
      <c r="R3" s="312" t="s">
        <v>112</v>
      </c>
      <c r="S3" s="312" t="s">
        <v>113</v>
      </c>
      <c r="T3" s="312" t="s">
        <v>114</v>
      </c>
      <c r="U3" s="312" t="s">
        <v>115</v>
      </c>
      <c r="V3" s="312" t="s">
        <v>116</v>
      </c>
      <c r="W3" s="312" t="s">
        <v>117</v>
      </c>
      <c r="X3" s="312" t="s">
        <v>118</v>
      </c>
      <c r="Y3" s="312" t="s">
        <v>119</v>
      </c>
      <c r="Z3" s="312" t="s">
        <v>120</v>
      </c>
      <c r="AA3" s="329" t="s">
        <v>109</v>
      </c>
      <c r="AB3" s="306" t="s">
        <v>110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 12:30PM-1:45PM  MWF 11:15AM-12:30PM</v>
      </c>
      <c r="B4" s="335"/>
      <c r="C4" s="336"/>
      <c r="D4" s="71" t="str">
        <f>CRS!D4</f>
        <v>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121</v>
      </c>
      <c r="AD4" s="69" t="s">
        <v>122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123</v>
      </c>
      <c r="B7" s="309"/>
      <c r="C7" s="348" t="s">
        <v>124</v>
      </c>
      <c r="D7" s="337" t="s">
        <v>125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33</v>
      </c>
      <c r="B9" s="59" t="str">
        <f>CRS!B9</f>
        <v xml:space="preserve">ABULGASEM, MOHAMED S. </v>
      </c>
      <c r="C9" s="65" t="str">
        <f>CRS!C9</f>
        <v>M</v>
      </c>
      <c r="D9" s="70" t="str">
        <f>CRS!D9</f>
        <v>BSIT-ERP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34</v>
      </c>
      <c r="B10" s="59" t="str">
        <f>CRS!B10</f>
        <v xml:space="preserve">AMADI, DANIEL C.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35</v>
      </c>
      <c r="B11" s="59" t="str">
        <f>CRS!B11</f>
        <v xml:space="preserve">ARCANGELES, FRITZ B. </v>
      </c>
      <c r="C11" s="65" t="str">
        <f>CRS!C11</f>
        <v>M</v>
      </c>
      <c r="D11" s="70" t="str">
        <f>CRS!D11</f>
        <v>BSIT-BA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36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37</v>
      </c>
      <c r="B13" s="59" t="str">
        <f>CRS!B13</f>
        <v xml:space="preserve">BASALLO, IRWIN L.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38</v>
      </c>
      <c r="B14" s="59" t="str">
        <f>CRS!B14</f>
        <v xml:space="preserve">BOADILLA, JEFFERSON P. </v>
      </c>
      <c r="C14" s="65" t="str">
        <f>CRS!C14</f>
        <v>M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39</v>
      </c>
      <c r="B15" s="59" t="str">
        <f>CRS!B15</f>
        <v xml:space="preserve">BUGNAY, ANGELICA M.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40</v>
      </c>
      <c r="B16" s="59" t="str">
        <f>CRS!B16</f>
        <v xml:space="preserve">CANGGAT, DIANE C.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41</v>
      </c>
      <c r="B17" s="59" t="str">
        <f>CRS!B17</f>
        <v xml:space="preserve">CHULHANG, LYN T. </v>
      </c>
      <c r="C17" s="65" t="str">
        <f>CRS!C17</f>
        <v>F</v>
      </c>
      <c r="D17" s="70" t="str">
        <f>CRS!D17</f>
        <v>BSCS-DIGITAL ARTS TRACK-3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42</v>
      </c>
      <c r="B18" s="59" t="str">
        <f>CRS!B18</f>
        <v xml:space="preserve">CRUZ, JAN DAVID D. </v>
      </c>
      <c r="C18" s="65" t="str">
        <f>CRS!C18</f>
        <v>M</v>
      </c>
      <c r="D18" s="70" t="str">
        <f>CRS!D18</f>
        <v>BSCS-DIGITAL ARTS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43</v>
      </c>
      <c r="B19" s="59" t="str">
        <f>CRS!B19</f>
        <v xml:space="preserve">DACASIN, DEN KARLO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44</v>
      </c>
      <c r="B20" s="59" t="str">
        <f>CRS!B20</f>
        <v xml:space="preserve">DE LOS REYES, MARY ANN A. </v>
      </c>
      <c r="C20" s="65" t="str">
        <f>CRS!C20</f>
        <v>F</v>
      </c>
      <c r="D20" s="70" t="str">
        <f>CRS!D20</f>
        <v>BSIT-NET SEC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45</v>
      </c>
      <c r="B21" s="59" t="str">
        <f>CRS!B21</f>
        <v xml:space="preserve">DUPIANO, KURT VENSON S.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46</v>
      </c>
      <c r="B22" s="59" t="str">
        <f>CRS!B22</f>
        <v xml:space="preserve">ESQUIJO, JOHNREY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47</v>
      </c>
      <c r="B23" s="59" t="str">
        <f>CRS!B23</f>
        <v xml:space="preserve">GAOIRAN, CHRISTIAN EARL A.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48</v>
      </c>
      <c r="B24" s="59" t="str">
        <f>CRS!B24</f>
        <v xml:space="preserve">GHANEM, SALEH H.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49</v>
      </c>
      <c r="B25" s="59" t="str">
        <f>CRS!B25</f>
        <v xml:space="preserve">HORTALEZA, JHON LAWRENCE A. </v>
      </c>
      <c r="C25" s="65" t="str">
        <f>CRS!C25</f>
        <v>M</v>
      </c>
      <c r="D25" s="70" t="str">
        <f>CRS!D25</f>
        <v>BSCS-DIGITAL ARTS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50</v>
      </c>
      <c r="B26" s="59" t="str">
        <f>CRS!B26</f>
        <v xml:space="preserve">KIM, JEONGWOO </v>
      </c>
      <c r="C26" s="65" t="str">
        <f>CRS!C26</f>
        <v>M</v>
      </c>
      <c r="D26" s="70" t="str">
        <f>CRS!D26</f>
        <v>BSCS-MOBILE TECH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126</v>
      </c>
    </row>
    <row r="27" spans="1:35" ht="12.75" customHeight="1" x14ac:dyDescent="0.25">
      <c r="A27" s="56" t="s">
        <v>51</v>
      </c>
      <c r="B27" s="59" t="str">
        <f>CRS!B27</f>
        <v xml:space="preserve">MANZANILLO, PHILINE KEELE E. </v>
      </c>
      <c r="C27" s="65" t="str">
        <f>CRS!C27</f>
        <v>F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52</v>
      </c>
      <c r="B28" s="59" t="str">
        <f>CRS!B28</f>
        <v xml:space="preserve">MOHAMMAD SALEEM WAHEED, RUKIYYAH </v>
      </c>
      <c r="C28" s="65" t="str">
        <f>CRS!C28</f>
        <v>F</v>
      </c>
      <c r="D28" s="70" t="str">
        <f>CRS!D28</f>
        <v>BSCS-DIGITAL ARTS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53</v>
      </c>
      <c r="B29" s="59" t="str">
        <f>CRS!B29</f>
        <v xml:space="preserve">PASION, JEREMIAH JEMUEL S. </v>
      </c>
      <c r="C29" s="65" t="str">
        <f>CRS!C29</f>
        <v>M</v>
      </c>
      <c r="D29" s="70" t="str">
        <f>CRS!D29</f>
        <v>BSCS-DIGITAL ARTS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54</v>
      </c>
      <c r="B30" s="59" t="str">
        <f>CRS!B30</f>
        <v xml:space="preserve">PENARUBIA, VINCENT GABRIEL E.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55</v>
      </c>
      <c r="B31" s="59" t="str">
        <f>CRS!B31</f>
        <v xml:space="preserve">RAPUSO, EDGEL-J S.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56</v>
      </c>
      <c r="B32" s="59" t="str">
        <f>CRS!B32</f>
        <v xml:space="preserve">RODDEN, AARON DAVID M. </v>
      </c>
      <c r="C32" s="65" t="str">
        <f>CRS!C32</f>
        <v>M</v>
      </c>
      <c r="D32" s="70" t="str">
        <f>CRS!D32</f>
        <v>BSIT-ERP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57</v>
      </c>
      <c r="B33" s="59" t="str">
        <f>CRS!B33</f>
        <v xml:space="preserve">RODRIGUEZ, KAREN L.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58</v>
      </c>
      <c r="B34" s="59" t="str">
        <f>CRS!B34</f>
        <v xml:space="preserve">SAINGAN, HAZEL GWENN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59</v>
      </c>
      <c r="B35" s="59" t="str">
        <f>CRS!B35</f>
        <v xml:space="preserve">SAM-IT, GARY P.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60</v>
      </c>
      <c r="B36" s="59" t="str">
        <f>CRS!B36</f>
        <v xml:space="preserve">SIAPNO, EDWIN Y.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61</v>
      </c>
      <c r="B37" s="59" t="str">
        <f>CRS!B37</f>
        <v xml:space="preserve">TOQUERO, JEREMY G.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62</v>
      </c>
      <c r="B38" s="59" t="str">
        <f>CRS!B38</f>
        <v xml:space="preserve">VALLE, ELY BOY P.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63</v>
      </c>
      <c r="B39" s="59" t="str">
        <f>CRS!B39</f>
        <v xml:space="preserve">YOUSSOUF, ADOUM M.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2G  ITE3</v>
      </c>
      <c r="B42" s="355"/>
      <c r="C42" s="355"/>
      <c r="D42" s="355"/>
      <c r="E42" s="325" t="s">
        <v>136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/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97</v>
      </c>
      <c r="AD43" s="319"/>
      <c r="AE43" s="375" t="str">
        <f>AE2</f>
        <v>RAW SCORE</v>
      </c>
      <c r="AF43" s="361" t="s">
        <v>98</v>
      </c>
      <c r="AG43" s="363" t="s">
        <v>99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100</v>
      </c>
      <c r="F44" s="312" t="s">
        <v>101</v>
      </c>
      <c r="G44" s="312" t="s">
        <v>102</v>
      </c>
      <c r="H44" s="312" t="s">
        <v>103</v>
      </c>
      <c r="I44" s="312" t="s">
        <v>104</v>
      </c>
      <c r="J44" s="312" t="s">
        <v>105</v>
      </c>
      <c r="K44" s="312" t="s">
        <v>106</v>
      </c>
      <c r="L44" s="312" t="s">
        <v>107</v>
      </c>
      <c r="M44" s="312" t="s">
        <v>108</v>
      </c>
      <c r="N44" s="312" t="s">
        <v>0</v>
      </c>
      <c r="O44" s="329" t="s">
        <v>109</v>
      </c>
      <c r="P44" s="306" t="s">
        <v>110</v>
      </c>
      <c r="Q44" s="312" t="s">
        <v>111</v>
      </c>
      <c r="R44" s="312" t="s">
        <v>112</v>
      </c>
      <c r="S44" s="312" t="s">
        <v>113</v>
      </c>
      <c r="T44" s="312" t="s">
        <v>114</v>
      </c>
      <c r="U44" s="312" t="s">
        <v>115</v>
      </c>
      <c r="V44" s="312" t="s">
        <v>116</v>
      </c>
      <c r="W44" s="312" t="s">
        <v>117</v>
      </c>
      <c r="X44" s="312" t="s">
        <v>118</v>
      </c>
      <c r="Y44" s="312" t="s">
        <v>119</v>
      </c>
      <c r="Z44" s="312" t="s">
        <v>120</v>
      </c>
      <c r="AA44" s="329" t="s">
        <v>109</v>
      </c>
      <c r="AB44" s="306" t="s">
        <v>110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 12:30PM-1:45PM  MWF 11:15AM-12:30PM</v>
      </c>
      <c r="B45" s="335"/>
      <c r="C45" s="336"/>
      <c r="D45" s="71" t="str">
        <f>D4</f>
        <v>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121</v>
      </c>
      <c r="AD45" s="69" t="s">
        <v>122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123</v>
      </c>
      <c r="B48" s="345"/>
      <c r="C48" s="348" t="s">
        <v>124</v>
      </c>
      <c r="D48" s="337" t="s">
        <v>127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65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126</v>
      </c>
    </row>
    <row r="67" spans="1:35" ht="12.75" customHeight="1" x14ac:dyDescent="0.2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137</v>
      </c>
      <c r="I4" s="116"/>
      <c r="L4" s="117"/>
    </row>
    <row r="5" spans="1:34" ht="14.25" x14ac:dyDescent="0.2">
      <c r="E5" s="118" t="s">
        <v>138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139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2G</v>
      </c>
      <c r="C11" s="381" t="str">
        <f>'INITIAL INPUT'!G12</f>
        <v>ITE3</v>
      </c>
      <c r="D11" s="382"/>
      <c r="E11" s="382"/>
      <c r="F11" s="163"/>
      <c r="G11" s="383" t="str">
        <f>CRS!A4</f>
        <v>MW 12:30PM-1:45PM  MWF 11:15AM-12:30PM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2">
      <c r="A12" s="126" t="s">
        <v>13</v>
      </c>
      <c r="C12" s="386" t="s">
        <v>14</v>
      </c>
      <c r="D12" s="299"/>
      <c r="E12" s="299"/>
      <c r="F12" s="163"/>
      <c r="G12" s="387" t="s">
        <v>140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79" t="s">
        <v>132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14-5076-914</v>
      </c>
      <c r="C15" s="139" t="str">
        <f>IF(NAMES!B2="","",NAMES!B2)</f>
        <v xml:space="preserve">ABULGASEM, MOHAMED S. </v>
      </c>
      <c r="D15" s="140"/>
      <c r="E15" s="141" t="str">
        <f>IF(NAMES!C2="","",NAMES!C2)</f>
        <v>M</v>
      </c>
      <c r="F15" s="142"/>
      <c r="G15" s="143" t="str">
        <f>IF(NAMES!D2="","",NAMES!D2)</f>
        <v>BSIT-ERP TRACK-1</v>
      </c>
      <c r="H15" s="133"/>
      <c r="I15" s="144">
        <f>IF(CRS!I9="","",CRS!I9)</f>
        <v>73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14-5516-128</v>
      </c>
      <c r="C16" s="139" t="str">
        <f>IF(NAMES!B3="","",NAMES!B3)</f>
        <v xml:space="preserve">AMADI, DANIEL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74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15-3585-319</v>
      </c>
      <c r="C17" s="139" t="str">
        <f>IF(NAMES!B4="","",NAMES!B4)</f>
        <v xml:space="preserve">ARCANGELES, FRITZ B. </v>
      </c>
      <c r="D17" s="140"/>
      <c r="E17" s="141" t="str">
        <f>IF(NAMES!C4="","",NAMES!C4)</f>
        <v>M</v>
      </c>
      <c r="F17" s="142"/>
      <c r="G17" s="143" t="str">
        <f>IF(NAMES!D4="","",NAMES!D4)</f>
        <v>BSIT-BA TRACK-1</v>
      </c>
      <c r="H17" s="133"/>
      <c r="I17" s="144">
        <f>IF(CRS!I11="","",CRS!I11)</f>
        <v>87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13-3967-215</v>
      </c>
      <c r="C18" s="139" t="str">
        <f>IF(NAMES!B5="","",NAMES!B5)</f>
        <v xml:space="preserve">ARRUEJO, ALDWIN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9401550</v>
      </c>
      <c r="C19" s="139" t="str">
        <f>IF(NAMES!B6="","",NAMES!B6)</f>
        <v xml:space="preserve">BASALLO, IRWIN L.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85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14-4943-614</v>
      </c>
      <c r="C20" s="139" t="str">
        <f>IF(NAMES!B7="","",NAMES!B7)</f>
        <v xml:space="preserve">BOADILLA, JEFFERSON P.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TRACK-2</v>
      </c>
      <c r="H20" s="133"/>
      <c r="I20" s="144">
        <f>IF(CRS!I14="","",CRS!I14)</f>
        <v>73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15-1401-500</v>
      </c>
      <c r="C21" s="139" t="str">
        <f>IF(NAMES!B8="","",NAMES!B8)</f>
        <v xml:space="preserve">BUGNAY, ANGELICA M.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TRACK-2</v>
      </c>
      <c r="H21" s="133"/>
      <c r="I21" s="144">
        <f>IF(CRS!I15="","",CRS!I15)</f>
        <v>73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16-3756-255</v>
      </c>
      <c r="C22" s="139" t="str">
        <f>IF(NAMES!B9="","",NAMES!B9)</f>
        <v xml:space="preserve">CANGGAT, DIANE C.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>
        <f>IF(CRS!I16="","",CRS!I16)</f>
        <v>86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12-0390-648</v>
      </c>
      <c r="C23" s="139" t="str">
        <f>IF(NAMES!B10="","",NAMES!B10)</f>
        <v xml:space="preserve">CHULHANG, LYN T. </v>
      </c>
      <c r="D23" s="140"/>
      <c r="E23" s="141" t="str">
        <f>IF(NAMES!C10="","",NAMES!C10)</f>
        <v>F</v>
      </c>
      <c r="F23" s="142"/>
      <c r="G23" s="143" t="str">
        <f>IF(NAMES!D10="","",NAMES!D10)</f>
        <v>BSCS-DIGITAL ARTS TRACK-3</v>
      </c>
      <c r="H23" s="133"/>
      <c r="I23" s="144">
        <f>IF(CRS!I17="","",CRS!I17)</f>
        <v>92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15-2632-559</v>
      </c>
      <c r="C24" s="139" t="str">
        <f>IF(NAMES!B11="","",NAMES!B11)</f>
        <v xml:space="preserve">CRUZ, JAN DAVID D. </v>
      </c>
      <c r="D24" s="140"/>
      <c r="E24" s="141" t="str">
        <f>IF(NAMES!C11="","",NAMES!C11)</f>
        <v>M</v>
      </c>
      <c r="F24" s="142"/>
      <c r="G24" s="143" t="str">
        <f>IF(NAMES!D11="","",NAMES!D11)</f>
        <v>BSCS-DIGITAL ARTS TRACK-2</v>
      </c>
      <c r="H24" s="133"/>
      <c r="I24" s="144">
        <f>IF(CRS!I18="","",CRS!I18)</f>
        <v>74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16-4549-561</v>
      </c>
      <c r="C25" s="139" t="str">
        <f>IF(NAMES!B12="","",NAMES!B12)</f>
        <v xml:space="preserve">DACASIN, DEN KARLO M.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15-0376-586</v>
      </c>
      <c r="C26" s="139" t="str">
        <f>IF(NAMES!B13="","",NAMES!B13)</f>
        <v xml:space="preserve">DE LOS REYES, MARY ANN A. </v>
      </c>
      <c r="D26" s="140"/>
      <c r="E26" s="141" t="str">
        <f>IF(NAMES!C13="","",NAMES!C13)</f>
        <v>F</v>
      </c>
      <c r="F26" s="142"/>
      <c r="G26" s="143" t="str">
        <f>IF(NAMES!D13="","",NAMES!D13)</f>
        <v>BSIT-NET SEC TRACK-2</v>
      </c>
      <c r="H26" s="133"/>
      <c r="I26" s="144">
        <f>IF(CRS!I20="","",CRS!I20)</f>
        <v>95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16-5502-579</v>
      </c>
      <c r="C27" s="139" t="str">
        <f>IF(NAMES!B14="","",NAMES!B14)</f>
        <v xml:space="preserve">DUPIANO, KURT VENSON S.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TRACK-1</v>
      </c>
      <c r="H27" s="133"/>
      <c r="I27" s="144">
        <f>IF(CRS!I21="","",CRS!I21)</f>
        <v>70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15-2257-394</v>
      </c>
      <c r="C28" s="139" t="str">
        <f>IF(NAMES!B15="","",NAMES!B15)</f>
        <v xml:space="preserve">ESQUIJO, JOHNREY M.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16-3706-385</v>
      </c>
      <c r="C29" s="139" t="str">
        <f>IF(NAMES!B16="","",NAMES!B16)</f>
        <v xml:space="preserve">GAOIRAN, CHRISTIAN EARL A.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89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15-2390-306</v>
      </c>
      <c r="C30" s="139" t="str">
        <f>IF(NAMES!B17="","",NAMES!B17)</f>
        <v xml:space="preserve">GHANEM, SALEH H.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74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12-0736-241</v>
      </c>
      <c r="C31" s="139" t="str">
        <f>IF(NAMES!B18="","",NAMES!B18)</f>
        <v xml:space="preserve">HORTALEZA, JHON LAWRENCE A. </v>
      </c>
      <c r="D31" s="140"/>
      <c r="E31" s="141" t="str">
        <f>IF(NAMES!C18="","",NAMES!C18)</f>
        <v>M</v>
      </c>
      <c r="F31" s="142"/>
      <c r="G31" s="143" t="str">
        <f>IF(NAMES!D18="","",NAMES!D18)</f>
        <v>BSCS-DIGITAL ARTS TRACK-2</v>
      </c>
      <c r="H31" s="133"/>
      <c r="I31" s="144">
        <f>IF(CRS!I25="","",CRS!I25)</f>
        <v>74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14-5020-682</v>
      </c>
      <c r="C32" s="139" t="str">
        <f>IF(NAMES!B19="","",NAMES!B19)</f>
        <v xml:space="preserve">KIM, JEONGWOO </v>
      </c>
      <c r="D32" s="140"/>
      <c r="E32" s="141" t="str">
        <f>IF(NAMES!C19="","",NAMES!C19)</f>
        <v>M</v>
      </c>
      <c r="F32" s="142"/>
      <c r="G32" s="143" t="str">
        <f>IF(NAMES!D19="","",NAMES!D19)</f>
        <v>BSCS-MOBILE TECH TRACK-2</v>
      </c>
      <c r="H32" s="133"/>
      <c r="I32" s="144">
        <f>IF(CRS!I26="","",CRS!I26)</f>
        <v>74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16-3763-234</v>
      </c>
      <c r="C33" s="139" t="str">
        <f>IF(NAMES!B20="","",NAMES!B20)</f>
        <v xml:space="preserve">MANZANILLO, PHILINE KEELE E.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TRACK-1</v>
      </c>
      <c r="H33" s="133"/>
      <c r="I33" s="144">
        <f>IF(CRS!I27="","",CRS!I27)</f>
        <v>87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15-0654-259</v>
      </c>
      <c r="C34" s="139" t="str">
        <f>IF(NAMES!B21="","",NAMES!B21)</f>
        <v xml:space="preserve">MOHAMMAD SALEEM WAHEED, RUKIYYAH </v>
      </c>
      <c r="D34" s="140"/>
      <c r="E34" s="141" t="str">
        <f>IF(NAMES!C21="","",NAMES!C21)</f>
        <v>F</v>
      </c>
      <c r="F34" s="142"/>
      <c r="G34" s="143" t="str">
        <f>IF(NAMES!D21="","",NAMES!D21)</f>
        <v>BSCS-DIGITAL ARTS TRACK-2</v>
      </c>
      <c r="H34" s="133"/>
      <c r="I34" s="144">
        <f>IF(CRS!I28="","",CRS!I28)</f>
        <v>85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15-0795-395</v>
      </c>
      <c r="C35" s="139" t="str">
        <f>IF(NAMES!B22="","",NAMES!B22)</f>
        <v xml:space="preserve">PASION, JEREMIAH JEMUEL S. </v>
      </c>
      <c r="D35" s="140"/>
      <c r="E35" s="141" t="str">
        <f>IF(NAMES!C22="","",NAMES!C22)</f>
        <v>M</v>
      </c>
      <c r="F35" s="142"/>
      <c r="G35" s="143" t="str">
        <f>IF(NAMES!D22="","",NAMES!D22)</f>
        <v>BSCS-DIGITAL ARTS TRACK-2</v>
      </c>
      <c r="H35" s="133"/>
      <c r="I35" s="144">
        <f>IF(CRS!I29="","",CRS!I29)</f>
        <v>81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16-4942-770</v>
      </c>
      <c r="C36" s="139" t="str">
        <f>IF(NAMES!B23="","",NAMES!B23)</f>
        <v xml:space="preserve">PENARUBIA, VINCENT GABRIEL E.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75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15-4573-364</v>
      </c>
      <c r="C37" s="139" t="str">
        <f>IF(NAMES!B24="","",NAMES!B24)</f>
        <v xml:space="preserve">RAPUSO, EDGEL-J S.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91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16-3907-596</v>
      </c>
      <c r="C38" s="139" t="str">
        <f>IF(NAMES!B25="","",NAMES!B25)</f>
        <v xml:space="preserve">RODDEN, AARON DAVID M.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TRACK-1</v>
      </c>
      <c r="H38" s="133"/>
      <c r="I38" s="144">
        <f>IF(CRS!I32="","",CRS!I32)</f>
        <v>83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15-0032-374</v>
      </c>
      <c r="C39" s="139" t="str">
        <f>IF(NAMES!B26="","",NAMES!B26)</f>
        <v xml:space="preserve">RODRIGUEZ, KAREN L.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TRACK-2</v>
      </c>
      <c r="H39" s="133"/>
      <c r="I39" s="144">
        <f>IF(CRS!I33="","",CRS!I33)</f>
        <v>80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16-3730-171</v>
      </c>
      <c r="C40" s="139" t="str">
        <f>IF(NAMES!B27="","",NAMES!B27)</f>
        <v xml:space="preserve">SAINGAN, HAZEL GWENN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81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15-1329-443</v>
      </c>
      <c r="C41" s="139" t="str">
        <f>IF(NAMES!B28="","",NAMES!B28)</f>
        <v xml:space="preserve">SAM-IT, GARY P.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73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15-2450-505</v>
      </c>
      <c r="C42" s="139" t="str">
        <f>IF(NAMES!B29="","",NAMES!B29)</f>
        <v xml:space="preserve">SIAPNO, EDWIN Y.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88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15-2372-214</v>
      </c>
      <c r="C43" s="139" t="str">
        <f>IF(NAMES!B30="","",NAMES!B30)</f>
        <v xml:space="preserve">TOQUERO, JEREMY G.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86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15-2337-810</v>
      </c>
      <c r="C44" s="139" t="str">
        <f>IF(NAMES!B31="","",NAMES!B31)</f>
        <v xml:space="preserve">VALLE, ELY BOY P.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TRACK-1</v>
      </c>
      <c r="H44" s="133"/>
      <c r="I44" s="144">
        <f>IF(CRS!I38="","",CRS!I38)</f>
        <v>81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14-5365-635</v>
      </c>
      <c r="C45" s="139" t="str">
        <f>IF(NAMES!B32="","",NAMES!B32)</f>
        <v xml:space="preserve">YOUSSOUF, ADOUM M.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74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137</v>
      </c>
      <c r="I65" s="116"/>
      <c r="L65" s="117"/>
    </row>
    <row r="66" spans="1:34" ht="14.25" x14ac:dyDescent="0.2">
      <c r="E66" s="118" t="s">
        <v>138</v>
      </c>
      <c r="I66" s="118"/>
      <c r="L66" s="119"/>
    </row>
    <row r="69" spans="1:34" ht="15.75" x14ac:dyDescent="0.25">
      <c r="E69" s="121" t="s">
        <v>139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2G</v>
      </c>
      <c r="C72" s="381" t="str">
        <f>C11</f>
        <v>ITE3</v>
      </c>
      <c r="D72" s="382"/>
      <c r="E72" s="382"/>
      <c r="F72" s="163"/>
      <c r="G72" s="383" t="str">
        <f>G11</f>
        <v>MW 12:30PM-1:45PM  MWF 11:15AM-12:30PM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2">
      <c r="A73" s="126" t="s">
        <v>13</v>
      </c>
      <c r="C73" s="386" t="s">
        <v>14</v>
      </c>
      <c r="D73" s="299"/>
      <c r="E73" s="299"/>
      <c r="F73" s="163"/>
      <c r="G73" s="387" t="s">
        <v>140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79" t="s">
        <v>132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7" t="s">
        <v>27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2017-02-17T14:40:04Z</dcterms:modified>
</cp:coreProperties>
</file>