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P30" i="3" s="1"/>
  <c r="E30" i="4" s="1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P20" i="3" s="1"/>
  <c r="E20" i="4" s="1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8" i="3"/>
  <c r="F28" i="4" s="1"/>
  <c r="AB30" i="3"/>
  <c r="F30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4" i="3"/>
  <c r="E24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E19" i="4"/>
  <c r="P21" i="3"/>
  <c r="E21" i="4" s="1"/>
  <c r="P29" i="3"/>
  <c r="E29" i="4" s="1"/>
  <c r="P31" i="3"/>
  <c r="E31" i="4" s="1"/>
  <c r="P37" i="3"/>
  <c r="E37" i="4" s="1"/>
  <c r="E39" i="4"/>
  <c r="E52" i="4"/>
  <c r="P54" i="3"/>
  <c r="E54" i="4"/>
  <c r="E56" i="4"/>
  <c r="E60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AB13" i="3" l="1"/>
  <c r="F13" i="4" s="1"/>
  <c r="AB33" i="3"/>
  <c r="F33" i="4" s="1"/>
  <c r="AB9" i="3"/>
  <c r="F9" i="4" s="1"/>
  <c r="AB10" i="3"/>
  <c r="F10" i="4" s="1"/>
  <c r="AB18" i="3"/>
  <c r="F18" i="4" s="1"/>
  <c r="AB26" i="3"/>
  <c r="F26" i="4" s="1"/>
  <c r="AB34" i="3"/>
  <c r="F34" i="4" s="1"/>
  <c r="H34" i="4" s="1"/>
  <c r="AE34" i="3" s="1"/>
  <c r="AB19" i="3"/>
  <c r="F19" i="4" s="1"/>
  <c r="AB27" i="3"/>
  <c r="F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V72" i="4"/>
  <c r="W72" i="4" s="1"/>
  <c r="AG72" i="7"/>
  <c r="K89" i="8"/>
  <c r="K81" i="8"/>
  <c r="AG55" i="6"/>
  <c r="AG71" i="7"/>
  <c r="V71" i="4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AF13" i="6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U35" i="4" l="1"/>
  <c r="V35" i="4" s="1"/>
  <c r="V26" i="4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4" i="7" l="1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<sst xmlns="http://schemas.openxmlformats.org/spreadsheetml/2006/main" count="746" uniqueCount="232">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</sst>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23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12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154</v>
      </c>
      <c r="H12" s="192"/>
      <c r="I12" s="2"/>
      <c r="J12" s="189" t="s">
        <v>155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214"/>
      <c r="F13" s="1"/>
      <c r="G13" s="174" t="s">
        <v>14</v>
      </c>
      <c r="H13" s="174"/>
      <c r="I13" s="2"/>
      <c r="J13" s="174" t="s">
        <v>15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99"/>
      <c r="F15" s="4"/>
      <c r="G15" s="174" t="s">
        <v>17</v>
      </c>
      <c r="H15" s="199"/>
      <c r="I15" s="5"/>
      <c r="J15" s="3" t="s">
        <v>18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156</v>
      </c>
      <c r="E16" s="200"/>
      <c r="F16" s="4"/>
      <c r="G16" s="168" t="s">
        <v>224</v>
      </c>
      <c r="H16" s="219"/>
      <c r="I16" s="219"/>
      <c r="J16" s="215" t="s">
        <v>153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209"/>
      <c r="F17" s="4"/>
      <c r="G17" s="3" t="s">
        <v>20</v>
      </c>
      <c r="H17" s="15"/>
      <c r="I17" s="5"/>
      <c r="J17" s="174" t="s">
        <v>21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/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5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135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6</v>
      </c>
      <c r="H24" s="207"/>
      <c r="I24" s="207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10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11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151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2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2B  ITE3</v>
      </c>
      <c r="B1" s="254"/>
      <c r="C1" s="254"/>
      <c r="D1" s="255"/>
      <c r="E1" s="259" t="s">
        <v>128</v>
      </c>
      <c r="F1" s="260"/>
      <c r="G1" s="260"/>
      <c r="H1" s="260"/>
      <c r="I1" s="261"/>
      <c r="J1" s="259" t="s">
        <v>129</v>
      </c>
      <c r="K1" s="260"/>
      <c r="L1" s="260"/>
      <c r="M1" s="260"/>
      <c r="N1" s="260"/>
      <c r="O1" s="261"/>
      <c r="P1" s="259" t="s">
        <v>130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/>
      </c>
      <c r="F2" s="228" t="str">
        <f>IF('INITIAL INPUT'!G21="","",'INITIAL INPUT'!G21)</f>
        <v>Laboratory</v>
      </c>
      <c r="G2" s="231" t="s">
        <v>97</v>
      </c>
      <c r="H2" s="238" t="s">
        <v>98</v>
      </c>
      <c r="I2" s="247" t="str">
        <f>IF('INITIAL INPUT'!J23="","GRADE (%)","INVALID GRADE")</f>
        <v>GRADE (%)</v>
      </c>
      <c r="J2" s="250" t="str">
        <f>E2</f>
        <v/>
      </c>
      <c r="K2" s="228" t="str">
        <f>F2</f>
        <v>Laboratory</v>
      </c>
      <c r="L2" s="231" t="str">
        <f>G2</f>
        <v>EXAM</v>
      </c>
      <c r="M2" s="264" t="s">
        <v>131</v>
      </c>
      <c r="N2" s="238" t="s">
        <v>98</v>
      </c>
      <c r="O2" s="247" t="str">
        <f>IF('INITIAL INPUT'!K23="","GRADE (%)","INVALID GRADE")</f>
        <v>GRADE (%)</v>
      </c>
      <c r="P2" s="250" t="str">
        <f>E2</f>
        <v/>
      </c>
      <c r="Q2" s="228" t="str">
        <f>F2</f>
        <v>Laboratory</v>
      </c>
      <c r="R2" s="231" t="s">
        <v>97</v>
      </c>
      <c r="S2" s="264" t="s">
        <v>131</v>
      </c>
      <c r="T2" s="238" t="s">
        <v>98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132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MW 5:30PM-6:45PM  TTHSAT 5:30PM-6:45PM</v>
      </c>
      <c r="B4" s="283"/>
      <c r="C4" s="284"/>
      <c r="D4" s="103" t="str">
        <f>'INITIAL INPUT'!J14</f>
        <v>S312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123</v>
      </c>
      <c r="B7" s="274"/>
      <c r="C7" s="277" t="s">
        <v>124</v>
      </c>
      <c r="D7" s="262" t="s">
        <v>133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8.25</v>
      </c>
      <c r="F9" s="83">
        <f>IF(PRELIM!AB9="","",$F$8*PRELIM!AB9)</f>
        <v>4.4423076923076925</v>
      </c>
      <c r="G9" s="83">
        <f>IF(PRELIM!AD9="","",$G$8*PRELIM!AD9)</f>
        <v>14.280000000000001</v>
      </c>
      <c r="H9" s="84">
        <f t="shared" ref="H9:H40" si="0">IF(SUM(E9:G9)=0,"",SUM(E9:G9))</f>
        <v>26.972307692307695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6.1875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45.33596153846154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8.25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12.692307692307693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21.037499999999998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70.629807692307693</v>
      </c>
      <c r="I13" s="85">
        <f>IF(H13="","",VLOOKUP(H13,'INITIAL INPUT'!$P$4:$R$34,3))</f>
        <v>85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23.512500000000003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74.53711538461539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8.25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47.869230769230775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8.25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60.89769230769231</v>
      </c>
      <c r="I16" s="85">
        <f>IF(H16="","",VLOOKUP(H16,'INITIAL INPUT'!$P$4:$R$34,3))</f>
        <v>80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18.974999999999998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71.740384615384613</v>
      </c>
      <c r="I17" s="85">
        <f>IF(H17="","",VLOOKUP(H17,'INITIAL INPUT'!$P$4:$R$34,3))</f>
        <v>86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 t="str">
        <f>IF(PRELIM!P18="","",$E$8*PRELIM!P18)</f>
        <v/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44.152307692307687</v>
      </c>
      <c r="I18" s="85">
        <f>IF(H18="","",VLOOKUP(H18,'INITIAL INPUT'!$P$4:$R$34,3))</f>
        <v>74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20.625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44.714230769230774</v>
      </c>
      <c r="I19" s="85">
        <f>IF(H19="","",VLOOKUP(H19,'INITIAL INPUT'!$P$4:$R$34,3))</f>
        <v>74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20.625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57.108076923076922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12.787500000000001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27.067500000000003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8.25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55.376153846153848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8.25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12.692307692307693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>
        <f>IF(PRELIM!AB24="","",$F$8*PRELIM!AB24)</f>
        <v>4.6961538461538463</v>
      </c>
      <c r="G24" s="83" t="str">
        <f>IF(PRELIM!AD24="","",$G$8*PRELIM!AD24)</f>
        <v/>
      </c>
      <c r="H24" s="84">
        <f t="shared" si="0"/>
        <v>4.6961538461538463</v>
      </c>
      <c r="I24" s="85">
        <f>IF(H24="","",VLOOKUP(H24,'INITIAL INPUT'!$P$4:$R$34,3))</f>
        <v>70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4.6961538461538463</v>
      </c>
      <c r="G25" s="83">
        <f>IF(PRELIM!AD25="","",$G$8*PRELIM!AD25)</f>
        <v>21.76</v>
      </c>
      <c r="H25" s="84">
        <f t="shared" si="0"/>
        <v>26.456153846153846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8.25</v>
      </c>
      <c r="F26" s="83">
        <f>IF(PRELIM!AB26="","",$F$8*PRELIM!AB26)</f>
        <v>31.730769230769234</v>
      </c>
      <c r="G26" s="83">
        <f>IF(PRELIM!AD26="","",$G$8*PRELIM!AD26)</f>
        <v>17.68</v>
      </c>
      <c r="H26" s="84">
        <f t="shared" si="0"/>
        <v>57.660769230769233</v>
      </c>
      <c r="I26" s="85">
        <f>IF(H26="","",VLOOKUP(H26,'INITIAL INPUT'!$P$4:$R$34,3))</f>
        <v>79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12.375</v>
      </c>
      <c r="F27" s="83">
        <f>IF(PRELIM!AB27="","",$F$8*PRELIM!AB27)</f>
        <v>29.446153846153852</v>
      </c>
      <c r="G27" s="83">
        <f>IF(PRELIM!AD27="","",$G$8*PRELIM!AD27)</f>
        <v>18.360000000000003</v>
      </c>
      <c r="H27" s="84">
        <f t="shared" si="0"/>
        <v>60.181153846153848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12.787500000000001</v>
      </c>
      <c r="F28" s="83">
        <f>IF(PRELIM!AB28="","",$F$8*PRELIM!AB28)</f>
        <v>14.088461538461539</v>
      </c>
      <c r="G28" s="83">
        <f>IF(PRELIM!AD28="","",$G$8*PRELIM!AD28)</f>
        <v>16.32</v>
      </c>
      <c r="H28" s="84">
        <f t="shared" si="0"/>
        <v>43.195961538461539</v>
      </c>
      <c r="I28" s="85">
        <f>IF(H28="","",VLOOKUP(H28,'INITIAL INPUT'!$P$4:$R$34,3))</f>
        <v>74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12.375</v>
      </c>
      <c r="F29" s="83">
        <f>IF(PRELIM!AB29="","",$F$8*PRELIM!AB29)</f>
        <v>8.3769230769230774</v>
      </c>
      <c r="G29" s="83">
        <f>IF(PRELIM!AD29="","",$G$8*PRELIM!AD29)</f>
        <v>13.600000000000001</v>
      </c>
      <c r="H29" s="84">
        <f t="shared" si="0"/>
        <v>34.351923076923079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8.25</v>
      </c>
      <c r="F30" s="83">
        <f>IF(PRELIM!AB30="","",$F$8*PRELIM!AB30)</f>
        <v>6.3461538461538476</v>
      </c>
      <c r="G30" s="83" t="str">
        <f>IF(PRELIM!AD30="","",$G$8*PRELIM!AD30)</f>
        <v/>
      </c>
      <c r="H30" s="84">
        <f t="shared" si="0"/>
        <v>14.596153846153847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23.512500000000003</v>
      </c>
      <c r="F31" s="83">
        <f>IF(PRELIM!AB31="","",$F$8*PRELIM!AB31)</f>
        <v>31.096153846153847</v>
      </c>
      <c r="G31" s="83">
        <f>IF(PRELIM!AD31="","",$G$8*PRELIM!AD31)</f>
        <v>12.24</v>
      </c>
      <c r="H31" s="84">
        <f t="shared" si="0"/>
        <v>66.848653846153852</v>
      </c>
      <c r="I31" s="85">
        <f>IF(H31="","",VLOOKUP(H31,'INITIAL INPUT'!$P$4:$R$34,3))</f>
        <v>83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8.25</v>
      </c>
      <c r="F32" s="83">
        <f>IF(PRELIM!AB32="","",$F$8*PRELIM!AB32)</f>
        <v>19.038461538461537</v>
      </c>
      <c r="G32" s="83">
        <f>IF(PRELIM!AD32="","",$G$8*PRELIM!AD32)</f>
        <v>21.76</v>
      </c>
      <c r="H32" s="84">
        <f t="shared" si="0"/>
        <v>49.048461538461538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12.375</v>
      </c>
      <c r="F33" s="83">
        <f>IF(PRELIM!AB33="","",$F$8*PRELIM!AB33)</f>
        <v>9.6461538461538474</v>
      </c>
      <c r="G33" s="83">
        <f>IF(PRELIM!AD33="","",$G$8*PRELIM!AD33)</f>
        <v>9.5200000000000014</v>
      </c>
      <c r="H33" s="84">
        <f t="shared" si="0"/>
        <v>31.541153846153847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8.25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41.341538461538462</v>
      </c>
      <c r="I34" s="85">
        <f>IF(H34="","",VLOOKUP(H34,'INITIAL INPUT'!$P$4:$R$34,3))</f>
        <v>73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12.375</v>
      </c>
      <c r="F35" s="83">
        <f>IF(PRELIM!AB35="","",$F$8*PRELIM!AB35)</f>
        <v>25.38461538461539</v>
      </c>
      <c r="G35" s="83">
        <f>IF(PRELIM!AD35="","",$G$8*PRELIM!AD35)</f>
        <v>19.72</v>
      </c>
      <c r="H35" s="84">
        <f t="shared" si="0"/>
        <v>57.479615384615386</v>
      </c>
      <c r="I35" s="85">
        <f>IF(H35="","",VLOOKUP(H35,'INITIAL INPUT'!$P$4:$R$34,3))</f>
        <v>79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2B  ITE3</v>
      </c>
      <c r="B42" s="254"/>
      <c r="C42" s="254"/>
      <c r="D42" s="255"/>
      <c r="E42" s="259" t="s">
        <v>128</v>
      </c>
      <c r="F42" s="260"/>
      <c r="G42" s="260"/>
      <c r="H42" s="260"/>
      <c r="I42" s="261"/>
      <c r="J42" s="259" t="s">
        <v>129</v>
      </c>
      <c r="K42" s="260"/>
      <c r="L42" s="260"/>
      <c r="M42" s="260"/>
      <c r="N42" s="260"/>
      <c r="O42" s="261"/>
      <c r="P42" s="259" t="s">
        <v>130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97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97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97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132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MW 5:30PM-6:45PM  TTHSAT 5:30PM-6:45PM</v>
      </c>
      <c r="B45" s="283"/>
      <c r="C45" s="284"/>
      <c r="D45" s="75" t="str">
        <f>D4</f>
        <v>S312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13" zoomScale="110" zoomScaleNormal="110" workbookViewId="0">
      <selection activeCell="Z35" sqref="Z3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2B  ITE3</v>
      </c>
      <c r="B1" s="320"/>
      <c r="C1" s="320"/>
      <c r="D1" s="320"/>
      <c r="E1" s="328" t="s">
        <v>96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47" t="s">
        <v>98</v>
      </c>
      <c r="AF2" s="298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225</v>
      </c>
      <c r="F6" s="305" t="s">
        <v>226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227</v>
      </c>
      <c r="R6" s="305" t="s">
        <v>228</v>
      </c>
      <c r="S6" s="305" t="s">
        <v>229</v>
      </c>
      <c r="T6" s="305" t="s">
        <v>230</v>
      </c>
      <c r="U6" s="305" t="s">
        <v>231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20</v>
      </c>
      <c r="P9" s="67">
        <f>IF(O9="","",O9/$O$6*100)</f>
        <v>25</v>
      </c>
      <c r="Q9" s="109"/>
      <c r="R9" s="109"/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35</v>
      </c>
      <c r="AB9" s="67">
        <f>IF(AA9="","",AA9/$AA$6*100)</f>
        <v>13.461538461538462</v>
      </c>
      <c r="AC9" s="111">
        <v>42</v>
      </c>
      <c r="AD9" s="67">
        <f>IF(AC9="","",AC9/$AC$5*100)</f>
        <v>42</v>
      </c>
      <c r="AE9" s="66">
        <f>CRS!H9</f>
        <v>26.972307692307695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15</v>
      </c>
      <c r="P10" s="67">
        <f t="shared" ref="P10:P40" si="1">IF(O10="","",O10/$O$6*100)</f>
        <v>18.75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45.33596153846154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25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12.692307692307693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51</v>
      </c>
      <c r="P13" s="67">
        <f t="shared" si="1"/>
        <v>63.749999999999993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70.629807692307693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71.25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74.53711538461539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25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47.869230769230775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25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60.89769230769231</v>
      </c>
      <c r="AF16" s="64">
        <f>CRS!I16</f>
        <v>80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46</v>
      </c>
      <c r="P17" s="67">
        <f t="shared" si="1"/>
        <v>57.499999999999993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71.740384615384613</v>
      </c>
      <c r="AF17" s="64">
        <f>CRS!I17</f>
        <v>86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44.152307692307687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62.5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44.714230769230774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62.5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57.108076923076922</v>
      </c>
      <c r="AF20" s="64">
        <f>CRS!I20</f>
        <v>79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38.75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27.067500000000003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20</v>
      </c>
      <c r="P22" s="67">
        <f t="shared" si="1"/>
        <v>25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55.376153846153848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20</v>
      </c>
      <c r="P23" s="67">
        <f t="shared" si="1"/>
        <v>25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12.692307692307693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>
        <v>0</v>
      </c>
      <c r="T24" s="109">
        <v>20</v>
      </c>
      <c r="U24" s="109">
        <v>17</v>
      </c>
      <c r="V24" s="109"/>
      <c r="W24" s="109"/>
      <c r="X24" s="109"/>
      <c r="Y24" s="109"/>
      <c r="Z24" s="109"/>
      <c r="AA24" s="60">
        <f t="shared" si="2"/>
        <v>37</v>
      </c>
      <c r="AB24" s="67">
        <f t="shared" si="3"/>
        <v>14.23076923076923</v>
      </c>
      <c r="AC24" s="111"/>
      <c r="AD24" s="67" t="str">
        <f t="shared" si="4"/>
        <v/>
      </c>
      <c r="AE24" s="66">
        <f>CRS!H24</f>
        <v>4.6961538461538463</v>
      </c>
      <c r="AF24" s="64">
        <f>CRS!I24</f>
        <v>70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37</v>
      </c>
      <c r="AB25" s="67">
        <f t="shared" si="3"/>
        <v>14.23076923076923</v>
      </c>
      <c r="AC25" s="111">
        <v>64</v>
      </c>
      <c r="AD25" s="67">
        <f t="shared" si="4"/>
        <v>64</v>
      </c>
      <c r="AE25" s="66">
        <f>CRS!H25</f>
        <v>26.456153846153846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25</v>
      </c>
      <c r="Q26" s="109">
        <v>100</v>
      </c>
      <c r="R26" s="109">
        <v>100</v>
      </c>
      <c r="S26" s="109">
        <v>15</v>
      </c>
      <c r="T26" s="109">
        <v>15</v>
      </c>
      <c r="U26" s="109">
        <v>20</v>
      </c>
      <c r="V26" s="109"/>
      <c r="W26" s="109"/>
      <c r="X26" s="109"/>
      <c r="Y26" s="109"/>
      <c r="Z26" s="109"/>
      <c r="AA26" s="60">
        <f t="shared" si="2"/>
        <v>250</v>
      </c>
      <c r="AB26" s="67">
        <f t="shared" si="3"/>
        <v>96.15384615384616</v>
      </c>
      <c r="AC26" s="111">
        <v>52</v>
      </c>
      <c r="AD26" s="67">
        <f t="shared" si="4"/>
        <v>52</v>
      </c>
      <c r="AE26" s="66">
        <f>CRS!H26</f>
        <v>57.660769230769233</v>
      </c>
      <c r="AF26" s="64">
        <f>CRS!I26</f>
        <v>79</v>
      </c>
      <c r="AG26" s="373"/>
      <c r="AH26" s="371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37.5</v>
      </c>
      <c r="Q27" s="109">
        <v>100</v>
      </c>
      <c r="R27" s="109">
        <v>100</v>
      </c>
      <c r="S27" s="109">
        <v>15</v>
      </c>
      <c r="T27" s="109">
        <v>0</v>
      </c>
      <c r="U27" s="109">
        <v>17</v>
      </c>
      <c r="V27" s="109"/>
      <c r="W27" s="109"/>
      <c r="X27" s="109"/>
      <c r="Y27" s="109"/>
      <c r="Z27" s="109"/>
      <c r="AA27" s="60">
        <f t="shared" si="2"/>
        <v>232</v>
      </c>
      <c r="AB27" s="67">
        <f t="shared" si="3"/>
        <v>89.230769230769241</v>
      </c>
      <c r="AC27" s="111">
        <v>54</v>
      </c>
      <c r="AD27" s="67">
        <f t="shared" si="4"/>
        <v>54</v>
      </c>
      <c r="AE27" s="66">
        <f>CRS!H27</f>
        <v>60.181153846153848</v>
      </c>
      <c r="AF27" s="64">
        <f>CRS!I27</f>
        <v>80</v>
      </c>
      <c r="AG27" s="374"/>
      <c r="AH27" s="372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38.75</v>
      </c>
      <c r="Q28" s="109">
        <v>66</v>
      </c>
      <c r="R28" s="109"/>
      <c r="S28" s="109">
        <v>15</v>
      </c>
      <c r="T28" s="109">
        <v>15</v>
      </c>
      <c r="U28" s="109">
        <v>15</v>
      </c>
      <c r="V28" s="109"/>
      <c r="W28" s="109"/>
      <c r="X28" s="109"/>
      <c r="Y28" s="109"/>
      <c r="Z28" s="109"/>
      <c r="AA28" s="60">
        <f t="shared" si="2"/>
        <v>111</v>
      </c>
      <c r="AB28" s="67">
        <f t="shared" si="3"/>
        <v>42.692307692307693</v>
      </c>
      <c r="AC28" s="111">
        <v>48</v>
      </c>
      <c r="AD28" s="67">
        <f t="shared" si="4"/>
        <v>48</v>
      </c>
      <c r="AE28" s="66">
        <f>CRS!H28</f>
        <v>43.195961538461539</v>
      </c>
      <c r="AF28" s="64">
        <f>CRS!I28</f>
        <v>74</v>
      </c>
      <c r="AG28" s="374"/>
      <c r="AH28" s="372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30</v>
      </c>
      <c r="P29" s="67">
        <f t="shared" si="1"/>
        <v>37.5</v>
      </c>
      <c r="Q29" s="109">
        <v>66</v>
      </c>
      <c r="R29" s="109">
        <v>0</v>
      </c>
      <c r="S29" s="109">
        <v>0</v>
      </c>
      <c r="T29" s="109">
        <v>0</v>
      </c>
      <c r="U29" s="109">
        <v>0</v>
      </c>
      <c r="V29" s="109"/>
      <c r="W29" s="109"/>
      <c r="X29" s="109"/>
      <c r="Y29" s="109"/>
      <c r="Z29" s="109"/>
      <c r="AA29" s="60">
        <f t="shared" si="2"/>
        <v>66</v>
      </c>
      <c r="AB29" s="67">
        <f t="shared" si="3"/>
        <v>25.384615384615383</v>
      </c>
      <c r="AC29" s="111">
        <v>40</v>
      </c>
      <c r="AD29" s="67">
        <f t="shared" si="4"/>
        <v>40</v>
      </c>
      <c r="AE29" s="66">
        <f>CRS!H29</f>
        <v>34.351923076923079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25</v>
      </c>
      <c r="Q30" s="109"/>
      <c r="R30" s="109"/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50</v>
      </c>
      <c r="AB30" s="67">
        <f t="shared" si="3"/>
        <v>19.230769230769234</v>
      </c>
      <c r="AC30" s="111"/>
      <c r="AD30" s="67" t="str">
        <f t="shared" si="4"/>
        <v/>
      </c>
      <c r="AE30" s="66">
        <f>CRS!H30</f>
        <v>14.596153846153847</v>
      </c>
      <c r="AF30" s="64">
        <f>CRS!I30</f>
        <v>71</v>
      </c>
      <c r="AG30" s="374"/>
      <c r="AH30" s="372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57</v>
      </c>
      <c r="P31" s="67">
        <f t="shared" si="1"/>
        <v>71.25</v>
      </c>
      <c r="Q31" s="109">
        <v>100</v>
      </c>
      <c r="R31" s="109">
        <v>100</v>
      </c>
      <c r="S31" s="109">
        <v>10</v>
      </c>
      <c r="T31" s="109">
        <v>15</v>
      </c>
      <c r="U31" s="109">
        <v>20</v>
      </c>
      <c r="V31" s="109"/>
      <c r="W31" s="109"/>
      <c r="X31" s="109"/>
      <c r="Y31" s="109"/>
      <c r="Z31" s="109"/>
      <c r="AA31" s="60">
        <f t="shared" si="2"/>
        <v>245</v>
      </c>
      <c r="AB31" s="67">
        <f t="shared" si="3"/>
        <v>94.230769230769226</v>
      </c>
      <c r="AC31" s="111">
        <v>36</v>
      </c>
      <c r="AD31" s="67">
        <f t="shared" si="4"/>
        <v>36</v>
      </c>
      <c r="AE31" s="66">
        <f>CRS!H31</f>
        <v>66.848653846153852</v>
      </c>
      <c r="AF31" s="64">
        <f>CRS!I31</f>
        <v>83</v>
      </c>
      <c r="AG31" s="374"/>
      <c r="AH31" s="372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25</v>
      </c>
      <c r="Q32" s="109">
        <v>100</v>
      </c>
      <c r="R32" s="109">
        <v>50</v>
      </c>
      <c r="S32" s="109">
        <v>0</v>
      </c>
      <c r="T32" s="109">
        <v>0</v>
      </c>
      <c r="U32" s="109">
        <v>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57.692307692307686</v>
      </c>
      <c r="AC32" s="111">
        <v>64</v>
      </c>
      <c r="AD32" s="67">
        <f t="shared" si="4"/>
        <v>64</v>
      </c>
      <c r="AE32" s="66">
        <f>CRS!H32</f>
        <v>49.048461538461538</v>
      </c>
      <c r="AF32" s="64">
        <f>CRS!I32</f>
        <v>74</v>
      </c>
      <c r="AG32" s="374"/>
      <c r="AH32" s="372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30</v>
      </c>
      <c r="P33" s="67">
        <f t="shared" si="1"/>
        <v>37.5</v>
      </c>
      <c r="Q33" s="109">
        <v>16</v>
      </c>
      <c r="R33" s="109"/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76</v>
      </c>
      <c r="AB33" s="67">
        <f t="shared" si="3"/>
        <v>29.230769230769234</v>
      </c>
      <c r="AC33" s="111">
        <v>28</v>
      </c>
      <c r="AD33" s="67">
        <f t="shared" si="4"/>
        <v>28.000000000000004</v>
      </c>
      <c r="AE33" s="66">
        <f>CRS!H33</f>
        <v>31.541153846153847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20</v>
      </c>
      <c r="P34" s="67">
        <f t="shared" si="1"/>
        <v>25</v>
      </c>
      <c r="Q34" s="109">
        <v>100</v>
      </c>
      <c r="R34" s="109">
        <v>25</v>
      </c>
      <c r="S34" s="109">
        <v>10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41.341538461538462</v>
      </c>
      <c r="AF34" s="64">
        <f>CRS!I34</f>
        <v>73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37.5</v>
      </c>
      <c r="Q35" s="109">
        <v>100</v>
      </c>
      <c r="R35" s="109">
        <v>100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200</v>
      </c>
      <c r="AB35" s="67">
        <f t="shared" si="3"/>
        <v>76.923076923076934</v>
      </c>
      <c r="AC35" s="111">
        <v>58</v>
      </c>
      <c r="AD35" s="67">
        <f t="shared" si="4"/>
        <v>57.999999999999993</v>
      </c>
      <c r="AE35" s="66">
        <f>CRS!H35</f>
        <v>57.479615384615386</v>
      </c>
      <c r="AF35" s="64">
        <f>CRS!I35</f>
        <v>79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2B  ITE3</v>
      </c>
      <c r="B42" s="333"/>
      <c r="C42" s="333"/>
      <c r="D42" s="333"/>
      <c r="E42" s="328" t="s">
        <v>96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47" t="s">
        <v>98</v>
      </c>
      <c r="AF43" s="298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80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2B  ITE3</v>
      </c>
      <c r="B1" s="320"/>
      <c r="C1" s="320"/>
      <c r="D1" s="320"/>
      <c r="E1" s="328" t="s">
        <v>134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2B  ITE3</v>
      </c>
      <c r="B42" s="333"/>
      <c r="C42" s="333"/>
      <c r="D42" s="333"/>
      <c r="E42" s="328" t="s">
        <v>134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2B  ITE3</v>
      </c>
      <c r="B1" s="320"/>
      <c r="C1" s="320"/>
      <c r="D1" s="320"/>
      <c r="E1" s="328" t="s">
        <v>136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5:30PM-6:45PM  TTHSAT 5:30PM-6:45PM</v>
      </c>
      <c r="B4" s="324"/>
      <c r="C4" s="325"/>
      <c r="D4" s="71" t="str">
        <f>CRS!D4</f>
        <v>S312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2B  ITE3</v>
      </c>
      <c r="B42" s="333"/>
      <c r="C42" s="333"/>
      <c r="D42" s="333"/>
      <c r="E42" s="328" t="s">
        <v>136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5:30PM-6:45PM  TTHSAT 5:30PM-6:45PM</v>
      </c>
      <c r="B45" s="324"/>
      <c r="C45" s="325"/>
      <c r="D45" s="71" t="str">
        <f>D4</f>
        <v>S312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5" t="str">
        <f>'INITIAL INPUT'!G12</f>
        <v>ITE3</v>
      </c>
      <c r="D11" s="386"/>
      <c r="E11" s="386"/>
      <c r="F11" s="163"/>
      <c r="G11" s="387" t="str">
        <f>CRS!A4</f>
        <v>MW 5:30PM-6:45PM  TTHSAT 5:30PM-6:45PM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13</v>
      </c>
      <c r="C12" s="379" t="s">
        <v>14</v>
      </c>
      <c r="D12" s="372"/>
      <c r="E12" s="372"/>
      <c r="F12" s="163"/>
      <c r="G12" s="380" t="s">
        <v>140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3" t="s">
        <v>132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80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86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74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>
        <f>IF(CRS!I24="","",CRS!I24)</f>
        <v>70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79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74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83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79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5" t="str">
        <f>C11</f>
        <v>ITE3</v>
      </c>
      <c r="D72" s="386"/>
      <c r="E72" s="386"/>
      <c r="F72" s="163"/>
      <c r="G72" s="387" t="str">
        <f>G11</f>
        <v>MW 5:30PM-6:45PM  TTHSAT 5:30PM-6:45PM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13</v>
      </c>
      <c r="C73" s="379" t="s">
        <v>14</v>
      </c>
      <c r="D73" s="372"/>
      <c r="E73" s="372"/>
      <c r="F73" s="163"/>
      <c r="G73" s="380" t="s">
        <v>140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3" t="s">
        <v>132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2017-02-14T10:36:29Z</dcterms:modified>
</cp:coreProperties>
</file>