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/>
  <c r="D18" i="4"/>
  <c r="D18" i="6" s="1"/>
  <c r="D17" i="4"/>
  <c r="D16" i="4"/>
  <c r="D16" i="6" s="1"/>
  <c r="D16" i="3"/>
  <c r="D15" i="4"/>
  <c r="D14" i="4"/>
  <c r="D13" i="4"/>
  <c r="D13" i="3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7" s="1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7" s="1"/>
  <c r="B28" i="3"/>
  <c r="B27" i="4"/>
  <c r="B26" i="4"/>
  <c r="B26" i="6" s="1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B56" i="3" s="1"/>
  <c r="F56" i="4" s="1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P54" i="3" s="1"/>
  <c r="E54" i="4" s="1"/>
  <c r="O53" i="3"/>
  <c r="P53" i="3" s="1"/>
  <c r="E53" i="4" s="1"/>
  <c r="O52" i="3"/>
  <c r="P52" i="3" s="1"/>
  <c r="E52" i="4" s="1"/>
  <c r="O51" i="3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O29" i="3"/>
  <c r="P29" i="3" s="1"/>
  <c r="E29" i="4" s="1"/>
  <c r="O28" i="3"/>
  <c r="P28" i="3" s="1"/>
  <c r="E28" i="4" s="1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P20" i="3" s="1"/>
  <c r="E20" i="4" s="1"/>
  <c r="O19" i="3"/>
  <c r="P19" i="3" s="1"/>
  <c r="E19" i="4" s="1"/>
  <c r="O18" i="3"/>
  <c r="O17" i="3"/>
  <c r="P17" i="3" s="1"/>
  <c r="E17" i="4" s="1"/>
  <c r="O16" i="3"/>
  <c r="P16" i="3" s="1"/>
  <c r="O15" i="3"/>
  <c r="P15" i="3" s="1"/>
  <c r="E15" i="4" s="1"/>
  <c r="O14" i="3"/>
  <c r="O13" i="3"/>
  <c r="P13" i="3" s="1"/>
  <c r="E13" i="4" s="1"/>
  <c r="O12" i="3"/>
  <c r="P12" i="3" s="1"/>
  <c r="E12" i="4" s="1"/>
  <c r="O11" i="3"/>
  <c r="P11" i="3" s="1"/>
  <c r="E11" i="4" s="1"/>
  <c r="O10" i="3"/>
  <c r="AD9" i="3"/>
  <c r="G9" i="4" s="1"/>
  <c r="AA9" i="3"/>
  <c r="AB9" i="3" s="1"/>
  <c r="F9" i="4" s="1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9" i="6"/>
  <c r="C20" i="6"/>
  <c r="C25" i="6"/>
  <c r="C28" i="6"/>
  <c r="C34" i="6"/>
  <c r="C37" i="6"/>
  <c r="B51" i="6"/>
  <c r="B55" i="6"/>
  <c r="D56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6" i="7"/>
  <c r="B17" i="7"/>
  <c r="B18" i="7"/>
  <c r="D19" i="7"/>
  <c r="B20" i="7"/>
  <c r="D20" i="7"/>
  <c r="C28" i="7"/>
  <c r="C30" i="7"/>
  <c r="B33" i="7"/>
  <c r="D35" i="7"/>
  <c r="B38" i="7"/>
  <c r="C39" i="7"/>
  <c r="B58" i="7"/>
  <c r="B59" i="7"/>
  <c r="C65" i="7"/>
  <c r="C68" i="7"/>
  <c r="C70" i="7"/>
  <c r="C74" i="7"/>
  <c r="C75" i="7"/>
  <c r="C77" i="7"/>
  <c r="C80" i="7"/>
  <c r="B11" i="6"/>
  <c r="B12" i="6"/>
  <c r="B15" i="6"/>
  <c r="B18" i="6"/>
  <c r="D19" i="6"/>
  <c r="B20" i="6"/>
  <c r="B23" i="6"/>
  <c r="B24" i="6"/>
  <c r="B27" i="6"/>
  <c r="B28" i="6"/>
  <c r="D30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2" i="7"/>
  <c r="C18" i="7"/>
  <c r="C20" i="7"/>
  <c r="B23" i="7"/>
  <c r="D25" i="7"/>
  <c r="B29" i="7"/>
  <c r="D30" i="7"/>
  <c r="C36" i="7"/>
  <c r="B40" i="7"/>
  <c r="B55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1" i="6"/>
  <c r="J11" i="4" s="1"/>
  <c r="P17" i="6"/>
  <c r="J17" i="4" s="1"/>
  <c r="P22" i="6"/>
  <c r="J22" i="4" s="1"/>
  <c r="P28" i="6"/>
  <c r="J28" i="4" s="1"/>
  <c r="P33" i="6"/>
  <c r="J33" i="4" s="1"/>
  <c r="P34" i="6"/>
  <c r="J34" i="4" s="1"/>
  <c r="P37" i="6"/>
  <c r="J37" i="4" s="1"/>
  <c r="AB64" i="3"/>
  <c r="F64" i="4" s="1"/>
  <c r="AB70" i="3"/>
  <c r="F70" i="4" s="1"/>
  <c r="AB80" i="3"/>
  <c r="F80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6" i="4"/>
  <c r="P24" i="3"/>
  <c r="E24" i="4" s="1"/>
  <c r="P36" i="3"/>
  <c r="E36" i="4" s="1"/>
  <c r="P40" i="3"/>
  <c r="E40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38" i="6" l="1"/>
  <c r="J38" i="4" s="1"/>
  <c r="M38" i="4" s="1"/>
  <c r="AE38" i="6" s="1"/>
  <c r="P31" i="6"/>
  <c r="J31" i="4" s="1"/>
  <c r="P14" i="6"/>
  <c r="J14" i="4" s="1"/>
  <c r="P9" i="6"/>
  <c r="J9" i="4" s="1"/>
  <c r="P13" i="6"/>
  <c r="J13" i="4" s="1"/>
  <c r="M13" i="4" s="1"/>
  <c r="N13" i="4" s="1"/>
  <c r="AF13" i="6" s="1"/>
  <c r="P21" i="6"/>
  <c r="J21" i="4" s="1"/>
  <c r="P25" i="6"/>
  <c r="J25" i="4" s="1"/>
  <c r="P29" i="6"/>
  <c r="J29" i="4" s="1"/>
  <c r="P12" i="6"/>
  <c r="J12" i="4" s="1"/>
  <c r="M12" i="4" s="1"/>
  <c r="P16" i="6"/>
  <c r="J16" i="4" s="1"/>
  <c r="P20" i="6"/>
  <c r="J20" i="4" s="1"/>
  <c r="P24" i="6"/>
  <c r="J24" i="4" s="1"/>
  <c r="P40" i="6"/>
  <c r="J40" i="4" s="1"/>
  <c r="P36" i="6"/>
  <c r="J36" i="4" s="1"/>
  <c r="P32" i="6"/>
  <c r="J32" i="4" s="1"/>
  <c r="M32" i="4" s="1"/>
  <c r="N32" i="4" s="1"/>
  <c r="AF32" i="6" s="1"/>
  <c r="P18" i="6"/>
  <c r="J18" i="4" s="1"/>
  <c r="P15" i="6"/>
  <c r="J15" i="4" s="1"/>
  <c r="P19" i="6"/>
  <c r="J19" i="4" s="1"/>
  <c r="P27" i="6"/>
  <c r="J27" i="4" s="1"/>
  <c r="P35" i="6"/>
  <c r="J35" i="4" s="1"/>
  <c r="P39" i="6"/>
  <c r="J39" i="4" s="1"/>
  <c r="P10" i="6"/>
  <c r="J10" i="4" s="1"/>
  <c r="P26" i="6"/>
  <c r="J26" i="4" s="1"/>
  <c r="M26" i="4" s="1"/>
  <c r="P30" i="6"/>
  <c r="J30" i="4" s="1"/>
  <c r="M39" i="4"/>
  <c r="P10" i="3"/>
  <c r="E10" i="4" s="1"/>
  <c r="P14" i="3"/>
  <c r="E14" i="4" s="1"/>
  <c r="H14" i="4" s="1"/>
  <c r="I14" i="4" s="1"/>
  <c r="AF14" i="3" s="1"/>
  <c r="P18" i="3"/>
  <c r="E18" i="4" s="1"/>
  <c r="H18" i="4" s="1"/>
  <c r="AE18" i="3" s="1"/>
  <c r="P22" i="3"/>
  <c r="E22" i="4" s="1"/>
  <c r="P26" i="3"/>
  <c r="E26" i="4" s="1"/>
  <c r="P30" i="3"/>
  <c r="E30" i="4" s="1"/>
  <c r="P38" i="3"/>
  <c r="E38" i="4" s="1"/>
  <c r="P51" i="3"/>
  <c r="E51" i="4" s="1"/>
  <c r="H51" i="4" s="1"/>
  <c r="AE51" i="3" s="1"/>
  <c r="C37" i="7"/>
  <c r="D11" i="6"/>
  <c r="B35" i="7"/>
  <c r="C50" i="7"/>
  <c r="C25" i="7"/>
  <c r="C30" i="6"/>
  <c r="D40" i="7"/>
  <c r="B26" i="7"/>
  <c r="C10" i="7"/>
  <c r="B32" i="6"/>
  <c r="D20" i="6"/>
  <c r="D9" i="6"/>
  <c r="D37" i="7"/>
  <c r="B12" i="7"/>
  <c r="B58" i="6"/>
  <c r="C39" i="6"/>
  <c r="C18" i="6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AE15" i="6" s="1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AE61" i="6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O31" i="4" s="1"/>
  <c r="AG31" i="6" s="1"/>
  <c r="M59" i="4"/>
  <c r="AE59" i="6" s="1"/>
  <c r="M72" i="4"/>
  <c r="AE72" i="6" s="1"/>
  <c r="M77" i="4"/>
  <c r="N77" i="4" s="1"/>
  <c r="M69" i="4"/>
  <c r="N69" i="4" s="1"/>
  <c r="B35" i="6"/>
  <c r="B51" i="7"/>
  <c r="B32" i="7"/>
  <c r="G11" i="8"/>
  <c r="G72" i="8" s="1"/>
  <c r="A4" i="7"/>
  <c r="A45" i="7" s="1"/>
  <c r="D72" i="3"/>
  <c r="D63" i="7"/>
  <c r="D66" i="7"/>
  <c r="M37" i="4"/>
  <c r="N37" i="4" s="1"/>
  <c r="A1" i="6"/>
  <c r="A42" i="6" s="1"/>
  <c r="A1" i="3"/>
  <c r="A42" i="3" s="1"/>
  <c r="A1" i="7"/>
  <c r="A42" i="7" s="1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N27" i="4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N63" i="4" s="1"/>
  <c r="O63" i="4" s="1"/>
  <c r="M67" i="4"/>
  <c r="M71" i="4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M68" i="4"/>
  <c r="N68" i="4" s="1"/>
  <c r="M76" i="4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AE63" i="6"/>
  <c r="AE21" i="7"/>
  <c r="T21" i="4"/>
  <c r="U21" i="4" s="1"/>
  <c r="V21" i="4" s="1"/>
  <c r="W21" i="4" s="1"/>
  <c r="O27" i="8" s="1"/>
  <c r="N61" i="4"/>
  <c r="O61" i="4" s="1"/>
  <c r="K87" i="8" s="1"/>
  <c r="N80" i="4"/>
  <c r="O80" i="4" s="1"/>
  <c r="K106" i="8" s="1"/>
  <c r="AE36" i="6"/>
  <c r="N36" i="4"/>
  <c r="AF36" i="6" s="1"/>
  <c r="AE25" i="6"/>
  <c r="N79" i="4"/>
  <c r="AF79" i="6" s="1"/>
  <c r="AE79" i="6"/>
  <c r="AE39" i="7"/>
  <c r="T39" i="4"/>
  <c r="AF39" i="7" s="1"/>
  <c r="M92" i="8"/>
  <c r="W66" i="4"/>
  <c r="O92" i="8" s="1"/>
  <c r="AE69" i="6"/>
  <c r="T16" i="4"/>
  <c r="AF16" i="7" s="1"/>
  <c r="AE16" i="7"/>
  <c r="N15" i="4"/>
  <c r="O15" i="4" s="1"/>
  <c r="AG15" i="6" s="1"/>
  <c r="AE21" i="6"/>
  <c r="AE66" i="6"/>
  <c r="N66" i="4"/>
  <c r="O66" i="4" s="1"/>
  <c r="AG66" i="6" s="1"/>
  <c r="N71" i="4"/>
  <c r="O71" i="4" s="1"/>
  <c r="AE71" i="6"/>
  <c r="T36" i="4"/>
  <c r="AF36" i="7" s="1"/>
  <c r="AE36" i="7"/>
  <c r="N18" i="4"/>
  <c r="T26" i="4"/>
  <c r="U26" i="4" s="1"/>
  <c r="AG26" i="7" s="1"/>
  <c r="AE26" i="7"/>
  <c r="N11" i="4"/>
  <c r="O11" i="4" s="1"/>
  <c r="K17" i="8" s="1"/>
  <c r="AE23" i="6"/>
  <c r="N23" i="4"/>
  <c r="AF23" i="6" s="1"/>
  <c r="N64" i="4"/>
  <c r="O64" i="4" s="1"/>
  <c r="K90" i="8" s="1"/>
  <c r="AE64" i="6"/>
  <c r="AE76" i="6"/>
  <c r="N76" i="4"/>
  <c r="AF76" i="6" s="1"/>
  <c r="AE7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23" i="7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U9" i="4"/>
  <c r="W9" i="4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I90" i="8"/>
  <c r="AG71" i="7"/>
  <c r="V71" i="4"/>
  <c r="AF72" i="7"/>
  <c r="U69" i="4"/>
  <c r="AG15" i="7"/>
  <c r="V29" i="4"/>
  <c r="U14" i="4"/>
  <c r="AG34" i="7"/>
  <c r="U32" i="4"/>
  <c r="I31" i="4"/>
  <c r="I37" i="8" s="1"/>
  <c r="O20" i="4"/>
  <c r="U70" i="4"/>
  <c r="AF34" i="7"/>
  <c r="AG62" i="7"/>
  <c r="AG29" i="6"/>
  <c r="M105" i="8"/>
  <c r="O105" i="8"/>
  <c r="O16" i="8"/>
  <c r="M16" i="8"/>
  <c r="M37" i="8"/>
  <c r="O37" i="8"/>
  <c r="O89" i="8"/>
  <c r="V61" i="4"/>
  <c r="W61" i="4" s="1"/>
  <c r="AG10" i="7"/>
  <c r="U80" i="4"/>
  <c r="M40" i="8"/>
  <c r="O40" i="8"/>
  <c r="U12" i="4"/>
  <c r="AE27" i="3"/>
  <c r="M39" i="8"/>
  <c r="U39" i="4"/>
  <c r="AG63" i="7"/>
  <c r="AG79" i="7"/>
  <c r="AG60" i="7"/>
  <c r="AF60" i="7"/>
  <c r="AF66" i="7"/>
  <c r="U52" i="4"/>
  <c r="M91" i="8"/>
  <c r="AG24" i="7"/>
  <c r="O19" i="8"/>
  <c r="M19" i="8"/>
  <c r="AF10" i="7"/>
  <c r="AF30" i="7"/>
  <c r="U30" i="4"/>
  <c r="O30" i="8"/>
  <c r="M30" i="8"/>
  <c r="AG28" i="7"/>
  <c r="AG66" i="7"/>
  <c r="AF27" i="7"/>
  <c r="U27" i="4"/>
  <c r="AE56" i="6" l="1"/>
  <c r="AE26" i="6"/>
  <c r="N26" i="4"/>
  <c r="O26" i="4" s="1"/>
  <c r="K32" i="8" s="1"/>
  <c r="AG63" i="6"/>
  <c r="K89" i="8"/>
  <c r="AE12" i="6"/>
  <c r="N12" i="4"/>
  <c r="O12" i="4" s="1"/>
  <c r="K18" i="8" s="1"/>
  <c r="M89" i="8"/>
  <c r="AE27" i="6"/>
  <c r="AF63" i="7"/>
  <c r="AG13" i="7"/>
  <c r="N24" i="4"/>
  <c r="AF24" i="6" s="1"/>
  <c r="AE33" i="6"/>
  <c r="N58" i="4"/>
  <c r="O58" i="4" s="1"/>
  <c r="K84" i="8" s="1"/>
  <c r="AE73" i="6"/>
  <c r="AE60" i="6"/>
  <c r="N55" i="4"/>
  <c r="O55" i="4" s="1"/>
  <c r="AE37" i="6"/>
  <c r="AF27" i="6"/>
  <c r="O27" i="4"/>
  <c r="M34" i="8"/>
  <c r="O13" i="4"/>
  <c r="K19" i="8" s="1"/>
  <c r="AG25" i="7"/>
  <c r="AE30" i="6"/>
  <c r="AE29" i="6"/>
  <c r="AF25" i="7"/>
  <c r="N38" i="4"/>
  <c r="O38" i="4" s="1"/>
  <c r="AG38" i="6" s="1"/>
  <c r="AF29" i="6"/>
  <c r="AE40" i="6"/>
  <c r="AF56" i="6"/>
  <c r="O56" i="4"/>
  <c r="K82" i="8" s="1"/>
  <c r="O69" i="4"/>
  <c r="AF69" i="6"/>
  <c r="AF33" i="6"/>
  <c r="O33" i="4"/>
  <c r="AG33" i="6" s="1"/>
  <c r="AF73" i="6"/>
  <c r="O73" i="4"/>
  <c r="K99" i="8" s="1"/>
  <c r="K36" i="8"/>
  <c r="AG30" i="6"/>
  <c r="N17" i="4"/>
  <c r="AF17" i="6" s="1"/>
  <c r="N14" i="4"/>
  <c r="AF14" i="6" s="1"/>
  <c r="N52" i="4"/>
  <c r="O52" i="4" s="1"/>
  <c r="AE57" i="6"/>
  <c r="N10" i="4"/>
  <c r="O10" i="4" s="1"/>
  <c r="K16" i="8" s="1"/>
  <c r="AE68" i="6"/>
  <c r="O37" i="4"/>
  <c r="AF37" i="6"/>
  <c r="AF26" i="7"/>
  <c r="V26" i="4"/>
  <c r="M32" i="8" s="1"/>
  <c r="AE31" i="6"/>
  <c r="AE16" i="6"/>
  <c r="U51" i="4"/>
  <c r="AG51" i="7" s="1"/>
  <c r="AG26" i="6"/>
  <c r="AF55" i="6"/>
  <c r="I19" i="4"/>
  <c r="I25" i="8" s="1"/>
  <c r="AF19" i="7"/>
  <c r="AF61" i="6"/>
  <c r="O24" i="4"/>
  <c r="K30" i="8" s="1"/>
  <c r="AG61" i="6"/>
  <c r="AF11" i="3"/>
  <c r="AF31" i="6"/>
  <c r="O76" i="4"/>
  <c r="AG76" i="6" s="1"/>
  <c r="U22" i="4"/>
  <c r="AG22" i="7" s="1"/>
  <c r="AG19" i="7"/>
  <c r="O39" i="4"/>
  <c r="K37" i="8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K33" i="8"/>
  <c r="AG27" i="6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G52" i="7"/>
  <c r="V52" i="4"/>
  <c r="W52" i="4" s="1"/>
  <c r="AF15" i="3"/>
  <c r="I21" i="8"/>
  <c r="AG39" i="7"/>
  <c r="V39" i="4"/>
  <c r="W39" i="4" s="1"/>
  <c r="I38" i="8"/>
  <c r="AF32" i="3"/>
  <c r="V51" i="4" l="1"/>
  <c r="W51" i="4" s="1"/>
  <c r="AG58" i="6"/>
  <c r="K81" i="8"/>
  <c r="AG55" i="6"/>
  <c r="AG13" i="6"/>
  <c r="AG24" i="6"/>
  <c r="K78" i="8"/>
  <c r="AG52" i="6"/>
  <c r="K95" i="8"/>
  <c r="AG69" i="6"/>
  <c r="W26" i="4"/>
  <c r="O32" i="8" s="1"/>
  <c r="K43" i="8"/>
  <c r="AG37" i="6"/>
  <c r="K23" i="8"/>
  <c r="AG40" i="6"/>
  <c r="V18" i="4"/>
  <c r="W18" i="4" s="1"/>
  <c r="O24" i="8" s="1"/>
  <c r="V22" i="4"/>
  <c r="W22" i="4" s="1"/>
  <c r="O28" i="8" s="1"/>
  <c r="I77" i="8"/>
  <c r="I42" i="8"/>
  <c r="O50" i="4"/>
  <c r="K94" i="8"/>
  <c r="K105" i="8"/>
  <c r="I91" i="8"/>
  <c r="K45" i="8"/>
  <c r="AG39" i="6"/>
  <c r="AF38" i="3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24" i="8" l="1"/>
  <c r="M28" i="8"/>
  <c r="M42" i="8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<sst xmlns="http://schemas.openxmlformats.org/spreadsheetml/2006/main" count="820" uniqueCount="265">
  <si>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</si>
  <si>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</si>
  <si>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</si>
  <si>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</si>
  <si>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</si>
  <si>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</si>
  <si>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</si>
  <si>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</si>
  <si>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</si>
  <si>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</si>
  <si>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</si>
  <si>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</si>
  <si>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</si>
  <si>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</si>
  <si>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</si>
  <si>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</si>
  <si>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</si>
  <si>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</si>
  <si>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</si>
  <si>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</si>
  <si>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</si>
  <si>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</si>
  <si>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</si>
  <si>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</si>
  <si>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</si>
  <si>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</si>
  <si>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</si>
  <si>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</si>
  <si>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</si>
  <si>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</si>
  <si>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</si>
  <si>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</si>
  <si>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</si>
  <si>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</si>
  <si>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</si>
  <si>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</si>
  <si>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</si>
  <si>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</si>
  <si>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</si>
  <si>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</si>
  <si>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</si>
  <si>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</si>
  <si>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</si>
  <si>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</si>
  <si>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</si>
  <si>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</si>
  <si>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</si>
  <si>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</si>
  <si>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</si>
  <si>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</si>
  <si>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</si>
  <si>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</si>
  <si>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</si>
  <si>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</si>
  <si>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</si>
  <si>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</si>
  <si>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</si>
  <si>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</si>
  <si>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</si>
  <si>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</si>
  <si>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</si>
  <si>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</si>
  <si>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</si>
  <si>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</si>
  <si>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</si>
  <si>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</si>
  <si>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</si>
  <si>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</si>
  <si>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</si>
  <si>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</si>
  <si>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</si>
  <si>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</si>
  <si>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</si>
  <si>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</si>
  <si>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</si>
  <si>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</si>
  <si>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</si>
  <si>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</si>
  <si>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</si>
  <si>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</si>
  <si>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</si>
  <si>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</si>
  <si>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</si>
  <si>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</si>
  <si>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</si>
  <si>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</si>
  <si>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</si>
  <si>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</si>
  <si>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</si>
  <si>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</si>
  <si>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</si>
  <si>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</si>
  <si>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</si>
  <si>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</si>
  <si>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</si>
  <si>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</si>
  <si>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</si>
  <si>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</si>
  <si>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</si>
  <si>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</si>
  <si>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</si>
  <si>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</si>
  <si>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</si>
  <si>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</si>
  <si>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</si>
  <si>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</si>
  <si>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</si>
  <si>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</si>
  <si>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</si>
  <si>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</si>
  <si>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</si>
  <si>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</si>
  <si>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</si>
  <si>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</si>
  <si>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</si>
  <si>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</si>
  <si>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</si>
  <si>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</si>
  <si>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</si>
  <si>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</si>
  <si>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</si>
  <si>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</si>
  <si>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</si>
  <si>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</si>
  <si>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</si>
  <si>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</si>
  <si>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</si>
  <si>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</si>
  <si>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</si>
  <si>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</si>
  <si>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</si>
  <si>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</si>
  <si>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</si>
  <si>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</si>
  <si>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</si>
  <si>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</si>
  <si>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</si>
  <si>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</si>
  <si>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</si>
  <si>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</si>
  <si>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</si>
  <si>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</si>
  <si>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</si>
  <si>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</si>
  <si>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</si>
  <si>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</si>
  <si>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</si>
  <si>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</si>
  <si>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</si>
  <si>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</si>
  <si>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</si>
  <si>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</si>
  <si>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</si>
  <si>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</si>
  <si>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</si>
  <si>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</si>
  <si>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</si>
  <si>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M307</t>
  </si>
  <si>
    <t>2L</t>
  </si>
  <si>
    <t>ITE3</t>
  </si>
  <si>
    <t>WEB APPLICATION DEVELOPMENT</t>
  </si>
  <si>
    <t>8:55-10:20 THS</t>
  </si>
  <si>
    <t>10:20-11:45 TTS</t>
  </si>
  <si>
    <t xml:space="preserve">ACLAYAN, JAEL U. </t>
  </si>
  <si>
    <t>BSIT-WEB TRACK-1</t>
  </si>
  <si>
    <t>16-4013-720</t>
  </si>
  <si>
    <t xml:space="preserve">ALIBAYA, YMIE DJHORJIE LUZ D. </t>
  </si>
  <si>
    <t>BSCS-DIGITAL ARTS TRACK-2</t>
  </si>
  <si>
    <t>14-5412-281</t>
  </si>
  <si>
    <t xml:space="preserve">ANGARA, HARDHALE E. </t>
  </si>
  <si>
    <t>BSIT-NET SEC TRACK-1</t>
  </si>
  <si>
    <t>16-3610-680</t>
  </si>
  <si>
    <t xml:space="preserve">ARCIAGA, AZRIEL DANA C. </t>
  </si>
  <si>
    <t>BSIT-NET SEC TRACK-2</t>
  </si>
  <si>
    <t>15-1077-584</t>
  </si>
  <si>
    <t xml:space="preserve">ARGUEZA, RAYMOND ALVIN JAY C. </t>
  </si>
  <si>
    <t>15-4675-368</t>
  </si>
  <si>
    <t xml:space="preserve">BALAOING, VALENTINO III J. </t>
  </si>
  <si>
    <t>BSCS-DIGITAL ARTS TRACK-1</t>
  </si>
  <si>
    <t>16-4780-216</t>
  </si>
  <si>
    <t xml:space="preserve">BAYAN, JONELLA R. </t>
  </si>
  <si>
    <t>BSIT-WEB TRACK-2</t>
  </si>
  <si>
    <t>15-1573-928</t>
  </si>
  <si>
    <t xml:space="preserve">BESTOGUEY, DHARNEIL KATE </t>
  </si>
  <si>
    <t>16-3985-193</t>
  </si>
  <si>
    <t xml:space="preserve">BUYAGAWAN, SOPHIA KRISHA K. </t>
  </si>
  <si>
    <t>14-1279-341</t>
  </si>
  <si>
    <t xml:space="preserve">DE JESUS, ZSARINA F. </t>
  </si>
  <si>
    <t>16-5962-554</t>
  </si>
  <si>
    <t xml:space="preserve">DEL ROSARIO JR., BENEDICT R. </t>
  </si>
  <si>
    <t>14-1528-216</t>
  </si>
  <si>
    <t xml:space="preserve">DEOSO, JAZRELL KYLE V. </t>
  </si>
  <si>
    <t>BSIT-BA TRACK-1</t>
  </si>
  <si>
    <t>16-3705-398</t>
  </si>
  <si>
    <t xml:space="preserve">DIMALIBOT, CHRISTIAN L. </t>
  </si>
  <si>
    <t>15-0704-283</t>
  </si>
  <si>
    <t xml:space="preserve">DIÑO, JEROME R. </t>
  </si>
  <si>
    <t>16-3777-665</t>
  </si>
  <si>
    <t xml:space="preserve">DOMINGO, JOHN CARLO R. </t>
  </si>
  <si>
    <t>14-0828-403</t>
  </si>
  <si>
    <t xml:space="preserve">DRAGON, GLENNY MAE F. </t>
  </si>
  <si>
    <t>14-5411-986</t>
  </si>
  <si>
    <t xml:space="preserve">ESPELICO, JIM STEVEN C. </t>
  </si>
  <si>
    <t>12011581</t>
  </si>
  <si>
    <t xml:space="preserve">FABIA, JHOSALYNE V. </t>
  </si>
  <si>
    <t>14-3728-395</t>
  </si>
  <si>
    <t xml:space="preserve">GRANTUZA, LESTER C. </t>
  </si>
  <si>
    <t>16-3839-380</t>
  </si>
  <si>
    <t xml:space="preserve">GUMPAD, JERRYSEL Z. </t>
  </si>
  <si>
    <t>15-3877-637</t>
  </si>
  <si>
    <t xml:space="preserve">IBARRA, DAVID SIDNEY A. </t>
  </si>
  <si>
    <t>16-4437-473</t>
  </si>
  <si>
    <t xml:space="preserve">ILAO, KARL EMMANUEL G. </t>
  </si>
  <si>
    <t>15-3215-551</t>
  </si>
  <si>
    <t xml:space="preserve">LA MADRID, ANGELO RAY G. </t>
  </si>
  <si>
    <t>15-2499-704</t>
  </si>
  <si>
    <t xml:space="preserve">LAMIS, IAN JERICHO L. </t>
  </si>
  <si>
    <t>16-4056-936</t>
  </si>
  <si>
    <t xml:space="preserve">MANOGAN, ZENY MELESIA L. </t>
  </si>
  <si>
    <t>BSCPE-4</t>
  </si>
  <si>
    <t>12021391</t>
  </si>
  <si>
    <t xml:space="preserve">MARA, JOHN ARNOLD B. </t>
  </si>
  <si>
    <t>BSIT-ERP TRACK-1</t>
  </si>
  <si>
    <t>14-1276-602</t>
  </si>
  <si>
    <t xml:space="preserve">MENESES, CHRISTIAN Q. </t>
  </si>
  <si>
    <t>15-2426-966</t>
  </si>
  <si>
    <t xml:space="preserve">MILLARE, JOHN RAMIL M. </t>
  </si>
  <si>
    <t>15-0088-203</t>
  </si>
  <si>
    <t xml:space="preserve">NEBRIJA, CELINE KEISJA T. </t>
  </si>
  <si>
    <t>15-4451-761</t>
  </si>
  <si>
    <t xml:space="preserve">OPELINIA, JOLINA ROSE V. </t>
  </si>
  <si>
    <t>15-2413-874</t>
  </si>
  <si>
    <t xml:space="preserve">OROS, JEUSH S. </t>
  </si>
  <si>
    <t>15-3535-715</t>
  </si>
  <si>
    <t xml:space="preserve">PARIS, IRA JOHN D. </t>
  </si>
  <si>
    <t>15-3258-426</t>
  </si>
  <si>
    <t xml:space="preserve">QUITA, STEPHANIE SHARMAINE R. </t>
  </si>
  <si>
    <t>16-3685-615</t>
  </si>
  <si>
    <t xml:space="preserve">RADMAN, MOHAMMED MAHYOUB S. </t>
  </si>
  <si>
    <t>15-4893-949</t>
  </si>
  <si>
    <t xml:space="preserve">REYES, HARA MARIA CARMELA CELSEA P. </t>
  </si>
  <si>
    <t>14-4481-108</t>
  </si>
  <si>
    <t xml:space="preserve">ROXAS, JOSHUA GABRIEL B. </t>
  </si>
  <si>
    <t>15-4102-152</t>
  </si>
  <si>
    <t xml:space="preserve">SAGUID, RHODETTE GRACE T. </t>
  </si>
  <si>
    <t>15-4308-548</t>
  </si>
  <si>
    <t xml:space="preserve">SANTIAGO, PRECIOUS MAY C. </t>
  </si>
  <si>
    <t>16-3620-816</t>
  </si>
  <si>
    <t xml:space="preserve">SORIANO, MARK ACE D. </t>
  </si>
  <si>
    <t>15-2456-879</t>
  </si>
  <si>
    <t xml:space="preserve">VILLANUEVA, JOHN RIEL C. </t>
  </si>
  <si>
    <t>16-4302-401</t>
  </si>
  <si>
    <t xml:space="preserve">VISPERAS, ABIGAIL B. </t>
  </si>
  <si>
    <t>16-3677-891</t>
  </si>
  <si>
    <t>CC01</t>
  </si>
  <si>
    <t>CC02</t>
  </si>
  <si>
    <t>PF01</t>
  </si>
  <si>
    <t>PF02</t>
  </si>
  <si>
    <t>AS01</t>
  </si>
  <si>
    <t>QUIZ01</t>
  </si>
  <si>
    <t>QUIZ02</t>
  </si>
  <si>
    <t>QUIZ03</t>
  </si>
  <si>
    <t>-</t>
  </si>
  <si>
    <t>Quiz01</t>
  </si>
  <si>
    <t>Quiz02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</si>
</sst>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158</v>
      </c>
      <c r="E12" s="194"/>
      <c r="F12" s="1"/>
      <c r="G12" s="189" t="s">
        <v>159</v>
      </c>
      <c r="H12" s="192"/>
      <c r="I12" s="2"/>
      <c r="J12" s="189" t="s">
        <v>160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161</v>
      </c>
      <c r="E14" s="192"/>
      <c r="F14" s="4"/>
      <c r="G14" s="189" t="s">
        <v>162</v>
      </c>
      <c r="H14" s="19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8" workbookViewId="0">
      <selection activeCell="B2" sqref="B2:B4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35">
      <c r="A5" s="50" t="s">
        <v>37</v>
      </c>
      <c r="B5" s="46" t="s">
        <v>172</v>
      </c>
      <c r="C5" s="47" t="s">
        <v>106</v>
      </c>
      <c r="D5" s="51" t="s">
        <v>173</v>
      </c>
      <c r="E5" s="47" t="s">
        <v>174</v>
      </c>
    </row>
    <row r="6" spans="1:5" ht="12.75" customHeight="1" x14ac:dyDescent="0.35">
      <c r="A6" s="50" t="s">
        <v>38</v>
      </c>
      <c r="B6" s="46" t="s">
        <v>175</v>
      </c>
      <c r="C6" s="47" t="s">
        <v>114</v>
      </c>
      <c r="D6" s="51" t="s">
        <v>164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178</v>
      </c>
      <c r="E7" s="47" t="s">
        <v>179</v>
      </c>
    </row>
    <row r="8" spans="1:5" ht="12.75" customHeight="1" x14ac:dyDescent="0.35">
      <c r="A8" s="50" t="s">
        <v>40</v>
      </c>
      <c r="B8" s="46" t="s">
        <v>180</v>
      </c>
      <c r="C8" s="47" t="s">
        <v>106</v>
      </c>
      <c r="D8" s="51" t="s">
        <v>181</v>
      </c>
      <c r="E8" s="47" t="s">
        <v>182</v>
      </c>
    </row>
    <row r="9" spans="1:5" ht="12.75" customHeight="1" x14ac:dyDescent="0.35">
      <c r="A9" s="50" t="s">
        <v>41</v>
      </c>
      <c r="B9" s="46" t="s">
        <v>183</v>
      </c>
      <c r="C9" s="47" t="s">
        <v>106</v>
      </c>
      <c r="D9" s="51" t="s">
        <v>164</v>
      </c>
      <c r="E9" s="47" t="s">
        <v>184</v>
      </c>
    </row>
    <row r="10" spans="1:5" ht="12.75" customHeight="1" x14ac:dyDescent="0.35">
      <c r="A10" s="50" t="s">
        <v>42</v>
      </c>
      <c r="B10" s="46" t="s">
        <v>185</v>
      </c>
      <c r="C10" s="47" t="s">
        <v>106</v>
      </c>
      <c r="D10" s="51" t="s">
        <v>173</v>
      </c>
      <c r="E10" s="47" t="s">
        <v>186</v>
      </c>
    </row>
    <row r="11" spans="1:5" ht="12.75" customHeight="1" x14ac:dyDescent="0.35">
      <c r="A11" s="50" t="s">
        <v>43</v>
      </c>
      <c r="B11" s="48" t="s">
        <v>187</v>
      </c>
      <c r="C11" s="47" t="s">
        <v>106</v>
      </c>
      <c r="D11" s="51" t="s">
        <v>164</v>
      </c>
      <c r="E11" s="47" t="s">
        <v>188</v>
      </c>
    </row>
    <row r="12" spans="1:5" ht="12.75" customHeight="1" x14ac:dyDescent="0.35">
      <c r="A12" s="50" t="s">
        <v>44</v>
      </c>
      <c r="B12" s="46" t="s">
        <v>189</v>
      </c>
      <c r="C12" s="47" t="s">
        <v>114</v>
      </c>
      <c r="D12" s="51" t="s">
        <v>181</v>
      </c>
      <c r="E12" s="47" t="s">
        <v>190</v>
      </c>
    </row>
    <row r="13" spans="1:5" ht="12.75" customHeight="1" x14ac:dyDescent="0.35">
      <c r="A13" s="50" t="s">
        <v>45</v>
      </c>
      <c r="B13" s="46" t="s">
        <v>191</v>
      </c>
      <c r="C13" s="47" t="s">
        <v>114</v>
      </c>
      <c r="D13" s="51" t="s">
        <v>192</v>
      </c>
      <c r="E13" s="47" t="s">
        <v>193</v>
      </c>
    </row>
    <row r="14" spans="1:5" ht="12.75" customHeight="1" x14ac:dyDescent="0.35">
      <c r="A14" s="50" t="s">
        <v>46</v>
      </c>
      <c r="B14" s="46" t="s">
        <v>194</v>
      </c>
      <c r="C14" s="47" t="s">
        <v>114</v>
      </c>
      <c r="D14" s="51" t="s">
        <v>181</v>
      </c>
      <c r="E14" s="47" t="s">
        <v>195</v>
      </c>
    </row>
    <row r="15" spans="1:5" ht="12.75" customHeight="1" x14ac:dyDescent="0.35">
      <c r="A15" s="50" t="s">
        <v>47</v>
      </c>
      <c r="B15" s="46" t="s">
        <v>196</v>
      </c>
      <c r="C15" s="47" t="s">
        <v>114</v>
      </c>
      <c r="D15" s="51" t="s">
        <v>164</v>
      </c>
      <c r="E15" s="47" t="s">
        <v>197</v>
      </c>
    </row>
    <row r="16" spans="1:5" ht="12.75" customHeight="1" x14ac:dyDescent="0.35">
      <c r="A16" s="50" t="s">
        <v>48</v>
      </c>
      <c r="B16" s="46" t="s">
        <v>198</v>
      </c>
      <c r="C16" s="47" t="s">
        <v>114</v>
      </c>
      <c r="D16" s="51" t="s">
        <v>164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106</v>
      </c>
      <c r="D17" s="51" t="s">
        <v>167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164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106</v>
      </c>
      <c r="D19" s="51" t="s">
        <v>173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164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181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173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173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114</v>
      </c>
      <c r="D24" s="51" t="s">
        <v>170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114</v>
      </c>
      <c r="D25" s="51" t="s">
        <v>170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106</v>
      </c>
      <c r="D26" s="51" t="s">
        <v>219</v>
      </c>
      <c r="E26" s="47" t="s">
        <v>220</v>
      </c>
    </row>
    <row r="27" spans="1:5" ht="12.75" customHeight="1" x14ac:dyDescent="0.35">
      <c r="A27" s="50" t="s">
        <v>59</v>
      </c>
      <c r="B27" s="46" t="s">
        <v>221</v>
      </c>
      <c r="C27" s="47" t="s">
        <v>106</v>
      </c>
      <c r="D27" s="51" t="s">
        <v>222</v>
      </c>
      <c r="E27" s="47" t="s">
        <v>223</v>
      </c>
    </row>
    <row r="28" spans="1:5" ht="12.75" customHeight="1" x14ac:dyDescent="0.35">
      <c r="A28" s="50" t="s">
        <v>60</v>
      </c>
      <c r="B28" s="46" t="s">
        <v>224</v>
      </c>
      <c r="C28" s="47" t="s">
        <v>114</v>
      </c>
      <c r="D28" s="51" t="s">
        <v>181</v>
      </c>
      <c r="E28" s="47" t="s">
        <v>225</v>
      </c>
    </row>
    <row r="29" spans="1:5" ht="12.75" customHeight="1" x14ac:dyDescent="0.35">
      <c r="A29" s="50" t="s">
        <v>61</v>
      </c>
      <c r="B29" s="46" t="s">
        <v>226</v>
      </c>
      <c r="C29" s="47" t="s">
        <v>114</v>
      </c>
      <c r="D29" s="51" t="s">
        <v>167</v>
      </c>
      <c r="E29" s="47" t="s">
        <v>227</v>
      </c>
    </row>
    <row r="30" spans="1:5" ht="12.75" customHeight="1" x14ac:dyDescent="0.35">
      <c r="A30" s="50" t="s">
        <v>62</v>
      </c>
      <c r="B30" s="46" t="s">
        <v>228</v>
      </c>
      <c r="C30" s="47" t="s">
        <v>106</v>
      </c>
      <c r="D30" s="51" t="s">
        <v>178</v>
      </c>
      <c r="E30" s="47" t="s">
        <v>229</v>
      </c>
    </row>
    <row r="31" spans="1:5" ht="12.75" customHeight="1" x14ac:dyDescent="0.35">
      <c r="A31" s="50" t="s">
        <v>63</v>
      </c>
      <c r="B31" s="46" t="s">
        <v>230</v>
      </c>
      <c r="C31" s="47" t="s">
        <v>106</v>
      </c>
      <c r="D31" s="51" t="s">
        <v>167</v>
      </c>
      <c r="E31" s="47" t="s">
        <v>231</v>
      </c>
    </row>
    <row r="32" spans="1:5" ht="12.75" customHeight="1" x14ac:dyDescent="0.35">
      <c r="A32" s="50" t="s">
        <v>64</v>
      </c>
      <c r="B32" s="46" t="s">
        <v>232</v>
      </c>
      <c r="C32" s="47" t="s">
        <v>114</v>
      </c>
      <c r="D32" s="51" t="s">
        <v>181</v>
      </c>
      <c r="E32" s="47" t="s">
        <v>233</v>
      </c>
    </row>
    <row r="33" spans="1:5" ht="12.75" customHeight="1" x14ac:dyDescent="0.35">
      <c r="A33" s="50" t="s">
        <v>65</v>
      </c>
      <c r="B33" s="46" t="s">
        <v>234</v>
      </c>
      <c r="C33" s="47" t="s">
        <v>114</v>
      </c>
      <c r="D33" s="51" t="s">
        <v>181</v>
      </c>
      <c r="E33" s="47" t="s">
        <v>235</v>
      </c>
    </row>
    <row r="34" spans="1:5" ht="12.75" customHeight="1" x14ac:dyDescent="0.35">
      <c r="A34" s="50" t="s">
        <v>66</v>
      </c>
      <c r="B34" s="46" t="s">
        <v>236</v>
      </c>
      <c r="C34" s="47" t="s">
        <v>106</v>
      </c>
      <c r="D34" s="51" t="s">
        <v>181</v>
      </c>
      <c r="E34" s="47" t="s">
        <v>237</v>
      </c>
    </row>
    <row r="35" spans="1:5" ht="12.75" customHeight="1" x14ac:dyDescent="0.35">
      <c r="A35" s="50" t="s">
        <v>67</v>
      </c>
      <c r="B35" s="46" t="s">
        <v>238</v>
      </c>
      <c r="C35" s="47" t="s">
        <v>114</v>
      </c>
      <c r="D35" s="51" t="s">
        <v>170</v>
      </c>
      <c r="E35" s="47" t="s">
        <v>239</v>
      </c>
    </row>
    <row r="36" spans="1:5" ht="12.75" customHeight="1" x14ac:dyDescent="0.35">
      <c r="A36" s="50" t="s">
        <v>68</v>
      </c>
      <c r="B36" s="46" t="s">
        <v>240</v>
      </c>
      <c r="C36" s="47" t="s">
        <v>106</v>
      </c>
      <c r="D36" s="51" t="s">
        <v>167</v>
      </c>
      <c r="E36" s="47" t="s">
        <v>241</v>
      </c>
    </row>
    <row r="37" spans="1:5" ht="12.75" customHeight="1" x14ac:dyDescent="0.35">
      <c r="A37" s="50" t="s">
        <v>69</v>
      </c>
      <c r="B37" s="46" t="s">
        <v>242</v>
      </c>
      <c r="C37" s="47" t="s">
        <v>114</v>
      </c>
      <c r="D37" s="51" t="s">
        <v>181</v>
      </c>
      <c r="E37" s="47" t="s">
        <v>243</v>
      </c>
    </row>
    <row r="38" spans="1:5" ht="12.75" customHeight="1" x14ac:dyDescent="0.35">
      <c r="A38" s="50" t="s">
        <v>70</v>
      </c>
      <c r="B38" s="46" t="s">
        <v>244</v>
      </c>
      <c r="C38" s="47" t="s">
        <v>106</v>
      </c>
      <c r="D38" s="51" t="s">
        <v>164</v>
      </c>
      <c r="E38" s="47" t="s">
        <v>245</v>
      </c>
    </row>
    <row r="39" spans="1:5" ht="12.75" customHeight="1" x14ac:dyDescent="0.35">
      <c r="A39" s="50" t="s">
        <v>71</v>
      </c>
      <c r="B39" s="46" t="s">
        <v>246</v>
      </c>
      <c r="C39" s="47" t="s">
        <v>106</v>
      </c>
      <c r="D39" s="51" t="s">
        <v>170</v>
      </c>
      <c r="E39" s="47" t="s">
        <v>247</v>
      </c>
    </row>
    <row r="40" spans="1:5" ht="12.75" customHeight="1" x14ac:dyDescent="0.35">
      <c r="A40" s="50" t="s">
        <v>72</v>
      </c>
      <c r="B40" s="46" t="s">
        <v>248</v>
      </c>
      <c r="C40" s="47" t="s">
        <v>114</v>
      </c>
      <c r="D40" s="51" t="s">
        <v>164</v>
      </c>
      <c r="E40" s="47" t="s">
        <v>249</v>
      </c>
    </row>
    <row r="41" spans="1:5" ht="12.75" customHeight="1" x14ac:dyDescent="0.35">
      <c r="A41" s="50" t="s">
        <v>73</v>
      </c>
      <c r="B41" s="46" t="s">
        <v>250</v>
      </c>
      <c r="C41" s="47" t="s">
        <v>114</v>
      </c>
      <c r="D41" s="51" t="s">
        <v>164</v>
      </c>
      <c r="E41" s="47" t="s">
        <v>251</v>
      </c>
    </row>
    <row r="42" spans="1:5" ht="12.75" customHeight="1" x14ac:dyDescent="0.35">
      <c r="A42" s="50" t="s">
        <v>74</v>
      </c>
      <c r="B42" s="46" t="s">
        <v>252</v>
      </c>
      <c r="C42" s="47" t="s">
        <v>106</v>
      </c>
      <c r="D42" s="51" t="s">
        <v>164</v>
      </c>
      <c r="E42" s="47" t="s">
        <v>253</v>
      </c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46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2L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8:55-10:20 THS  10:20-11:45 TTS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3rd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TRACK-1</v>
      </c>
      <c r="E9" s="82">
        <f>IF(PRELIM!P9="","",$E$8*PRELIM!P9)</f>
        <v>28.6</v>
      </c>
      <c r="F9" s="83">
        <f>IF(PRELIM!AB9="","",$F$8*PRELIM!AB9)</f>
        <v>28.05</v>
      </c>
      <c r="G9" s="83">
        <f>IF(PRELIM!AD9="","",$G$8*PRELIM!AD9)</f>
        <v>30.222222222222225</v>
      </c>
      <c r="H9" s="84">
        <f t="shared" ref="H9:H40" si="0">IF(SUM(E9:G9)=0,"",SUM(E9:G9))</f>
        <v>86.872222222222234</v>
      </c>
      <c r="I9" s="85">
        <f>IF(H9="","",VLOOKUP(H9,'INITIAL INPUT'!$P$4:$R$34,3))</f>
        <v>93</v>
      </c>
      <c r="J9" s="83">
        <f>IF(MIDTERM!P9="","",$J$8*MIDTERM!P9)</f>
        <v>23.1</v>
      </c>
      <c r="K9" s="83" t="str">
        <f>IF(MIDTERM!AB9="","",$K$8*MIDTERM!AB9)</f>
        <v/>
      </c>
      <c r="L9" s="83">
        <f>IF(MIDTERM!AD9="","",$L$8*MIDTERM!AD9)</f>
        <v>27.200000000000003</v>
      </c>
      <c r="M9" s="86">
        <f>IF(SUM(J9:L9)=0,"",SUM(J9:L9))</f>
        <v>50.300000000000004</v>
      </c>
      <c r="N9" s="87">
        <f>IF(M9="","",('INITIAL INPUT'!$J$25*CRS!H9+'INITIAL INPUT'!$K$25*CRS!M9))</f>
        <v>68.586111111111123</v>
      </c>
      <c r="O9" s="85">
        <f>IF(N9="","",VLOOKUP(N9,'INITIAL INPUT'!$P$4:$R$34,3))</f>
        <v>84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ALIBAYA, YMIE DJHORJIE LUZ D. </v>
      </c>
      <c r="C10" s="104" t="str">
        <f>IF(NAMES!C3="","",NAMES!C3)</f>
        <v>F</v>
      </c>
      <c r="D10" s="81" t="str">
        <f>IF(NAMES!D3="","",NAMES!D3)</f>
        <v>BSCS-DIGITAL ARTS TRACK-2</v>
      </c>
      <c r="E10" s="82">
        <f>IF(PRELIM!P10="","",$E$8*PRELIM!P10)</f>
        <v>14.520000000000001</v>
      </c>
      <c r="F10" s="83">
        <f>IF(PRELIM!AB10="","",$F$8*PRELIM!AB10)</f>
        <v>24.75</v>
      </c>
      <c r="G10" s="83">
        <f>IF(PRELIM!AD10="","",$G$8*PRELIM!AD10)</f>
        <v>17.377777777777776</v>
      </c>
      <c r="H10" s="84">
        <f t="shared" si="0"/>
        <v>56.647777777777776</v>
      </c>
      <c r="I10" s="85">
        <f>IF(H10="","",VLOOKUP(H10,'INITIAL INPUT'!$P$4:$R$34,3))</f>
        <v>78</v>
      </c>
      <c r="J10" s="83">
        <f>IF(MIDTERM!P10="","",$J$8*MIDTERM!P10)</f>
        <v>13.860000000000001</v>
      </c>
      <c r="K10" s="83" t="str">
        <f>IF(MIDTERM!AB10="","",$K$8*MIDTERM!AB10)</f>
        <v/>
      </c>
      <c r="L10" s="83">
        <f>IF(MIDTERM!AD10="","",$L$8*MIDTERM!AD10)</f>
        <v>22.342857142857142</v>
      </c>
      <c r="M10" s="86">
        <f t="shared" ref="M10:M40" si="2">IF(SUM(J10:L10)=0,"",SUM(J10:L10))</f>
        <v>36.202857142857141</v>
      </c>
      <c r="N10" s="87">
        <f>IF(M10="","",('INITIAL INPUT'!$J$25*CRS!H10+'INITIAL INPUT'!$K$25*CRS!M10))</f>
        <v>46.425317460317459</v>
      </c>
      <c r="O10" s="85">
        <f>IF(N10="","",VLOOKUP(N10,'INITIAL INPUT'!$P$4:$R$34,3))</f>
        <v>74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ANGARA, HARDHALE E.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22.44</v>
      </c>
      <c r="F11" s="83">
        <f>IF(PRELIM!AB11="","",$F$8*PRELIM!AB11)</f>
        <v>26.400000000000002</v>
      </c>
      <c r="G11" s="83">
        <f>IF(PRELIM!AD11="","",$G$8*PRELIM!AD11)</f>
        <v>23.422222222222224</v>
      </c>
      <c r="H11" s="84">
        <f t="shared" si="0"/>
        <v>72.262222222222221</v>
      </c>
      <c r="I11" s="85">
        <f>IF(H11="","",VLOOKUP(H11,'INITIAL INPUT'!$P$4:$R$34,3))</f>
        <v>86</v>
      </c>
      <c r="J11" s="83">
        <f>IF(MIDTERM!P11="","",$J$8*MIDTERM!P11)</f>
        <v>17.82</v>
      </c>
      <c r="K11" s="83" t="str">
        <f>IF(MIDTERM!AB11="","",$K$8*MIDTERM!AB11)</f>
        <v/>
      </c>
      <c r="L11" s="83">
        <f>IF(MIDTERM!AD11="","",$L$8*MIDTERM!AD11)</f>
        <v>25.742857142857144</v>
      </c>
      <c r="M11" s="86">
        <f t="shared" si="2"/>
        <v>43.562857142857141</v>
      </c>
      <c r="N11" s="87">
        <f>IF(M11="","",('INITIAL INPUT'!$J$25*CRS!H11+'INITIAL INPUT'!$K$25*CRS!M11))</f>
        <v>57.912539682539681</v>
      </c>
      <c r="O11" s="85">
        <f>IF(N11="","",VLOOKUP(N11,'INITIAL INPUT'!$P$4:$R$34,3))</f>
        <v>79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25.959999999999997</v>
      </c>
      <c r="F12" s="83">
        <f>IF(PRELIM!AB12="","",$F$8*PRELIM!AB12)</f>
        <v>28.05</v>
      </c>
      <c r="G12" s="83">
        <f>IF(PRELIM!AD12="","",$G$8*PRELIM!AD12)</f>
        <v>25.68888888888889</v>
      </c>
      <c r="H12" s="84">
        <f t="shared" si="0"/>
        <v>79.698888888888888</v>
      </c>
      <c r="I12" s="85">
        <f>IF(H12="","",VLOOKUP(H12,'INITIAL INPUT'!$P$4:$R$34,3))</f>
        <v>90</v>
      </c>
      <c r="J12" s="83">
        <f>IF(MIDTERM!P12="","",$J$8*MIDTERM!P12)</f>
        <v>23.1</v>
      </c>
      <c r="K12" s="83" t="str">
        <f>IF(MIDTERM!AB12="","",$K$8*MIDTERM!AB12)</f>
        <v/>
      </c>
      <c r="L12" s="83">
        <f>IF(MIDTERM!AD12="","",$L$8*MIDTERM!AD12)</f>
        <v>28.657142857142862</v>
      </c>
      <c r="M12" s="86">
        <f t="shared" si="2"/>
        <v>51.757142857142867</v>
      </c>
      <c r="N12" s="87">
        <f>IF(M12="","",('INITIAL INPUT'!$J$25*CRS!H12+'INITIAL INPUT'!$K$25*CRS!M12))</f>
        <v>65.728015873015877</v>
      </c>
      <c r="O12" s="85">
        <f>IF(N12="","",VLOOKUP(N12,'INITIAL INPUT'!$P$4:$R$34,3))</f>
        <v>83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ARGUEZA, RAYMOND ALVIN JAY C.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28.160000000000004</v>
      </c>
      <c r="F13" s="83">
        <f>IF(PRELIM!AB13="","",$F$8*PRELIM!AB13)</f>
        <v>28.05</v>
      </c>
      <c r="G13" s="83">
        <f>IF(PRELIM!AD13="","",$G$8*PRELIM!AD13)</f>
        <v>29.466666666666672</v>
      </c>
      <c r="H13" s="84">
        <f t="shared" si="0"/>
        <v>85.676666666666677</v>
      </c>
      <c r="I13" s="85">
        <f>IF(H13="","",VLOOKUP(H13,'INITIAL INPUT'!$P$4:$R$34,3))</f>
        <v>93</v>
      </c>
      <c r="J13" s="83">
        <f>IF(MIDTERM!P13="","",$J$8*MIDTERM!P13)</f>
        <v>23.1</v>
      </c>
      <c r="K13" s="83" t="str">
        <f>IF(MIDTERM!AB13="","",$K$8*MIDTERM!AB13)</f>
        <v/>
      </c>
      <c r="L13" s="83">
        <f>IF(MIDTERM!AD13="","",$L$8*MIDTERM!AD13)</f>
        <v>28.657142857142862</v>
      </c>
      <c r="M13" s="86">
        <f t="shared" si="2"/>
        <v>51.757142857142867</v>
      </c>
      <c r="N13" s="87">
        <f>IF(M13="","",('INITIAL INPUT'!$J$25*CRS!H13+'INITIAL INPUT'!$K$25*CRS!M13))</f>
        <v>68.716904761904772</v>
      </c>
      <c r="O13" s="85">
        <f>IF(N13="","",VLOOKUP(N13,'INITIAL INPUT'!$P$4:$R$34,3))</f>
        <v>84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BALAOING, VALENTINO III J. </v>
      </c>
      <c r="C14" s="104" t="str">
        <f>IF(NAMES!C7="","",NAMES!C7)</f>
        <v>M</v>
      </c>
      <c r="D14" s="81" t="str">
        <f>IF(NAMES!D7="","",NAMES!D7)</f>
        <v>BSCS-DIGITAL ARTS TRACK-1</v>
      </c>
      <c r="E14" s="82">
        <f>IF(PRELIM!P14="","",$E$8*PRELIM!P14)</f>
        <v>23.320000000000004</v>
      </c>
      <c r="F14" s="83">
        <f>IF(PRELIM!AB14="","",$F$8*PRELIM!AB14)</f>
        <v>29.700000000000003</v>
      </c>
      <c r="G14" s="83">
        <f>IF(PRELIM!AD14="","",$G$8*PRELIM!AD14)</f>
        <v>24.933333333333334</v>
      </c>
      <c r="H14" s="84">
        <f t="shared" si="0"/>
        <v>77.953333333333347</v>
      </c>
      <c r="I14" s="85">
        <f>IF(H14="","",VLOOKUP(H14,'INITIAL INPUT'!$P$4:$R$34,3))</f>
        <v>89</v>
      </c>
      <c r="J14" s="83">
        <f>IF(MIDTERM!P14="","",$J$8*MIDTERM!P14)</f>
        <v>21.12</v>
      </c>
      <c r="K14" s="83" t="str">
        <f>IF(MIDTERM!AB14="","",$K$8*MIDTERM!AB14)</f>
        <v/>
      </c>
      <c r="L14" s="83">
        <f>IF(MIDTERM!AD14="","",$L$8*MIDTERM!AD14)</f>
        <v>26.714285714285715</v>
      </c>
      <c r="M14" s="86">
        <f t="shared" si="2"/>
        <v>47.834285714285713</v>
      </c>
      <c r="N14" s="87">
        <f>IF(M14="","",('INITIAL INPUT'!$J$25*CRS!H14+'INITIAL INPUT'!$K$25*CRS!M14))</f>
        <v>62.89380952380953</v>
      </c>
      <c r="O14" s="85">
        <f>IF(N14="","",VLOOKUP(N14,'INITIAL INPUT'!$P$4:$R$34,3))</f>
        <v>81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BAYAN, JONELLA R. </v>
      </c>
      <c r="C15" s="104" t="str">
        <f>IF(NAMES!C8="","",NAMES!C8)</f>
        <v>F</v>
      </c>
      <c r="D15" s="81" t="str">
        <f>IF(NAMES!D8="","",NAMES!D8)</f>
        <v>BSIT-WEB TRACK-2</v>
      </c>
      <c r="E15" s="82">
        <f>IF(PRELIM!P15="","",$E$8*PRELIM!P15)</f>
        <v>21.999999999999996</v>
      </c>
      <c r="F15" s="83">
        <f>IF(PRELIM!AB15="","",$F$8*PRELIM!AB15)</f>
        <v>28.71</v>
      </c>
      <c r="G15" s="83">
        <f>IF(PRELIM!AD15="","",$G$8*PRELIM!AD15)</f>
        <v>12.08888888888889</v>
      </c>
      <c r="H15" s="84">
        <f t="shared" si="0"/>
        <v>62.798888888888882</v>
      </c>
      <c r="I15" s="85">
        <f>IF(H15="","",VLOOKUP(H15,'INITIAL INPUT'!$P$4:$R$34,3))</f>
        <v>81</v>
      </c>
      <c r="J15" s="83">
        <f>IF(MIDTERM!P15="","",$J$8*MIDTERM!P15)</f>
        <v>14.520000000000001</v>
      </c>
      <c r="K15" s="83" t="str">
        <f>IF(MIDTERM!AB15="","",$K$8*MIDTERM!AB15)</f>
        <v/>
      </c>
      <c r="L15" s="83">
        <f>IF(MIDTERM!AD15="","",$L$8*MIDTERM!AD15)</f>
        <v>18.942857142857143</v>
      </c>
      <c r="M15" s="86">
        <f t="shared" si="2"/>
        <v>33.462857142857146</v>
      </c>
      <c r="N15" s="87">
        <f>IF(M15="","",('INITIAL INPUT'!$J$25*CRS!H15+'INITIAL INPUT'!$K$25*CRS!M15))</f>
        <v>48.130873015873014</v>
      </c>
      <c r="O15" s="85">
        <f>IF(N15="","",VLOOKUP(N15,'INITIAL INPUT'!$P$4:$R$34,3))</f>
        <v>74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BESTOGUEY, DHARNEIL KATE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24.640000000000004</v>
      </c>
      <c r="F16" s="83">
        <f>IF(PRELIM!AB16="","",$F$8*PRELIM!AB16)</f>
        <v>28.05</v>
      </c>
      <c r="G16" s="83">
        <f>IF(PRELIM!AD16="","",$G$8*PRELIM!AD16)</f>
        <v>23.422222222222224</v>
      </c>
      <c r="H16" s="84">
        <f t="shared" si="0"/>
        <v>76.112222222222229</v>
      </c>
      <c r="I16" s="85">
        <f>IF(H16="","",VLOOKUP(H16,'INITIAL INPUT'!$P$4:$R$34,3))</f>
        <v>88</v>
      </c>
      <c r="J16" s="83">
        <f>IF(MIDTERM!P16="","",$J$8*MIDTERM!P16)</f>
        <v>17.82</v>
      </c>
      <c r="K16" s="83" t="str">
        <f>IF(MIDTERM!AB16="","",$K$8*MIDTERM!AB16)</f>
        <v/>
      </c>
      <c r="L16" s="83">
        <f>IF(MIDTERM!AD16="","",$L$8*MIDTERM!AD16)</f>
        <v>25.742857142857144</v>
      </c>
      <c r="M16" s="86">
        <f t="shared" si="2"/>
        <v>43.562857142857141</v>
      </c>
      <c r="N16" s="87">
        <f>IF(M16="","",('INITIAL INPUT'!$J$25*CRS!H16+'INITIAL INPUT'!$K$25*CRS!M16))</f>
        <v>59.837539682539685</v>
      </c>
      <c r="O16" s="85">
        <f>IF(N16="","",VLOOKUP(N16,'INITIAL INPUT'!$P$4:$R$34,3))</f>
        <v>80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BUYAGAWAN, SOPHIA KRISHA K. </v>
      </c>
      <c r="C17" s="104" t="str">
        <f>IF(NAMES!C10="","",NAMES!C10)</f>
        <v>F</v>
      </c>
      <c r="D17" s="81" t="str">
        <f>IF(NAMES!D10="","",NAMES!D10)</f>
        <v>BSIT-NET SEC TRACK-2</v>
      </c>
      <c r="E17" s="82">
        <f>IF(PRELIM!P17="","",$E$8*PRELIM!P17)</f>
        <v>25.959999999999997</v>
      </c>
      <c r="F17" s="83">
        <f>IF(PRELIM!AB17="","",$F$8*PRELIM!AB17)</f>
        <v>29.700000000000003</v>
      </c>
      <c r="G17" s="83">
        <f>IF(PRELIM!AD17="","",$G$8*PRELIM!AD17)</f>
        <v>25.68888888888889</v>
      </c>
      <c r="H17" s="84">
        <f t="shared" si="0"/>
        <v>81.348888888888894</v>
      </c>
      <c r="I17" s="85">
        <f>IF(H17="","",VLOOKUP(H17,'INITIAL INPUT'!$P$4:$R$34,3))</f>
        <v>91</v>
      </c>
      <c r="J17" s="83">
        <f>IF(MIDTERM!P17="","",$J$8*MIDTERM!P17)</f>
        <v>18.480000000000004</v>
      </c>
      <c r="K17" s="83" t="str">
        <f>IF(MIDTERM!AB17="","",$K$8*MIDTERM!AB17)</f>
        <v/>
      </c>
      <c r="L17" s="83">
        <f>IF(MIDTERM!AD17="","",$L$8*MIDTERM!AD17)</f>
        <v>25.25714285714286</v>
      </c>
      <c r="M17" s="86">
        <f t="shared" si="2"/>
        <v>43.737142857142864</v>
      </c>
      <c r="N17" s="87">
        <f>IF(M17="","",('INITIAL INPUT'!$J$25*CRS!H17+'INITIAL INPUT'!$K$25*CRS!M17))</f>
        <v>62.543015873015875</v>
      </c>
      <c r="O17" s="85">
        <f>IF(N17="","",VLOOKUP(N17,'INITIAL INPUT'!$P$4:$R$34,3))</f>
        <v>81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 JESUS, ZSARINA F. </v>
      </c>
      <c r="C18" s="104" t="str">
        <f>IF(NAMES!C11="","",NAMES!C11)</f>
        <v>F</v>
      </c>
      <c r="D18" s="81" t="str">
        <f>IF(NAMES!D11="","",NAMES!D11)</f>
        <v>BSIT-WEB TRACK-1</v>
      </c>
      <c r="E18" s="82">
        <f>IF(PRELIM!P18="","",$E$8*PRELIM!P18)</f>
        <v>20.239999999999998</v>
      </c>
      <c r="F18" s="83">
        <f>IF(PRELIM!AB18="","",$F$8*PRELIM!AB18)</f>
        <v>29.700000000000003</v>
      </c>
      <c r="G18" s="83">
        <f>IF(PRELIM!AD18="","",$G$8*PRELIM!AD18)</f>
        <v>15.866666666666667</v>
      </c>
      <c r="H18" s="84">
        <f t="shared" si="0"/>
        <v>65.806666666666672</v>
      </c>
      <c r="I18" s="85">
        <f>IF(H18="","",VLOOKUP(H18,'INITIAL INPUT'!$P$4:$R$34,3))</f>
        <v>83</v>
      </c>
      <c r="J18" s="83">
        <f>IF(MIDTERM!P18="","",$J$8*MIDTERM!P18)</f>
        <v>16.5</v>
      </c>
      <c r="K18" s="83" t="str">
        <f>IF(MIDTERM!AB18="","",$K$8*MIDTERM!AB18)</f>
        <v/>
      </c>
      <c r="L18" s="83">
        <f>IF(MIDTERM!AD18="","",$L$8*MIDTERM!AD18)</f>
        <v>25.742857142857144</v>
      </c>
      <c r="M18" s="86">
        <f t="shared" si="2"/>
        <v>42.242857142857147</v>
      </c>
      <c r="N18" s="87">
        <f>IF(M18="","",('INITIAL INPUT'!$J$25*CRS!H18+'INITIAL INPUT'!$K$25*CRS!M18))</f>
        <v>54.02476190476191</v>
      </c>
      <c r="O18" s="85">
        <f>IF(N18="","",VLOOKUP(N18,'INITIAL INPUT'!$P$4:$R$34,3))</f>
        <v>77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DEL ROSARIO JR., BENEDICT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15.84</v>
      </c>
      <c r="F19" s="83">
        <f>IF(PRELIM!AB19="","",$F$8*PRELIM!AB19)</f>
        <v>26.400000000000002</v>
      </c>
      <c r="G19" s="83">
        <f>IF(PRELIM!AD19="","",$G$8*PRELIM!AD19)</f>
        <v>19.644444444444442</v>
      </c>
      <c r="H19" s="84">
        <f t="shared" si="0"/>
        <v>61.884444444444441</v>
      </c>
      <c r="I19" s="85">
        <f>IF(H19="","",VLOOKUP(H19,'INITIAL INPUT'!$P$4:$R$34,3))</f>
        <v>81</v>
      </c>
      <c r="J19" s="83">
        <f>IF(MIDTERM!P19="","",$J$8*MIDTERM!P19)</f>
        <v>14.520000000000001</v>
      </c>
      <c r="K19" s="83" t="str">
        <f>IF(MIDTERM!AB19="","",$K$8*MIDTERM!AB19)</f>
        <v/>
      </c>
      <c r="L19" s="83">
        <f>IF(MIDTERM!AD19="","",$L$8*MIDTERM!AD19)</f>
        <v>25.742857142857144</v>
      </c>
      <c r="M19" s="86">
        <f t="shared" si="2"/>
        <v>40.262857142857143</v>
      </c>
      <c r="N19" s="87">
        <f>IF(M19="","",('INITIAL INPUT'!$J$25*CRS!H19+'INITIAL INPUT'!$K$25*CRS!M19))</f>
        <v>51.073650793650792</v>
      </c>
      <c r="O19" s="85">
        <f>IF(N19="","",VLOOKUP(N19,'INITIAL INPUT'!$P$4:$R$34,3))</f>
        <v>75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DEOSO, JAZRELL KYLE V. </v>
      </c>
      <c r="C20" s="104" t="str">
        <f>IF(NAMES!C13="","",NAMES!C13)</f>
        <v>M</v>
      </c>
      <c r="D20" s="81" t="str">
        <f>IF(NAMES!D13="","",NAMES!D13)</f>
        <v>BSIT-BA TRACK-1</v>
      </c>
      <c r="E20" s="82">
        <f>IF(PRELIM!P20="","",$E$8*PRELIM!P20)</f>
        <v>21.56</v>
      </c>
      <c r="F20" s="83">
        <f>IF(PRELIM!AB20="","",$F$8*PRELIM!AB20)</f>
        <v>24.75</v>
      </c>
      <c r="G20" s="83">
        <f>IF(PRELIM!AD20="","",$G$8*PRELIM!AD20)</f>
        <v>18.133333333333336</v>
      </c>
      <c r="H20" s="84">
        <f t="shared" si="0"/>
        <v>64.443333333333342</v>
      </c>
      <c r="I20" s="85">
        <f>IF(H20="","",VLOOKUP(H20,'INITIAL INPUT'!$P$4:$R$34,3))</f>
        <v>82</v>
      </c>
      <c r="J20" s="83">
        <f>IF(MIDTERM!P20="","",$J$8*MIDTERM!P20)</f>
        <v>17.82</v>
      </c>
      <c r="K20" s="83" t="str">
        <f>IF(MIDTERM!AB20="","",$K$8*MIDTERM!AB20)</f>
        <v/>
      </c>
      <c r="L20" s="83">
        <f>IF(MIDTERM!AD20="","",$L$8*MIDTERM!AD20)</f>
        <v>28.657142857142862</v>
      </c>
      <c r="M20" s="86">
        <f t="shared" si="2"/>
        <v>46.477142857142866</v>
      </c>
      <c r="N20" s="87">
        <f>IF(M20="","",('INITIAL INPUT'!$J$25*CRS!H20+'INITIAL INPUT'!$K$25*CRS!M20))</f>
        <v>55.460238095238104</v>
      </c>
      <c r="O20" s="85">
        <f>IF(N20="","",VLOOKUP(N20,'INITIAL INPUT'!$P$4:$R$34,3))</f>
        <v>78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DIMALIBOT, CHRISTIAN L.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21.56</v>
      </c>
      <c r="F21" s="83">
        <f>IF(PRELIM!AB21="","",$F$8*PRELIM!AB21)</f>
        <v>28.05</v>
      </c>
      <c r="G21" s="83">
        <f>IF(PRELIM!AD21="","",$G$8*PRELIM!AD21)</f>
        <v>18.133333333333336</v>
      </c>
      <c r="H21" s="84">
        <f t="shared" si="0"/>
        <v>67.743333333333339</v>
      </c>
      <c r="I21" s="85">
        <f>IF(H21="","",VLOOKUP(H21,'INITIAL INPUT'!$P$4:$R$34,3))</f>
        <v>84</v>
      </c>
      <c r="J21" s="83">
        <f>IF(MIDTERM!P21="","",$J$8*MIDTERM!P21)</f>
        <v>17.82</v>
      </c>
      <c r="K21" s="83" t="str">
        <f>IF(MIDTERM!AB21="","",$K$8*MIDTERM!AB21)</f>
        <v/>
      </c>
      <c r="L21" s="83">
        <f>IF(MIDTERM!AD21="","",$L$8*MIDTERM!AD21)</f>
        <v>25.25714285714286</v>
      </c>
      <c r="M21" s="86">
        <f t="shared" si="2"/>
        <v>43.07714285714286</v>
      </c>
      <c r="N21" s="87">
        <f>IF(M21="","",('INITIAL INPUT'!$J$25*CRS!H21+'INITIAL INPUT'!$K$25*CRS!M21))</f>
        <v>55.4102380952381</v>
      </c>
      <c r="O21" s="85">
        <f>IF(N21="","",VLOOKUP(N21,'INITIAL INPUT'!$P$4:$R$34,3))</f>
        <v>78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27.28</v>
      </c>
      <c r="F22" s="83">
        <f>IF(PRELIM!AB22="","",$F$8*PRELIM!AB22)</f>
        <v>28.71</v>
      </c>
      <c r="G22" s="83">
        <f>IF(PRELIM!AD22="","",$G$8*PRELIM!AD22)</f>
        <v>27.955555555555556</v>
      </c>
      <c r="H22" s="84">
        <f t="shared" si="0"/>
        <v>83.945555555555558</v>
      </c>
      <c r="I22" s="85">
        <f>IF(H22="","",VLOOKUP(H22,'INITIAL INPUT'!$P$4:$R$34,3))</f>
        <v>92</v>
      </c>
      <c r="J22" s="83">
        <f>IF(MIDTERM!P22="","",$J$8*MIDTERM!P22)</f>
        <v>20.46</v>
      </c>
      <c r="K22" s="83" t="str">
        <f>IF(MIDTERM!AB22="","",$K$8*MIDTERM!AB22)</f>
        <v/>
      </c>
      <c r="L22" s="83">
        <f>IF(MIDTERM!AD22="","",$L$8*MIDTERM!AD22)</f>
        <v>27.200000000000003</v>
      </c>
      <c r="M22" s="86">
        <f t="shared" si="2"/>
        <v>47.660000000000004</v>
      </c>
      <c r="N22" s="87">
        <f>IF(M22="","",('INITIAL INPUT'!$J$25*CRS!H22+'INITIAL INPUT'!$K$25*CRS!M22))</f>
        <v>65.802777777777777</v>
      </c>
      <c r="O22" s="85">
        <f>IF(N22="","",VLOOKUP(N22,'INITIAL INPUT'!$P$4:$R$34,3))</f>
        <v>83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DOMINGO, JOHN CARLO R.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19.36</v>
      </c>
      <c r="F23" s="83">
        <f>IF(PRELIM!AB23="","",$F$8*PRELIM!AB23)</f>
        <v>28.05</v>
      </c>
      <c r="G23" s="83">
        <f>IF(PRELIM!AD23="","",$G$8*PRELIM!AD23)</f>
        <v>25.68888888888889</v>
      </c>
      <c r="H23" s="84">
        <f t="shared" si="0"/>
        <v>73.098888888888894</v>
      </c>
      <c r="I23" s="85">
        <f>IF(H23="","",VLOOKUP(H23,'INITIAL INPUT'!$P$4:$R$34,3))</f>
        <v>87</v>
      </c>
      <c r="J23" s="83" t="str">
        <f>IF(MIDTERM!P23="","",$J$8*MIDTERM!P23)</f>
        <v/>
      </c>
      <c r="K23" s="83" t="str">
        <f>IF(MIDTERM!AB23="","",$K$8*MIDTERM!AB23)</f>
        <v/>
      </c>
      <c r="L23" s="83" t="e">
        <f>IF(MIDTERM!AD23="","",$L$8*MIDTERM!AD23)</f>
        <v>#VALUE!</v>
      </c>
      <c r="M23" s="86" t="e">
        <f t="shared" si="2"/>
        <v>#VALUE!</v>
      </c>
      <c r="N23" s="87" t="e">
        <f>IF(M23="","",('INITIAL INPUT'!$J$25*CRS!H23+'INITIAL INPUT'!$K$25*CRS!M23))</f>
        <v>#VALUE!</v>
      </c>
      <c r="O23" s="85" t="e">
        <f>IF(N23="","",VLOOKUP(N23,'INITIAL INPUT'!$P$4:$R$34,3))</f>
        <v>#VALUE!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DRAGON, GLENNY MAE F. </v>
      </c>
      <c r="C24" s="104" t="str">
        <f>IF(NAMES!C17="","",NAMES!C17)</f>
        <v>F</v>
      </c>
      <c r="D24" s="81" t="str">
        <f>IF(NAMES!D17="","",NAMES!D17)</f>
        <v>BSCS-DIGITAL ARTS TRACK-2</v>
      </c>
      <c r="E24" s="82">
        <f>IF(PRELIM!P24="","",$E$8*PRELIM!P24)</f>
        <v>16.720000000000002</v>
      </c>
      <c r="F24" s="83">
        <f>IF(PRELIM!AB24="","",$F$8*PRELIM!AB24)</f>
        <v>24.75</v>
      </c>
      <c r="G24" s="83">
        <f>IF(PRELIM!AD24="","",$G$8*PRELIM!AD24)</f>
        <v>21.155555555555559</v>
      </c>
      <c r="H24" s="84">
        <f t="shared" si="0"/>
        <v>62.625555555555557</v>
      </c>
      <c r="I24" s="85">
        <f>IF(H24="","",VLOOKUP(H24,'INITIAL INPUT'!$P$4:$R$34,3))</f>
        <v>81</v>
      </c>
      <c r="J24" s="83">
        <f>IF(MIDTERM!P24="","",$J$8*MIDTERM!P24)</f>
        <v>17.82</v>
      </c>
      <c r="K24" s="83" t="str">
        <f>IF(MIDTERM!AB24="","",$K$8*MIDTERM!AB24)</f>
        <v/>
      </c>
      <c r="L24" s="83">
        <f>IF(MIDTERM!AD24="","",$L$8*MIDTERM!AD24)</f>
        <v>25.742857142857144</v>
      </c>
      <c r="M24" s="86">
        <f t="shared" si="2"/>
        <v>43.562857142857141</v>
      </c>
      <c r="N24" s="87">
        <f>IF(M24="","",('INITIAL INPUT'!$J$25*CRS!H24+'INITIAL INPUT'!$K$25*CRS!M24))</f>
        <v>53.094206349206345</v>
      </c>
      <c r="O24" s="85">
        <f>IF(N24="","",VLOOKUP(N24,'INITIAL INPUT'!$P$4:$R$34,3))</f>
        <v>77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ESPELICO, JIM STEVEN C. </v>
      </c>
      <c r="C25" s="104" t="str">
        <f>IF(NAMES!C18="","",NAMES!C18)</f>
        <v>M</v>
      </c>
      <c r="D25" s="81" t="str">
        <f>IF(NAMES!D18="","",NAMES!D18)</f>
        <v>BSIT-WEB TRACK-1</v>
      </c>
      <c r="E25" s="82">
        <f>IF(PRELIM!P25="","",$E$8*PRELIM!P25)</f>
        <v>24.2</v>
      </c>
      <c r="F25" s="83">
        <f>IF(PRELIM!AB25="","",$F$8*PRELIM!AB25)</f>
        <v>28.05</v>
      </c>
      <c r="G25" s="83">
        <f>IF(PRELIM!AD25="","",$G$8*PRELIM!AD25)</f>
        <v>26.44444444444445</v>
      </c>
      <c r="H25" s="84">
        <f t="shared" si="0"/>
        <v>78.694444444444457</v>
      </c>
      <c r="I25" s="85">
        <f>IF(H25="","",VLOOKUP(H25,'INITIAL INPUT'!$P$4:$R$34,3))</f>
        <v>89</v>
      </c>
      <c r="J25" s="83">
        <f>IF(MIDTERM!P25="","",$J$8*MIDTERM!P25)</f>
        <v>13.200000000000001</v>
      </c>
      <c r="K25" s="83" t="str">
        <f>IF(MIDTERM!AB25="","",$K$8*MIDTERM!AB25)</f>
        <v/>
      </c>
      <c r="L25" s="83">
        <f>IF(MIDTERM!AD25="","",$L$8*MIDTERM!AD25)</f>
        <v>28.657142857142862</v>
      </c>
      <c r="M25" s="86">
        <f t="shared" si="2"/>
        <v>41.857142857142861</v>
      </c>
      <c r="N25" s="87">
        <f>IF(M25="","",('INITIAL INPUT'!$J$25*CRS!H25+'INITIAL INPUT'!$K$25*CRS!M25))</f>
        <v>60.275793650793659</v>
      </c>
      <c r="O25" s="85">
        <f>IF(N25="","",VLOOKUP(N25,'INITIAL INPUT'!$P$4:$R$34,3))</f>
        <v>80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FABIA, JHOSALYNE V. </v>
      </c>
      <c r="C26" s="104" t="str">
        <f>IF(NAMES!C19="","",NAMES!C19)</f>
        <v>F</v>
      </c>
      <c r="D26" s="81" t="str">
        <f>IF(NAMES!D19="","",NAMES!D19)</f>
        <v>BSIT-NET SEC TRACK-2</v>
      </c>
      <c r="E26" s="82">
        <f>IF(PRELIM!P26="","",$E$8*PRELIM!P26)</f>
        <v>17.600000000000001</v>
      </c>
      <c r="F26" s="83">
        <f>IF(PRELIM!AB26="","",$F$8*PRELIM!AB26)</f>
        <v>26.73</v>
      </c>
      <c r="G26" s="83">
        <f>IF(PRELIM!AD26="","",$G$8*PRELIM!AD26)</f>
        <v>15.111111111111112</v>
      </c>
      <c r="H26" s="84">
        <f t="shared" si="0"/>
        <v>59.441111111111113</v>
      </c>
      <c r="I26" s="85">
        <f>IF(H26="","",VLOOKUP(H26,'INITIAL INPUT'!$P$4:$R$34,3))</f>
        <v>80</v>
      </c>
      <c r="J26" s="83">
        <f>IF(MIDTERM!P26="","",$J$8*MIDTERM!P26)</f>
        <v>21.12</v>
      </c>
      <c r="K26" s="83" t="str">
        <f>IF(MIDTERM!AB26="","",$K$8*MIDTERM!AB26)</f>
        <v/>
      </c>
      <c r="L26" s="83">
        <f>IF(MIDTERM!AD26="","",$L$8*MIDTERM!AD26)</f>
        <v>24.771428571428569</v>
      </c>
      <c r="M26" s="86">
        <f t="shared" si="2"/>
        <v>45.89142857142857</v>
      </c>
      <c r="N26" s="87">
        <f>IF(M26="","",('INITIAL INPUT'!$J$25*CRS!H26+'INITIAL INPUT'!$K$25*CRS!M26))</f>
        <v>52.666269841269838</v>
      </c>
      <c r="O26" s="85">
        <f>IF(N26="","",VLOOKUP(N26,'INITIAL INPUT'!$P$4:$R$34,3))</f>
        <v>76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GRANTUZA, LESTER C.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13.200000000000001</v>
      </c>
      <c r="F27" s="83">
        <f>IF(PRELIM!AB27="","",$F$8*PRELIM!AB27)</f>
        <v>28.71</v>
      </c>
      <c r="G27" s="83">
        <f>IF(PRELIM!AD27="","",$G$8*PRELIM!AD27)</f>
        <v>15.111111111111112</v>
      </c>
      <c r="H27" s="84">
        <f t="shared" si="0"/>
        <v>57.021111111111118</v>
      </c>
      <c r="I27" s="85">
        <f>IF(H27="","",VLOOKUP(H27,'INITIAL INPUT'!$P$4:$R$34,3))</f>
        <v>79</v>
      </c>
      <c r="J27" s="83">
        <f>IF(MIDTERM!P27="","",$J$8*MIDTERM!P27)</f>
        <v>12.540000000000001</v>
      </c>
      <c r="K27" s="83" t="str">
        <f>IF(MIDTERM!AB27="","",$K$8*MIDTERM!AB27)</f>
        <v/>
      </c>
      <c r="L27" s="83">
        <f>IF(MIDTERM!AD27="","",$L$8*MIDTERM!AD27)</f>
        <v>19.914285714285718</v>
      </c>
      <c r="M27" s="86">
        <f t="shared" si="2"/>
        <v>32.454285714285717</v>
      </c>
      <c r="N27" s="87">
        <f>IF(M27="","",('INITIAL INPUT'!$J$25*CRS!H27+'INITIAL INPUT'!$K$25*CRS!M27))</f>
        <v>44.737698412698421</v>
      </c>
      <c r="O27" s="85">
        <f>IF(N27="","",VLOOKUP(N27,'INITIAL INPUT'!$P$4:$R$34,3))</f>
        <v>74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GUMPAD, JERRYSEL Z.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23.76</v>
      </c>
      <c r="F28" s="83">
        <f>IF(PRELIM!AB28="","",$F$8*PRELIM!AB28)</f>
        <v>24.75</v>
      </c>
      <c r="G28" s="83">
        <f>IF(PRELIM!AD28="","",$G$8*PRELIM!AD28)</f>
        <v>25.68888888888889</v>
      </c>
      <c r="H28" s="84">
        <f t="shared" si="0"/>
        <v>74.198888888888888</v>
      </c>
      <c r="I28" s="85">
        <f>IF(H28="","",VLOOKUP(H28,'INITIAL INPUT'!$P$4:$R$34,3))</f>
        <v>87</v>
      </c>
      <c r="J28" s="83">
        <f>IF(MIDTERM!P28="","",$J$8*MIDTERM!P28)</f>
        <v>9.240000000000002</v>
      </c>
      <c r="K28" s="83" t="str">
        <f>IF(MIDTERM!AB28="","",$K$8*MIDTERM!AB28)</f>
        <v/>
      </c>
      <c r="L28" s="83">
        <f>IF(MIDTERM!AD28="","",$L$8*MIDTERM!AD28)</f>
        <v>24.771428571428569</v>
      </c>
      <c r="M28" s="86">
        <f t="shared" si="2"/>
        <v>34.011428571428567</v>
      </c>
      <c r="N28" s="87">
        <f>IF(M28="","",('INITIAL INPUT'!$J$25*CRS!H28+'INITIAL INPUT'!$K$25*CRS!M28))</f>
        <v>54.105158730158728</v>
      </c>
      <c r="O28" s="85">
        <f>IF(N28="","",VLOOKUP(N28,'INITIAL INPUT'!$P$4:$R$34,3))</f>
        <v>77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IBARRA, DAVID SIDNEY A.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25.080000000000002</v>
      </c>
      <c r="F29" s="83">
        <f>IF(PRELIM!AB29="","",$F$8*PRELIM!AB29)</f>
        <v>28.05</v>
      </c>
      <c r="G29" s="83">
        <f>IF(PRELIM!AD29="","",$G$8*PRELIM!AD29)</f>
        <v>24.177777777777781</v>
      </c>
      <c r="H29" s="84">
        <f t="shared" si="0"/>
        <v>77.307777777777787</v>
      </c>
      <c r="I29" s="85">
        <f>IF(H29="","",VLOOKUP(H29,'INITIAL INPUT'!$P$4:$R$34,3))</f>
        <v>89</v>
      </c>
      <c r="J29" s="83">
        <f>IF(MIDTERM!P29="","",$J$8*MIDTERM!P29)</f>
        <v>23.1</v>
      </c>
      <c r="K29" s="83" t="str">
        <f>IF(MIDTERM!AB29="","",$K$8*MIDTERM!AB29)</f>
        <v/>
      </c>
      <c r="L29" s="83">
        <f>IF(MIDTERM!AD29="","",$L$8*MIDTERM!AD29)</f>
        <v>29.62857142857143</v>
      </c>
      <c r="M29" s="86">
        <f t="shared" si="2"/>
        <v>52.728571428571428</v>
      </c>
      <c r="N29" s="87">
        <f>IF(M29="","",('INITIAL INPUT'!$J$25*CRS!H29+'INITIAL INPUT'!$K$25*CRS!M29))</f>
        <v>65.0181746031746</v>
      </c>
      <c r="O29" s="85">
        <f>IF(N29="","",VLOOKUP(N29,'INITIAL INPUT'!$P$4:$R$34,3))</f>
        <v>83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ILAO, KARL EMMANUEL G.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20.239999999999998</v>
      </c>
      <c r="F30" s="83">
        <f>IF(PRELIM!AB30="","",$F$8*PRELIM!AB30)</f>
        <v>16.830000000000002</v>
      </c>
      <c r="G30" s="83">
        <f>IF(PRELIM!AD30="","",$G$8*PRELIM!AD30)</f>
        <v>19.644444444444442</v>
      </c>
      <c r="H30" s="84">
        <f t="shared" si="0"/>
        <v>56.714444444444439</v>
      </c>
      <c r="I30" s="85">
        <f>IF(H30="","",VLOOKUP(H30,'INITIAL INPUT'!$P$4:$R$34,3))</f>
        <v>78</v>
      </c>
      <c r="J30" s="83">
        <f>IF(MIDTERM!P30="","",$J$8*MIDTERM!P30)</f>
        <v>15.180000000000001</v>
      </c>
      <c r="K30" s="83" t="str">
        <f>IF(MIDTERM!AB30="","",$K$8*MIDTERM!AB30)</f>
        <v/>
      </c>
      <c r="L30" s="83">
        <f>IF(MIDTERM!AD30="","",$L$8*MIDTERM!AD30)</f>
        <v>21.857142857142861</v>
      </c>
      <c r="M30" s="86">
        <f t="shared" si="2"/>
        <v>37.037142857142861</v>
      </c>
      <c r="N30" s="87">
        <f>IF(M30="","",('INITIAL INPUT'!$J$25*CRS!H30+'INITIAL INPUT'!$K$25*CRS!M30))</f>
        <v>46.875793650793653</v>
      </c>
      <c r="O30" s="85">
        <f>IF(N30="","",VLOOKUP(N30,'INITIAL INPUT'!$P$4:$R$34,3))</f>
        <v>74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LA MADRID, ANGELO RAY G. </v>
      </c>
      <c r="C31" s="104" t="str">
        <f>IF(NAMES!C24="","",NAMES!C24)</f>
        <v>M</v>
      </c>
      <c r="D31" s="81" t="str">
        <f>IF(NAMES!D24="","",NAMES!D24)</f>
        <v>BSIT-NET SEC TRACK-1</v>
      </c>
      <c r="E31" s="82">
        <f>IF(PRELIM!P31="","",$E$8*PRELIM!P31)</f>
        <v>16.720000000000002</v>
      </c>
      <c r="F31" s="83">
        <f>IF(PRELIM!AB31="","",$F$8*PRELIM!AB31)</f>
        <v>1.6500000000000001</v>
      </c>
      <c r="G31" s="83">
        <f>IF(PRELIM!AD31="","",$G$8*PRELIM!AD31)</f>
        <v>21.155555555555559</v>
      </c>
      <c r="H31" s="84">
        <f t="shared" si="0"/>
        <v>39.525555555555556</v>
      </c>
      <c r="I31" s="85">
        <f>IF(H31="","",VLOOKUP(H31,'INITIAL INPUT'!$P$4:$R$34,3))</f>
        <v>73</v>
      </c>
      <c r="J31" s="83">
        <f>IF(MIDTERM!P31="","",$J$8*MIDTERM!P31)</f>
        <v>10.56</v>
      </c>
      <c r="K31" s="83" t="str">
        <f>IF(MIDTERM!AB31="","",$K$8*MIDTERM!AB31)</f>
        <v/>
      </c>
      <c r="L31" s="83">
        <f>IF(MIDTERM!AD31="","",$L$8*MIDTERM!AD31)</f>
        <v>30.114285714285717</v>
      </c>
      <c r="M31" s="86">
        <f t="shared" si="2"/>
        <v>40.674285714285716</v>
      </c>
      <c r="N31" s="87">
        <f>IF(M31="","",('INITIAL INPUT'!$J$25*CRS!H31+'INITIAL INPUT'!$K$25*CRS!M31))</f>
        <v>40.099920634920636</v>
      </c>
      <c r="O31" s="85">
        <f>IF(N31="","",VLOOKUP(N31,'INITIAL INPUT'!$P$4:$R$34,3))</f>
        <v>73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LAMIS, IAN JERICHO L. </v>
      </c>
      <c r="C32" s="104" t="str">
        <f>IF(NAMES!C25="","",NAMES!C25)</f>
        <v>M</v>
      </c>
      <c r="D32" s="81" t="str">
        <f>IF(NAMES!D25="","",NAMES!D25)</f>
        <v>BSIT-NET SEC TRACK-1</v>
      </c>
      <c r="E32" s="82">
        <f>IF(PRELIM!P32="","",$E$8*PRELIM!P32)</f>
        <v>17.600000000000001</v>
      </c>
      <c r="F32" s="83">
        <f>IF(PRELIM!AB32="","",$F$8*PRELIM!AB32)</f>
        <v>16.830000000000002</v>
      </c>
      <c r="G32" s="83">
        <f>IF(PRELIM!AD32="","",$G$8*PRELIM!AD32)</f>
        <v>22.666666666666664</v>
      </c>
      <c r="H32" s="84">
        <f t="shared" si="0"/>
        <v>57.096666666666671</v>
      </c>
      <c r="I32" s="85">
        <f>IF(H32="","",VLOOKUP(H32,'INITIAL INPUT'!$P$4:$R$34,3))</f>
        <v>79</v>
      </c>
      <c r="J32" s="83">
        <f>IF(MIDTERM!P32="","",$J$8*MIDTERM!P32)</f>
        <v>21.78</v>
      </c>
      <c r="K32" s="83" t="str">
        <f>IF(MIDTERM!AB32="","",$K$8*MIDTERM!AB32)</f>
        <v/>
      </c>
      <c r="L32" s="83">
        <f>IF(MIDTERM!AD32="","",$L$8*MIDTERM!AD32)</f>
        <v>29.142857142857142</v>
      </c>
      <c r="M32" s="86">
        <f t="shared" si="2"/>
        <v>50.92285714285714</v>
      </c>
      <c r="N32" s="87">
        <f>IF(M32="","",('INITIAL INPUT'!$J$25*CRS!H32+'INITIAL INPUT'!$K$25*CRS!M32))</f>
        <v>54.009761904761902</v>
      </c>
      <c r="O32" s="85">
        <f>IF(N32="","",VLOOKUP(N32,'INITIAL INPUT'!$P$4:$R$34,3))</f>
        <v>77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MANOGAN, ZENY MELESIA L. </v>
      </c>
      <c r="C33" s="104" t="str">
        <f>IF(NAMES!C26="","",NAMES!C26)</f>
        <v>F</v>
      </c>
      <c r="D33" s="81" t="str">
        <f>IF(NAMES!D26="","",NAMES!D26)</f>
        <v>BSCPE-4</v>
      </c>
      <c r="E33" s="82">
        <f>IF(PRELIM!P33="","",$E$8*PRELIM!P33)</f>
        <v>21.999999999999996</v>
      </c>
      <c r="F33" s="83">
        <f>IF(PRELIM!AB33="","",$F$8*PRELIM!AB33)</f>
        <v>28.05</v>
      </c>
      <c r="G33" s="83">
        <f>IF(PRELIM!AD33="","",$G$8*PRELIM!AD33)</f>
        <v>22.666666666666664</v>
      </c>
      <c r="H33" s="84">
        <f t="shared" si="0"/>
        <v>72.716666666666669</v>
      </c>
      <c r="I33" s="85">
        <f>IF(H33="","",VLOOKUP(H33,'INITIAL INPUT'!$P$4:$R$34,3))</f>
        <v>86</v>
      </c>
      <c r="J33" s="83">
        <f>IF(MIDTERM!P33="","",$J$8*MIDTERM!P33)</f>
        <v>23.1</v>
      </c>
      <c r="K33" s="83" t="str">
        <f>IF(MIDTERM!AB33="","",$K$8*MIDTERM!AB33)</f>
        <v/>
      </c>
      <c r="L33" s="83">
        <f>IF(MIDTERM!AD33="","",$L$8*MIDTERM!AD33)</f>
        <v>28.657142857142862</v>
      </c>
      <c r="M33" s="86">
        <f t="shared" si="2"/>
        <v>51.757142857142867</v>
      </c>
      <c r="N33" s="87">
        <f>IF(M33="","",('INITIAL INPUT'!$J$25*CRS!H33+'INITIAL INPUT'!$K$25*CRS!M33))</f>
        <v>62.236904761904768</v>
      </c>
      <c r="O33" s="85">
        <f>IF(N33="","",VLOOKUP(N33,'INITIAL INPUT'!$P$4:$R$34,3))</f>
        <v>81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MARA, JOHN ARNOLD B. </v>
      </c>
      <c r="C34" s="104" t="str">
        <f>IF(NAMES!C27="","",NAMES!C27)</f>
        <v>F</v>
      </c>
      <c r="D34" s="81" t="str">
        <f>IF(NAMES!D27="","",NAMES!D27)</f>
        <v>BSIT-ERP TRACK-1</v>
      </c>
      <c r="E34" s="82" t="str">
        <f>IF(PRELIM!P34="","",$E$8*PRELIM!P34)</f>
        <v/>
      </c>
      <c r="F34" s="83">
        <f>IF(PRELIM!AB34="","",$F$8*PRELIM!AB34)</f>
        <v>1.6500000000000001</v>
      </c>
      <c r="G34" s="83" t="str">
        <f>IF(PRELIM!AD34="","",$G$8*PRELIM!AD34)</f>
        <v/>
      </c>
      <c r="H34" s="84">
        <f t="shared" si="0"/>
        <v>1.6500000000000001</v>
      </c>
      <c r="I34" s="85">
        <f>IF(H34="","",VLOOKUP(H34,'INITIAL INPUT'!$P$4:$R$34,3))</f>
        <v>70</v>
      </c>
      <c r="J34" s="83" t="str">
        <f>IF(MIDTERM!P34="","",$J$8*MIDTERM!P34)</f>
        <v/>
      </c>
      <c r="K34" s="83" t="str">
        <f>IF(MIDTERM!AB34="","",$K$8*MIDTERM!AB34)</f>
        <v/>
      </c>
      <c r="L34" s="83" t="e">
        <f>IF(MIDTERM!AD34="","",$L$8*MIDTERM!AD34)</f>
        <v>#VALUE!</v>
      </c>
      <c r="M34" s="86" t="e">
        <f t="shared" si="2"/>
        <v>#VALUE!</v>
      </c>
      <c r="N34" s="87" t="e">
        <f>IF(M34="","",('INITIAL INPUT'!$J$25*CRS!H34+'INITIAL INPUT'!$K$25*CRS!M34))</f>
        <v>#VALUE!</v>
      </c>
      <c r="O34" s="85" t="e">
        <f>IF(N34="","",VLOOKUP(N34,'INITIAL INPUT'!$P$4:$R$34,3))</f>
        <v>#VALUE!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MENESES, CHRISTIAN Q.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20.680000000000003</v>
      </c>
      <c r="F35" s="83">
        <f>IF(PRELIM!AB35="","",$F$8*PRELIM!AB35)</f>
        <v>26.400000000000002</v>
      </c>
      <c r="G35" s="83">
        <f>IF(PRELIM!AD35="","",$G$8*PRELIM!AD35)</f>
        <v>16.622222222222224</v>
      </c>
      <c r="H35" s="84">
        <f t="shared" si="0"/>
        <v>63.702222222222233</v>
      </c>
      <c r="I35" s="85">
        <f>IF(H35="","",VLOOKUP(H35,'INITIAL INPUT'!$P$4:$R$34,3))</f>
        <v>82</v>
      </c>
      <c r="J35" s="83">
        <f>IF(MIDTERM!P35="","",$J$8*MIDTERM!P35)</f>
        <v>19.139999999999997</v>
      </c>
      <c r="K35" s="83" t="str">
        <f>IF(MIDTERM!AB35="","",$K$8*MIDTERM!AB35)</f>
        <v/>
      </c>
      <c r="L35" s="83">
        <f>IF(MIDTERM!AD35="","",$L$8*MIDTERM!AD35)</f>
        <v>26.228571428571435</v>
      </c>
      <c r="M35" s="86">
        <f t="shared" si="2"/>
        <v>45.368571428571428</v>
      </c>
      <c r="N35" s="87">
        <f>IF(M35="","",('INITIAL INPUT'!$J$25*CRS!H35+'INITIAL INPUT'!$K$25*CRS!M35))</f>
        <v>54.53539682539683</v>
      </c>
      <c r="O35" s="85">
        <f>IF(N35="","",VLOOKUP(N35,'INITIAL INPUT'!$P$4:$R$34,3))</f>
        <v>77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MILLARE, JOHN RAMIL M. </v>
      </c>
      <c r="C36" s="104" t="str">
        <f>IF(NAMES!C29="","",NAMES!C29)</f>
        <v>M</v>
      </c>
      <c r="D36" s="81" t="str">
        <f>IF(NAMES!D29="","",NAMES!D29)</f>
        <v>BSCS-DIGITAL ARTS TRACK-2</v>
      </c>
      <c r="E36" s="82">
        <f>IF(PRELIM!P36="","",$E$8*PRELIM!P36)</f>
        <v>12.320000000000002</v>
      </c>
      <c r="F36" s="83">
        <f>IF(PRELIM!AB36="","",$F$8*PRELIM!AB36)</f>
        <v>26.400000000000002</v>
      </c>
      <c r="G36" s="83">
        <f>IF(PRELIM!AD36="","",$G$8*PRELIM!AD36)</f>
        <v>5.2888888888888896</v>
      </c>
      <c r="H36" s="84">
        <f t="shared" si="0"/>
        <v>44.008888888888897</v>
      </c>
      <c r="I36" s="85">
        <f>IF(H36="","",VLOOKUP(H36,'INITIAL INPUT'!$P$4:$R$34,3))</f>
        <v>74</v>
      </c>
      <c r="J36" s="83">
        <f>IF(MIDTERM!P36="","",$J$8*MIDTERM!P36)</f>
        <v>14.520000000000001</v>
      </c>
      <c r="K36" s="83" t="str">
        <f>IF(MIDTERM!AB36="","",$K$8*MIDTERM!AB36)</f>
        <v/>
      </c>
      <c r="L36" s="83">
        <f>IF(MIDTERM!AD36="","",$L$8*MIDTERM!AD36)</f>
        <v>22.342857142857142</v>
      </c>
      <c r="M36" s="86">
        <f t="shared" si="2"/>
        <v>36.862857142857145</v>
      </c>
      <c r="N36" s="87">
        <f>IF(M36="","",('INITIAL INPUT'!$J$25*CRS!H36+'INITIAL INPUT'!$K$25*CRS!M36))</f>
        <v>40.435873015873021</v>
      </c>
      <c r="O36" s="85">
        <f>IF(N36="","",VLOOKUP(N36,'INITIAL INPUT'!$P$4:$R$34,3))</f>
        <v>73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NEBRIJA, CELINE KEISJA T. </v>
      </c>
      <c r="C37" s="104" t="str">
        <f>IF(NAMES!C30="","",NAMES!C30)</f>
        <v>F</v>
      </c>
      <c r="D37" s="81" t="str">
        <f>IF(NAMES!D30="","",NAMES!D30)</f>
        <v>BSCS-DIGITAL ARTS TRACK-1</v>
      </c>
      <c r="E37" s="82">
        <f>IF(PRELIM!P37="","",$E$8*PRELIM!P37)</f>
        <v>19.36</v>
      </c>
      <c r="F37" s="83">
        <f>IF(PRELIM!AB37="","",$F$8*PRELIM!AB37)</f>
        <v>28.05</v>
      </c>
      <c r="G37" s="83">
        <f>IF(PRELIM!AD37="","",$G$8*PRELIM!AD37)</f>
        <v>25.68888888888889</v>
      </c>
      <c r="H37" s="84">
        <f t="shared" si="0"/>
        <v>73.098888888888894</v>
      </c>
      <c r="I37" s="85">
        <f>IF(H37="","",VLOOKUP(H37,'INITIAL INPUT'!$P$4:$R$34,3))</f>
        <v>87</v>
      </c>
      <c r="J37" s="83">
        <f>IF(MIDTERM!P37="","",$J$8*MIDTERM!P37)</f>
        <v>21.78</v>
      </c>
      <c r="K37" s="83" t="str">
        <f>IF(MIDTERM!AB37="","",$K$8*MIDTERM!AB37)</f>
        <v/>
      </c>
      <c r="L37" s="83">
        <f>IF(MIDTERM!AD37="","",$L$8*MIDTERM!AD37)</f>
        <v>29.62857142857143</v>
      </c>
      <c r="M37" s="86">
        <f t="shared" si="2"/>
        <v>51.408571428571435</v>
      </c>
      <c r="N37" s="87">
        <f>IF(M37="","",('INITIAL INPUT'!$J$25*CRS!H37+'INITIAL INPUT'!$K$25*CRS!M37))</f>
        <v>62.253730158730164</v>
      </c>
      <c r="O37" s="85">
        <f>IF(N37="","",VLOOKUP(N37,'INITIAL INPUT'!$P$4:$R$34,3))</f>
        <v>81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OPELINIA, JOLINA ROSE V. </v>
      </c>
      <c r="C38" s="104" t="str">
        <f>IF(NAMES!C31="","",NAMES!C31)</f>
        <v>F</v>
      </c>
      <c r="D38" s="81" t="str">
        <f>IF(NAMES!D31="","",NAMES!D31)</f>
        <v>BSCS-DIGITAL ARTS TRACK-2</v>
      </c>
      <c r="E38" s="82">
        <f>IF(PRELIM!P38="","",$E$8*PRELIM!P38)</f>
        <v>24.640000000000004</v>
      </c>
      <c r="F38" s="83">
        <f>IF(PRELIM!AB38="","",$F$8*PRELIM!AB38)</f>
        <v>24.75</v>
      </c>
      <c r="G38" s="83">
        <f>IF(PRELIM!AD38="","",$G$8*PRELIM!AD38)</f>
        <v>23.422222222222224</v>
      </c>
      <c r="H38" s="84">
        <f t="shared" si="0"/>
        <v>72.812222222222232</v>
      </c>
      <c r="I38" s="85">
        <f>IF(H38="","",VLOOKUP(H38,'INITIAL INPUT'!$P$4:$R$34,3))</f>
        <v>86</v>
      </c>
      <c r="J38" s="83">
        <f>IF(MIDTERM!P38="","",$J$8*MIDTERM!P38)</f>
        <v>19.8</v>
      </c>
      <c r="K38" s="83" t="str">
        <f>IF(MIDTERM!AB38="","",$K$8*MIDTERM!AB38)</f>
        <v/>
      </c>
      <c r="L38" s="83">
        <f>IF(MIDTERM!AD38="","",$L$8*MIDTERM!AD38)</f>
        <v>24.771428571428569</v>
      </c>
      <c r="M38" s="86">
        <f t="shared" si="2"/>
        <v>44.571428571428569</v>
      </c>
      <c r="N38" s="87">
        <f>IF(M38="","",('INITIAL INPUT'!$J$25*CRS!H38+'INITIAL INPUT'!$K$25*CRS!M38))</f>
        <v>58.691825396825401</v>
      </c>
      <c r="O38" s="85">
        <f>IF(N38="","",VLOOKUP(N38,'INITIAL INPUT'!$P$4:$R$34,3))</f>
        <v>79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OROS, JEUSH S.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24.640000000000004</v>
      </c>
      <c r="F39" s="83">
        <f>IF(PRELIM!AB39="","",$F$8*PRELIM!AB39)</f>
        <v>28.05</v>
      </c>
      <c r="G39" s="83">
        <f>IF(PRELIM!AD39="","",$G$8*PRELIM!AD39)</f>
        <v>23.422222222222224</v>
      </c>
      <c r="H39" s="84">
        <f t="shared" si="0"/>
        <v>76.112222222222229</v>
      </c>
      <c r="I39" s="85">
        <f>IF(H39="","",VLOOKUP(H39,'INITIAL INPUT'!$P$4:$R$34,3))</f>
        <v>88</v>
      </c>
      <c r="J39" s="83">
        <f>IF(MIDTERM!P39="","",$J$8*MIDTERM!P39)</f>
        <v>7.92</v>
      </c>
      <c r="K39" s="83" t="str">
        <f>IF(MIDTERM!AB39="","",$K$8*MIDTERM!AB39)</f>
        <v/>
      </c>
      <c r="L39" s="83" t="e">
        <f>IF(MIDTERM!AD39="","",$L$8*MIDTERM!AD39)</f>
        <v>#VALUE!</v>
      </c>
      <c r="M39" s="86" t="e">
        <f t="shared" si="2"/>
        <v>#VALUE!</v>
      </c>
      <c r="N39" s="87" t="e">
        <f>IF(M39="","",('INITIAL INPUT'!$J$25*CRS!H39+'INITIAL INPUT'!$K$25*CRS!M39))</f>
        <v>#VALUE!</v>
      </c>
      <c r="O39" s="85" t="e">
        <f>IF(N39="","",VLOOKUP(N39,'INITIAL INPUT'!$P$4:$R$34,3))</f>
        <v>#VALUE!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PARIS, IRA JOHN D.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26.400000000000002</v>
      </c>
      <c r="F40" s="83">
        <f>IF(PRELIM!AB40="","",$F$8*PRELIM!AB40)</f>
        <v>23.925000000000001</v>
      </c>
      <c r="G40" s="83">
        <f>IF(PRELIM!AD40="","",$G$8*PRELIM!AD40)</f>
        <v>30.222222222222225</v>
      </c>
      <c r="H40" s="84">
        <f t="shared" si="0"/>
        <v>80.547222222222231</v>
      </c>
      <c r="I40" s="85">
        <f>IF(H40="","",VLOOKUP(H40,'INITIAL INPUT'!$P$4:$R$34,3))</f>
        <v>90</v>
      </c>
      <c r="J40" s="83">
        <f>IF(MIDTERM!P40="","",$J$8*MIDTERM!P40)</f>
        <v>21.12</v>
      </c>
      <c r="K40" s="83" t="str">
        <f>IF(MIDTERM!AB40="","",$K$8*MIDTERM!AB40)</f>
        <v/>
      </c>
      <c r="L40" s="83">
        <f>IF(MIDTERM!AD40="","",$L$8*MIDTERM!AD40)</f>
        <v>28.171428571428574</v>
      </c>
      <c r="M40" s="86">
        <f t="shared" si="2"/>
        <v>49.291428571428575</v>
      </c>
      <c r="N40" s="87">
        <f>IF(M40="","",('INITIAL INPUT'!$J$25*CRS!H40+'INITIAL INPUT'!$K$25*CRS!M40))</f>
        <v>64.9193253968254</v>
      </c>
      <c r="O40" s="85">
        <f>IF(N40="","",VLOOKUP(N40,'INITIAL INPUT'!$P$4:$R$34,3))</f>
        <v>82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2L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8:55-10:20 THS  10:20-11:45 TTS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3rd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QUITA, STEPHANIE SHARMAINE R. </v>
      </c>
      <c r="C50" s="80" t="str">
        <f>IF(NAMES!C34="","",NAMES!C34)</f>
        <v>F</v>
      </c>
      <c r="D50" s="81" t="str">
        <f>IF(NAMES!D34="","",NAMES!D34)</f>
        <v>BSIT-WEB TRACK-2</v>
      </c>
      <c r="E50" s="82">
        <f>IF(PRELIM!P50="","",$E$8*PRELIM!P50)</f>
        <v>25.52</v>
      </c>
      <c r="F50" s="83">
        <f>IF(PRELIM!AB50="","",$F$8*PRELIM!AB50)</f>
        <v>29.700000000000003</v>
      </c>
      <c r="G50" s="83">
        <f>IF(PRELIM!AD50="","",$G$8*PRELIM!AD50)</f>
        <v>24.933333333333334</v>
      </c>
      <c r="H50" s="84">
        <f t="shared" ref="H50:H80" si="6">IF(SUM(E50:G50)=0,"",SUM(E50:G50))</f>
        <v>80.153333333333336</v>
      </c>
      <c r="I50" s="85">
        <f>IF(H50="","",VLOOKUP(H50,'INITIAL INPUT'!$P$4:$R$34,3))</f>
        <v>90</v>
      </c>
      <c r="J50" s="83">
        <f>IF(MIDTERM!P50="","",$J$8*MIDTERM!P50)</f>
        <v>23.76</v>
      </c>
      <c r="K50" s="83" t="str">
        <f>IF(MIDTERM!AB50="","",$K$8*MIDTERM!AB50)</f>
        <v/>
      </c>
      <c r="L50" s="83">
        <f>IF(MIDTERM!AD50="","",$L$8*MIDTERM!AD50)</f>
        <v>30.6</v>
      </c>
      <c r="M50" s="86">
        <f t="shared" ref="M50:M80" si="7">IF(SUM(J50:L50)=0,"",SUM(J50:L50))</f>
        <v>54.36</v>
      </c>
      <c r="N50" s="87">
        <f>IF(M50="","",('INITIAL INPUT'!$J$25*CRS!H50+'INITIAL INPUT'!$K$25*CRS!M50))</f>
        <v>67.256666666666661</v>
      </c>
      <c r="O50" s="85">
        <f>IF(N50="","",VLOOKUP(N50,'INITIAL INPUT'!$P$4:$R$34,3))</f>
        <v>84</v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RADMAN, MOHAMMED MAHYOUB S.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18.04</v>
      </c>
      <c r="F51" s="83">
        <f>IF(PRELIM!AB51="","",$F$8*PRELIM!AB51)</f>
        <v>28.05</v>
      </c>
      <c r="G51" s="83">
        <f>IF(PRELIM!AD51="","",$G$8*PRELIM!AD51)</f>
        <v>12.844444444444445</v>
      </c>
      <c r="H51" s="84">
        <f t="shared" si="6"/>
        <v>58.934444444444452</v>
      </c>
      <c r="I51" s="85">
        <f>IF(H51="","",VLOOKUP(H51,'INITIAL INPUT'!$P$4:$R$34,3))</f>
        <v>79</v>
      </c>
      <c r="J51" s="83">
        <f>IF(MIDTERM!P51="","",$J$8*MIDTERM!P51)</f>
        <v>18.480000000000004</v>
      </c>
      <c r="K51" s="83" t="str">
        <f>IF(MIDTERM!AB51="","",$K$8*MIDTERM!AB51)</f>
        <v/>
      </c>
      <c r="L51" s="83">
        <f>IF(MIDTERM!AD51="","",$L$8*MIDTERM!AD51)</f>
        <v>23.314285714285717</v>
      </c>
      <c r="M51" s="86">
        <f t="shared" si="7"/>
        <v>41.794285714285721</v>
      </c>
      <c r="N51" s="87">
        <f>IF(M51="","",('INITIAL INPUT'!$J$25*CRS!H51+'INITIAL INPUT'!$K$25*CRS!M51))</f>
        <v>50.364365079365086</v>
      </c>
      <c r="O51" s="85">
        <f>IF(N51="","",VLOOKUP(N51,'INITIAL INPUT'!$P$4:$R$34,3))</f>
        <v>75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REYES, HARA MARIA CARMELA CELSEA P. </v>
      </c>
      <c r="C52" s="104" t="str">
        <f>IF(NAMES!C36="","",NAMES!C36)</f>
        <v>F</v>
      </c>
      <c r="D52" s="81" t="str">
        <f>IF(NAMES!D36="","",NAMES!D36)</f>
        <v>BSCS-DIGITAL ARTS TRACK-2</v>
      </c>
      <c r="E52" s="82">
        <f>IF(PRELIM!P52="","",$E$8*PRELIM!P52)</f>
        <v>19.36</v>
      </c>
      <c r="F52" s="83">
        <f>IF(PRELIM!AB52="","",$F$8*PRELIM!AB52)</f>
        <v>23.1</v>
      </c>
      <c r="G52" s="83">
        <f>IF(PRELIM!AD52="","",$G$8*PRELIM!AD52)</f>
        <v>18.133333333333336</v>
      </c>
      <c r="H52" s="84">
        <f t="shared" si="6"/>
        <v>60.593333333333334</v>
      </c>
      <c r="I52" s="85">
        <f>IF(H52="","",VLOOKUP(H52,'INITIAL INPUT'!$P$4:$R$34,3))</f>
        <v>80</v>
      </c>
      <c r="J52" s="83">
        <f>IF(MIDTERM!P52="","",$J$8*MIDTERM!P52)</f>
        <v>20.46</v>
      </c>
      <c r="K52" s="83" t="str">
        <f>IF(MIDTERM!AB52="","",$K$8*MIDTERM!AB52)</f>
        <v/>
      </c>
      <c r="L52" s="83">
        <f>IF(MIDTERM!AD52="","",$L$8*MIDTERM!AD52)</f>
        <v>25.25714285714286</v>
      </c>
      <c r="M52" s="86">
        <f t="shared" si="7"/>
        <v>45.717142857142861</v>
      </c>
      <c r="N52" s="87">
        <f>IF(M52="","",('INITIAL INPUT'!$J$25*CRS!H52+'INITIAL INPUT'!$K$25*CRS!M52))</f>
        <v>53.155238095238097</v>
      </c>
      <c r="O52" s="85">
        <f>IF(N52="","",VLOOKUP(N52,'INITIAL INPUT'!$P$4:$R$34,3))</f>
        <v>77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ROXAS, JOSHUA GABRIEL B. </v>
      </c>
      <c r="C53" s="104" t="str">
        <f>IF(NAMES!C37="","",NAMES!C37)</f>
        <v>M</v>
      </c>
      <c r="D53" s="81" t="str">
        <f>IF(NAMES!D37="","",NAMES!D37)</f>
        <v>BSIT-WEB TRACK-2</v>
      </c>
      <c r="E53" s="82">
        <f>IF(PRELIM!P53="","",$E$8*PRELIM!P53)</f>
        <v>24.2</v>
      </c>
      <c r="F53" s="83">
        <f>IF(PRELIM!AB53="","",$F$8*PRELIM!AB53)</f>
        <v>24.75</v>
      </c>
      <c r="G53" s="83">
        <f>IF(PRELIM!AD53="","",$G$8*PRELIM!AD53)</f>
        <v>26.44444444444445</v>
      </c>
      <c r="H53" s="84">
        <f t="shared" si="6"/>
        <v>75.394444444444446</v>
      </c>
      <c r="I53" s="85">
        <f>IF(H53="","",VLOOKUP(H53,'INITIAL INPUT'!$P$4:$R$34,3))</f>
        <v>88</v>
      </c>
      <c r="J53" s="83">
        <f>IF(MIDTERM!P53="","",$J$8*MIDTERM!P53)</f>
        <v>20.46</v>
      </c>
      <c r="K53" s="83" t="str">
        <f>IF(MIDTERM!AB53="","",$K$8*MIDTERM!AB53)</f>
        <v/>
      </c>
      <c r="L53" s="83">
        <f>IF(MIDTERM!AD53="","",$L$8*MIDTERM!AD53)</f>
        <v>28.171428571428574</v>
      </c>
      <c r="M53" s="86">
        <f t="shared" si="7"/>
        <v>48.631428571428572</v>
      </c>
      <c r="N53" s="87">
        <f>IF(M53="","",('INITIAL INPUT'!$J$25*CRS!H53+'INITIAL INPUT'!$K$25*CRS!M53))</f>
        <v>62.012936507936509</v>
      </c>
      <c r="O53" s="85">
        <f>IF(N53="","",VLOOKUP(N53,'INITIAL INPUT'!$P$4:$R$34,3))</f>
        <v>81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SAGUID, RHODETTE GRACE T.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23.320000000000004</v>
      </c>
      <c r="F54" s="83">
        <f>IF(PRELIM!AB54="","",$F$8*PRELIM!AB54)</f>
        <v>23.1</v>
      </c>
      <c r="G54" s="83">
        <f>IF(PRELIM!AD54="","",$G$8*PRELIM!AD54)</f>
        <v>32.488888888888894</v>
      </c>
      <c r="H54" s="84">
        <f t="shared" si="6"/>
        <v>78.908888888888896</v>
      </c>
      <c r="I54" s="85">
        <f>IF(H54="","",VLOOKUP(H54,'INITIAL INPUT'!$P$4:$R$34,3))</f>
        <v>89</v>
      </c>
      <c r="J54" s="83">
        <f>IF(MIDTERM!P54="","",$J$8*MIDTERM!P54)</f>
        <v>21.78</v>
      </c>
      <c r="K54" s="83" t="str">
        <f>IF(MIDTERM!AB54="","",$K$8*MIDTERM!AB54)</f>
        <v/>
      </c>
      <c r="L54" s="83">
        <f>IF(MIDTERM!AD54="","",$L$8*MIDTERM!AD54)</f>
        <v>31.085714285714289</v>
      </c>
      <c r="M54" s="86">
        <f t="shared" si="7"/>
        <v>52.86571428571429</v>
      </c>
      <c r="N54" s="87">
        <f>IF(M54="","",('INITIAL INPUT'!$J$25*CRS!H54+'INITIAL INPUT'!$K$25*CRS!M54))</f>
        <v>65.887301587301593</v>
      </c>
      <c r="O54" s="85">
        <f>IF(N54="","",VLOOKUP(N54,'INITIAL INPUT'!$P$4:$R$34,3))</f>
        <v>83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SANTIAGO, PRECIOUS MAY C.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27.720000000000002</v>
      </c>
      <c r="F55" s="83">
        <f>IF(PRELIM!AB55="","",$F$8*PRELIM!AB55)</f>
        <v>29.700000000000003</v>
      </c>
      <c r="G55" s="83">
        <f>IF(PRELIM!AD55="","",$G$8*PRELIM!AD55)</f>
        <v>28.711111111111112</v>
      </c>
      <c r="H55" s="84">
        <f t="shared" si="6"/>
        <v>86.13111111111111</v>
      </c>
      <c r="I55" s="85">
        <f>IF(H55="","",VLOOKUP(H55,'INITIAL INPUT'!$P$4:$R$34,3))</f>
        <v>93</v>
      </c>
      <c r="J55" s="83">
        <f>IF(MIDTERM!P55="","",$J$8*MIDTERM!P55)</f>
        <v>22.44</v>
      </c>
      <c r="K55" s="83" t="str">
        <f>IF(MIDTERM!AB55="","",$K$8*MIDTERM!AB55)</f>
        <v/>
      </c>
      <c r="L55" s="83">
        <f>IF(MIDTERM!AD55="","",$L$8*MIDTERM!AD55)</f>
        <v>28.171428571428574</v>
      </c>
      <c r="M55" s="86">
        <f t="shared" si="7"/>
        <v>50.611428571428576</v>
      </c>
      <c r="N55" s="87">
        <f>IF(M55="","",('INITIAL INPUT'!$J$25*CRS!H55+'INITIAL INPUT'!$K$25*CRS!M55))</f>
        <v>68.37126984126985</v>
      </c>
      <c r="O55" s="85">
        <f>IF(N55="","",VLOOKUP(N55,'INITIAL INPUT'!$P$4:$R$34,3))</f>
        <v>84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SORIANO, MARK ACE D.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>
        <f>IF(PRELIM!AB56="","",$F$8*PRELIM!AB56)</f>
        <v>8.25</v>
      </c>
      <c r="G56" s="83" t="str">
        <f>IF(PRELIM!AD56="","",$G$8*PRELIM!AD56)</f>
        <v/>
      </c>
      <c r="H56" s="84">
        <f t="shared" si="6"/>
        <v>8.25</v>
      </c>
      <c r="I56" s="85">
        <f>IF(H56="","",VLOOKUP(H56,'INITIAL INPUT'!$P$4:$R$34,3))</f>
        <v>71</v>
      </c>
      <c r="J56" s="83">
        <f>IF(MIDTERM!P56="","",$J$8*MIDTERM!P56)</f>
        <v>9.240000000000002</v>
      </c>
      <c r="K56" s="83" t="str">
        <f>IF(MIDTERM!AB56="","",$K$8*MIDTERM!AB56)</f>
        <v/>
      </c>
      <c r="L56" s="83">
        <f>IF(MIDTERM!AD56="","",$L$8*MIDTERM!AD56)</f>
        <v>26.714285714285715</v>
      </c>
      <c r="M56" s="86">
        <f t="shared" si="7"/>
        <v>35.954285714285717</v>
      </c>
      <c r="N56" s="87">
        <f>IF(M56="","",('INITIAL INPUT'!$J$25*CRS!H56+'INITIAL INPUT'!$K$25*CRS!M56))</f>
        <v>22.102142857142859</v>
      </c>
      <c r="O56" s="85">
        <f>IF(N56="","",VLOOKUP(N56,'INITIAL INPUT'!$P$4:$R$34,3))</f>
        <v>72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VILLANUEVA, JOHN RIEL C. </v>
      </c>
      <c r="C57" s="104" t="str">
        <f>IF(NAMES!C41="","",NAMES!C41)</f>
        <v>M</v>
      </c>
      <c r="D57" s="81" t="str">
        <f>IF(NAMES!D41="","",NAMES!D41)</f>
        <v>BSIT-WEB TRACK-1</v>
      </c>
      <c r="E57" s="82">
        <f>IF(PRELIM!P57="","",$E$8*PRELIM!P57)</f>
        <v>21.999999999999996</v>
      </c>
      <c r="F57" s="83">
        <f>IF(PRELIM!AB57="","",$F$8*PRELIM!AB57)</f>
        <v>18.150000000000002</v>
      </c>
      <c r="G57" s="83">
        <f>IF(PRELIM!AD57="","",$G$8*PRELIM!AD57)</f>
        <v>18.133333333333336</v>
      </c>
      <c r="H57" s="84">
        <f t="shared" si="6"/>
        <v>58.283333333333331</v>
      </c>
      <c r="I57" s="85">
        <f>IF(H57="","",VLOOKUP(H57,'INITIAL INPUT'!$P$4:$R$34,3))</f>
        <v>79</v>
      </c>
      <c r="J57" s="83" t="str">
        <f>IF(MIDTERM!P57="","",$J$8*MIDTERM!P57)</f>
        <v/>
      </c>
      <c r="K57" s="83" t="str">
        <f>IF(MIDTERM!AB57="","",$K$8*MIDTERM!AB57)</f>
        <v/>
      </c>
      <c r="L57" s="83">
        <f>IF(MIDTERM!AD57="","",$L$8*MIDTERM!AD57)</f>
        <v>21.371428571428574</v>
      </c>
      <c r="M57" s="86">
        <f t="shared" si="7"/>
        <v>21.371428571428574</v>
      </c>
      <c r="N57" s="87">
        <f>IF(M57="","",('INITIAL INPUT'!$J$25*CRS!H57+'INITIAL INPUT'!$K$25*CRS!M57))</f>
        <v>39.827380952380949</v>
      </c>
      <c r="O57" s="85">
        <f>IF(N57="","",VLOOKUP(N57,'INITIAL INPUT'!$P$4:$R$34,3))</f>
        <v>73</v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 xml:space="preserve">VISPERAS, ABIGAIL B. </v>
      </c>
      <c r="C58" s="104" t="str">
        <f>IF(NAMES!C42="","",NAMES!C42)</f>
        <v>F</v>
      </c>
      <c r="D58" s="81" t="str">
        <f>IF(NAMES!D42="","",NAMES!D42)</f>
        <v>BSIT-WEB TRACK-1</v>
      </c>
      <c r="E58" s="82">
        <f>IF(PRELIM!P58="","",$E$8*PRELIM!P58)</f>
        <v>25.959999999999997</v>
      </c>
      <c r="F58" s="83">
        <f>IF(PRELIM!AB58="","",$F$8*PRELIM!AB58)</f>
        <v>29.700000000000003</v>
      </c>
      <c r="G58" s="83">
        <f>IF(PRELIM!AD58="","",$G$8*PRELIM!AD58)</f>
        <v>25.68888888888889</v>
      </c>
      <c r="H58" s="84">
        <f t="shared" si="6"/>
        <v>81.348888888888894</v>
      </c>
      <c r="I58" s="85">
        <f>IF(H58="","",VLOOKUP(H58,'INITIAL INPUT'!$P$4:$R$34,3))</f>
        <v>91</v>
      </c>
      <c r="J58" s="83">
        <f>IF(MIDTERM!P58="","",$J$8*MIDTERM!P58)</f>
        <v>24.42</v>
      </c>
      <c r="K58" s="83" t="str">
        <f>IF(MIDTERM!AB58="","",$K$8*MIDTERM!AB58)</f>
        <v/>
      </c>
      <c r="L58" s="83">
        <f>IF(MIDTERM!AD58="","",$L$8*MIDTERM!AD58)</f>
        <v>29.62857142857143</v>
      </c>
      <c r="M58" s="86">
        <f t="shared" si="7"/>
        <v>54.048571428571435</v>
      </c>
      <c r="N58" s="87">
        <f>IF(M58="","",('INITIAL INPUT'!$J$25*CRS!H58+'INITIAL INPUT'!$K$25*CRS!M58))</f>
        <v>67.698730158730172</v>
      </c>
      <c r="O58" s="85">
        <f>IF(N58="","",VLOOKUP(N58,'INITIAL INPUT'!$P$4:$R$34,3))</f>
        <v>84</v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zoomScaleNormal="100" workbookViewId="0">
      <selection activeCell="S35" sqref="S3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2L  ITE3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8:55-10:20 THS  10:20-11:45 TTS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3rd Trimester SY 2016-2017</v>
      </c>
      <c r="B5" s="324"/>
      <c r="C5" s="325"/>
      <c r="D5" s="325"/>
      <c r="E5" s="108">
        <v>15</v>
      </c>
      <c r="F5" s="108">
        <v>25</v>
      </c>
      <c r="G5" s="108">
        <v>25</v>
      </c>
      <c r="H5" s="108">
        <v>10</v>
      </c>
      <c r="I5" s="108"/>
      <c r="J5" s="108"/>
      <c r="K5" s="108"/>
      <c r="L5" s="108"/>
      <c r="M5" s="108"/>
      <c r="N5" s="108"/>
      <c r="O5" s="341"/>
      <c r="P5" s="312"/>
      <c r="Q5" s="108">
        <v>50</v>
      </c>
      <c r="R5" s="108">
        <v>50</v>
      </c>
      <c r="S5" s="108">
        <v>50</v>
      </c>
      <c r="T5" s="108">
        <v>50</v>
      </c>
      <c r="U5" s="108"/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258</v>
      </c>
      <c r="F6" s="305" t="s">
        <v>259</v>
      </c>
      <c r="G6" s="305" t="s">
        <v>260</v>
      </c>
      <c r="H6" s="305" t="s">
        <v>261</v>
      </c>
      <c r="I6" s="305"/>
      <c r="J6" s="305"/>
      <c r="K6" s="305"/>
      <c r="L6" s="305"/>
      <c r="M6" s="305"/>
      <c r="N6" s="305"/>
      <c r="O6" s="366">
        <f>IF(SUM(E5:N5)=0,"",SUM(E5:N5))</f>
        <v>75</v>
      </c>
      <c r="P6" s="312"/>
      <c r="Q6" s="305" t="s">
        <v>254</v>
      </c>
      <c r="R6" s="305" t="s">
        <v>255</v>
      </c>
      <c r="S6" s="305" t="s">
        <v>256</v>
      </c>
      <c r="T6" s="305" t="s">
        <v>257</v>
      </c>
      <c r="U6" s="305"/>
      <c r="V6" s="305"/>
      <c r="W6" s="305"/>
      <c r="X6" s="305"/>
      <c r="Y6" s="305"/>
      <c r="Z6" s="305"/>
      <c r="AA6" s="342">
        <f>IF(SUM(Q5:Z5)=0,"",SUM(Q5:Z5))</f>
        <v>200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>
        <v>15</v>
      </c>
      <c r="F9" s="109">
        <v>20</v>
      </c>
      <c r="G9" s="109">
        <v>20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65</v>
      </c>
      <c r="P9" s="67">
        <f>IF(O9="","",O9/$O$6*100)</f>
        <v>86.666666666666671</v>
      </c>
      <c r="Q9" s="109">
        <v>50</v>
      </c>
      <c r="R9" s="109">
        <v>50</v>
      </c>
      <c r="S9" s="109">
        <v>35</v>
      </c>
      <c r="T9" s="109">
        <v>35</v>
      </c>
      <c r="U9" s="109"/>
      <c r="V9" s="109"/>
      <c r="W9" s="109"/>
      <c r="X9" s="109"/>
      <c r="Y9" s="109"/>
      <c r="Z9" s="109"/>
      <c r="AA9" s="60">
        <f>IF(SUM(Q9:Z9)=0,"",SUM(Q9:Z9))</f>
        <v>170</v>
      </c>
      <c r="AB9" s="67">
        <f>IF(AA9="","",AA9/$AA$6*100)</f>
        <v>85</v>
      </c>
      <c r="AC9" s="111">
        <v>80</v>
      </c>
      <c r="AD9" s="67">
        <f>IF(AC9="","",AC9/$AC$5*100)</f>
        <v>88.888888888888886</v>
      </c>
      <c r="AE9" s="66">
        <f>CRS!H9</f>
        <v>86.872222222222234</v>
      </c>
      <c r="AF9" s="64">
        <f>CRS!I9</f>
        <v>93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>
        <v>0</v>
      </c>
      <c r="F10" s="109">
        <v>11.5</v>
      </c>
      <c r="G10" s="109">
        <v>11.5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44</v>
      </c>
      <c r="Q10" s="109">
        <v>50</v>
      </c>
      <c r="R10" s="109">
        <v>50</v>
      </c>
      <c r="S10" s="109">
        <v>25</v>
      </c>
      <c r="T10" s="109">
        <v>25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150</v>
      </c>
      <c r="AB10" s="67">
        <f t="shared" ref="AB10:AB40" si="3">IF(AA10="","",AA10/$AA$6*100)</f>
        <v>75</v>
      </c>
      <c r="AC10" s="111">
        <v>46</v>
      </c>
      <c r="AD10" s="67">
        <f t="shared" ref="AD10:AD40" si="4">IF(AC10="","",AC10/$AC$5*100)</f>
        <v>51.111111111111107</v>
      </c>
      <c r="AE10" s="66">
        <f>CRS!H10</f>
        <v>56.647777777777776</v>
      </c>
      <c r="AF10" s="64">
        <f>CRS!I10</f>
        <v>78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>
        <v>15.5</v>
      </c>
      <c r="G11" s="109">
        <v>15.5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51</v>
      </c>
      <c r="P11" s="67">
        <f t="shared" si="1"/>
        <v>68</v>
      </c>
      <c r="Q11" s="109">
        <v>50</v>
      </c>
      <c r="R11" s="109">
        <v>50</v>
      </c>
      <c r="S11" s="109">
        <v>30</v>
      </c>
      <c r="T11" s="109">
        <v>30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80</v>
      </c>
      <c r="AC11" s="111">
        <v>62</v>
      </c>
      <c r="AD11" s="67">
        <f t="shared" si="4"/>
        <v>68.888888888888886</v>
      </c>
      <c r="AE11" s="66">
        <f>CRS!H11</f>
        <v>72.262222222222221</v>
      </c>
      <c r="AF11" s="64">
        <f>CRS!I11</f>
        <v>86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17</v>
      </c>
      <c r="G12" s="109">
        <v>17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59</v>
      </c>
      <c r="P12" s="67">
        <f t="shared" si="1"/>
        <v>78.666666666666657</v>
      </c>
      <c r="Q12" s="109">
        <v>50</v>
      </c>
      <c r="R12" s="109">
        <v>50</v>
      </c>
      <c r="S12" s="109">
        <v>35</v>
      </c>
      <c r="T12" s="109">
        <v>35</v>
      </c>
      <c r="U12" s="109"/>
      <c r="V12" s="109"/>
      <c r="W12" s="109"/>
      <c r="X12" s="109"/>
      <c r="Y12" s="109"/>
      <c r="Z12" s="109"/>
      <c r="AA12" s="60">
        <f t="shared" si="2"/>
        <v>170</v>
      </c>
      <c r="AB12" s="67">
        <f t="shared" si="3"/>
        <v>85</v>
      </c>
      <c r="AC12" s="111">
        <v>68</v>
      </c>
      <c r="AD12" s="67">
        <f t="shared" si="4"/>
        <v>75.555555555555557</v>
      </c>
      <c r="AE12" s="66">
        <f>CRS!H12</f>
        <v>79.698888888888888</v>
      </c>
      <c r="AF12" s="64">
        <f>CRS!I12</f>
        <v>90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>
        <v>15</v>
      </c>
      <c r="F13" s="109">
        <v>19.5</v>
      </c>
      <c r="G13" s="109">
        <v>19.5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64</v>
      </c>
      <c r="P13" s="67">
        <f t="shared" si="1"/>
        <v>85.333333333333343</v>
      </c>
      <c r="Q13" s="109">
        <v>50</v>
      </c>
      <c r="R13" s="109">
        <v>50</v>
      </c>
      <c r="S13" s="109">
        <v>35</v>
      </c>
      <c r="T13" s="109">
        <v>35</v>
      </c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85</v>
      </c>
      <c r="AC13" s="111">
        <v>78</v>
      </c>
      <c r="AD13" s="67">
        <f t="shared" si="4"/>
        <v>86.666666666666671</v>
      </c>
      <c r="AE13" s="66">
        <f>CRS!H13</f>
        <v>85.676666666666677</v>
      </c>
      <c r="AF13" s="64">
        <f>CRS!I13</f>
        <v>93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>
        <v>10</v>
      </c>
      <c r="F14" s="109">
        <v>16.5</v>
      </c>
      <c r="G14" s="109">
        <v>16.5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53</v>
      </c>
      <c r="P14" s="67">
        <f t="shared" si="1"/>
        <v>70.666666666666671</v>
      </c>
      <c r="Q14" s="109">
        <v>50</v>
      </c>
      <c r="R14" s="109">
        <v>50</v>
      </c>
      <c r="S14" s="109">
        <v>40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180</v>
      </c>
      <c r="AB14" s="67">
        <f t="shared" si="3"/>
        <v>90</v>
      </c>
      <c r="AC14" s="111">
        <v>66</v>
      </c>
      <c r="AD14" s="67">
        <f t="shared" si="4"/>
        <v>73.333333333333329</v>
      </c>
      <c r="AE14" s="66">
        <f>CRS!H14</f>
        <v>77.953333333333347</v>
      </c>
      <c r="AF14" s="64">
        <f>CRS!I14</f>
        <v>89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>
        <v>10</v>
      </c>
      <c r="F15" s="109">
        <v>15</v>
      </c>
      <c r="G15" s="109">
        <v>15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66.666666666666657</v>
      </c>
      <c r="Q15" s="109">
        <v>50</v>
      </c>
      <c r="R15" s="109">
        <v>50</v>
      </c>
      <c r="S15" s="109">
        <v>37</v>
      </c>
      <c r="T15" s="109">
        <v>37</v>
      </c>
      <c r="U15" s="109"/>
      <c r="V15" s="109"/>
      <c r="W15" s="109"/>
      <c r="X15" s="109"/>
      <c r="Y15" s="109"/>
      <c r="Z15" s="109"/>
      <c r="AA15" s="60">
        <f t="shared" si="2"/>
        <v>174</v>
      </c>
      <c r="AB15" s="67">
        <f t="shared" si="3"/>
        <v>87</v>
      </c>
      <c r="AC15" s="111">
        <v>32</v>
      </c>
      <c r="AD15" s="67">
        <f t="shared" si="4"/>
        <v>35.555555555555557</v>
      </c>
      <c r="AE15" s="66">
        <f>CRS!H15</f>
        <v>62.798888888888882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>
        <v>15</v>
      </c>
      <c r="F16" s="109">
        <v>15.5</v>
      </c>
      <c r="G16" s="109">
        <v>15.5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56</v>
      </c>
      <c r="P16" s="67">
        <f t="shared" si="1"/>
        <v>74.666666666666671</v>
      </c>
      <c r="Q16" s="109">
        <v>50</v>
      </c>
      <c r="R16" s="109">
        <v>50</v>
      </c>
      <c r="S16" s="109">
        <v>35</v>
      </c>
      <c r="T16" s="109">
        <v>35</v>
      </c>
      <c r="U16" s="109"/>
      <c r="V16" s="109"/>
      <c r="W16" s="109"/>
      <c r="X16" s="109"/>
      <c r="Y16" s="109"/>
      <c r="Z16" s="109"/>
      <c r="AA16" s="60">
        <f t="shared" si="2"/>
        <v>170</v>
      </c>
      <c r="AB16" s="67">
        <f t="shared" si="3"/>
        <v>85</v>
      </c>
      <c r="AC16" s="111">
        <v>62</v>
      </c>
      <c r="AD16" s="67">
        <f t="shared" si="4"/>
        <v>68.888888888888886</v>
      </c>
      <c r="AE16" s="66">
        <f>CRS!H16</f>
        <v>76.112222222222229</v>
      </c>
      <c r="AF16" s="64">
        <f>CRS!I16</f>
        <v>88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>
        <v>15</v>
      </c>
      <c r="F17" s="109">
        <v>17</v>
      </c>
      <c r="G17" s="109">
        <v>17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59</v>
      </c>
      <c r="P17" s="67">
        <f t="shared" si="1"/>
        <v>78.666666666666657</v>
      </c>
      <c r="Q17" s="109">
        <v>50</v>
      </c>
      <c r="R17" s="109">
        <v>50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180</v>
      </c>
      <c r="AB17" s="67">
        <f t="shared" si="3"/>
        <v>90</v>
      </c>
      <c r="AC17" s="111">
        <v>68</v>
      </c>
      <c r="AD17" s="67">
        <f t="shared" si="4"/>
        <v>75.555555555555557</v>
      </c>
      <c r="AE17" s="66">
        <f>CRS!H17</f>
        <v>81.348888888888894</v>
      </c>
      <c r="AF17" s="64">
        <f>CRS!I17</f>
        <v>91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>
        <v>15</v>
      </c>
      <c r="F18" s="109">
        <v>10.5</v>
      </c>
      <c r="G18" s="109">
        <v>10.5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46</v>
      </c>
      <c r="P18" s="67">
        <f t="shared" si="1"/>
        <v>61.333333333333329</v>
      </c>
      <c r="Q18" s="109">
        <v>50</v>
      </c>
      <c r="R18" s="109">
        <v>50</v>
      </c>
      <c r="S18" s="109">
        <v>40</v>
      </c>
      <c r="T18" s="109">
        <v>40</v>
      </c>
      <c r="U18" s="109"/>
      <c r="V18" s="109"/>
      <c r="W18" s="109"/>
      <c r="X18" s="109"/>
      <c r="Y18" s="109"/>
      <c r="Z18" s="109"/>
      <c r="AA18" s="60">
        <f t="shared" si="2"/>
        <v>180</v>
      </c>
      <c r="AB18" s="67">
        <f t="shared" si="3"/>
        <v>90</v>
      </c>
      <c r="AC18" s="111">
        <v>42</v>
      </c>
      <c r="AD18" s="67">
        <f t="shared" si="4"/>
        <v>46.666666666666664</v>
      </c>
      <c r="AE18" s="66">
        <f>CRS!H18</f>
        <v>65.806666666666672</v>
      </c>
      <c r="AF18" s="64">
        <f>CRS!I18</f>
        <v>83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>
        <v>13</v>
      </c>
      <c r="G19" s="109">
        <v>13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36</v>
      </c>
      <c r="P19" s="67">
        <f t="shared" si="1"/>
        <v>48</v>
      </c>
      <c r="Q19" s="109">
        <v>50</v>
      </c>
      <c r="R19" s="109">
        <v>50</v>
      </c>
      <c r="S19" s="109">
        <v>30</v>
      </c>
      <c r="T19" s="109">
        <v>30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80</v>
      </c>
      <c r="AC19" s="111">
        <v>52</v>
      </c>
      <c r="AD19" s="67">
        <f t="shared" si="4"/>
        <v>57.777777777777771</v>
      </c>
      <c r="AE19" s="66">
        <f>CRS!H19</f>
        <v>61.884444444444441</v>
      </c>
      <c r="AF19" s="64">
        <f>CRS!I19</f>
        <v>81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>
        <v>15</v>
      </c>
      <c r="F20" s="109">
        <v>12</v>
      </c>
      <c r="G20" s="109">
        <v>12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49</v>
      </c>
      <c r="P20" s="67">
        <f t="shared" si="1"/>
        <v>65.333333333333329</v>
      </c>
      <c r="Q20" s="109">
        <v>50</v>
      </c>
      <c r="R20" s="109">
        <v>50</v>
      </c>
      <c r="S20" s="109">
        <v>25</v>
      </c>
      <c r="T20" s="109">
        <v>25</v>
      </c>
      <c r="U20" s="109"/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75</v>
      </c>
      <c r="AC20" s="111">
        <v>48</v>
      </c>
      <c r="AD20" s="67">
        <f t="shared" si="4"/>
        <v>53.333333333333336</v>
      </c>
      <c r="AE20" s="66">
        <f>CRS!H20</f>
        <v>64.443333333333342</v>
      </c>
      <c r="AF20" s="64">
        <f>CRS!I20</f>
        <v>82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>
        <v>15</v>
      </c>
      <c r="F21" s="109">
        <v>12</v>
      </c>
      <c r="G21" s="109">
        <v>12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49</v>
      </c>
      <c r="P21" s="67">
        <f t="shared" si="1"/>
        <v>65.333333333333329</v>
      </c>
      <c r="Q21" s="109">
        <v>50</v>
      </c>
      <c r="R21" s="109">
        <v>50</v>
      </c>
      <c r="S21" s="109">
        <v>35</v>
      </c>
      <c r="T21" s="109">
        <v>35</v>
      </c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85</v>
      </c>
      <c r="AC21" s="111">
        <v>48</v>
      </c>
      <c r="AD21" s="67">
        <f t="shared" si="4"/>
        <v>53.333333333333336</v>
      </c>
      <c r="AE21" s="66">
        <f>CRS!H21</f>
        <v>67.743333333333339</v>
      </c>
      <c r="AF21" s="64">
        <f>CRS!I21</f>
        <v>84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>
        <v>15</v>
      </c>
      <c r="F22" s="109">
        <v>18.5</v>
      </c>
      <c r="G22" s="109">
        <v>18.5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62</v>
      </c>
      <c r="P22" s="67">
        <f t="shared" si="1"/>
        <v>82.666666666666671</v>
      </c>
      <c r="Q22" s="109">
        <v>50</v>
      </c>
      <c r="R22" s="109">
        <v>50</v>
      </c>
      <c r="S22" s="109">
        <v>37</v>
      </c>
      <c r="T22" s="109">
        <v>37</v>
      </c>
      <c r="U22" s="109"/>
      <c r="V22" s="109"/>
      <c r="W22" s="109"/>
      <c r="X22" s="109"/>
      <c r="Y22" s="109"/>
      <c r="Z22" s="109"/>
      <c r="AA22" s="60">
        <f t="shared" si="2"/>
        <v>174</v>
      </c>
      <c r="AB22" s="67">
        <f t="shared" si="3"/>
        <v>87</v>
      </c>
      <c r="AC22" s="111">
        <v>74</v>
      </c>
      <c r="AD22" s="67">
        <f t="shared" si="4"/>
        <v>82.222222222222214</v>
      </c>
      <c r="AE22" s="66">
        <f>CRS!H22</f>
        <v>83.945555555555558</v>
      </c>
      <c r="AF22" s="64">
        <f>CRS!I22</f>
        <v>92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>
        <v>0</v>
      </c>
      <c r="F23" s="109">
        <v>17</v>
      </c>
      <c r="G23" s="109">
        <v>17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44</v>
      </c>
      <c r="P23" s="67">
        <f t="shared" si="1"/>
        <v>58.666666666666664</v>
      </c>
      <c r="Q23" s="109">
        <v>50</v>
      </c>
      <c r="R23" s="109">
        <v>50</v>
      </c>
      <c r="S23" s="109">
        <v>35</v>
      </c>
      <c r="T23" s="109">
        <v>35</v>
      </c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85</v>
      </c>
      <c r="AC23" s="111">
        <v>68</v>
      </c>
      <c r="AD23" s="67">
        <f t="shared" si="4"/>
        <v>75.555555555555557</v>
      </c>
      <c r="AE23" s="66">
        <f>CRS!H23</f>
        <v>73.098888888888894</v>
      </c>
      <c r="AF23" s="64">
        <f>CRS!I23</f>
        <v>87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>
        <v>0</v>
      </c>
      <c r="F24" s="109">
        <v>14</v>
      </c>
      <c r="G24" s="109">
        <v>14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38</v>
      </c>
      <c r="P24" s="67">
        <f t="shared" si="1"/>
        <v>50.666666666666671</v>
      </c>
      <c r="Q24" s="109">
        <v>50</v>
      </c>
      <c r="R24" s="109">
        <v>50</v>
      </c>
      <c r="S24" s="109">
        <v>25</v>
      </c>
      <c r="T24" s="109">
        <v>25</v>
      </c>
      <c r="U24" s="109"/>
      <c r="V24" s="109"/>
      <c r="W24" s="109"/>
      <c r="X24" s="109"/>
      <c r="Y24" s="109"/>
      <c r="Z24" s="109"/>
      <c r="AA24" s="60">
        <f t="shared" si="2"/>
        <v>150</v>
      </c>
      <c r="AB24" s="67">
        <f t="shared" si="3"/>
        <v>75</v>
      </c>
      <c r="AC24" s="111">
        <v>56</v>
      </c>
      <c r="AD24" s="67">
        <f t="shared" si="4"/>
        <v>62.222222222222221</v>
      </c>
      <c r="AE24" s="66">
        <f>CRS!H24</f>
        <v>62.625555555555557</v>
      </c>
      <c r="AF24" s="64">
        <f>CRS!I24</f>
        <v>81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>
        <v>10</v>
      </c>
      <c r="F25" s="109">
        <v>17.5</v>
      </c>
      <c r="G25" s="109">
        <v>17.5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55</v>
      </c>
      <c r="P25" s="67">
        <f t="shared" si="1"/>
        <v>73.333333333333329</v>
      </c>
      <c r="Q25" s="109">
        <v>50</v>
      </c>
      <c r="R25" s="109">
        <v>50</v>
      </c>
      <c r="S25" s="109">
        <v>35</v>
      </c>
      <c r="T25" s="109">
        <v>35</v>
      </c>
      <c r="U25" s="109"/>
      <c r="V25" s="109"/>
      <c r="W25" s="109"/>
      <c r="X25" s="109"/>
      <c r="Y25" s="109"/>
      <c r="Z25" s="109"/>
      <c r="AA25" s="60">
        <f t="shared" si="2"/>
        <v>170</v>
      </c>
      <c r="AB25" s="67">
        <f t="shared" si="3"/>
        <v>85</v>
      </c>
      <c r="AC25" s="111">
        <v>70</v>
      </c>
      <c r="AD25" s="67">
        <f t="shared" si="4"/>
        <v>77.777777777777786</v>
      </c>
      <c r="AE25" s="66">
        <f>CRS!H25</f>
        <v>78.694444444444457</v>
      </c>
      <c r="AF25" s="64">
        <f>CRS!I25</f>
        <v>89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53.333333333333336</v>
      </c>
      <c r="Q26" s="109">
        <v>50</v>
      </c>
      <c r="R26" s="109">
        <v>42</v>
      </c>
      <c r="S26" s="109">
        <v>35</v>
      </c>
      <c r="T26" s="109">
        <v>35</v>
      </c>
      <c r="U26" s="109"/>
      <c r="V26" s="109"/>
      <c r="W26" s="109"/>
      <c r="X26" s="109"/>
      <c r="Y26" s="109"/>
      <c r="Z26" s="109"/>
      <c r="AA26" s="60">
        <f t="shared" si="2"/>
        <v>162</v>
      </c>
      <c r="AB26" s="67">
        <f t="shared" si="3"/>
        <v>81</v>
      </c>
      <c r="AC26" s="111">
        <v>40</v>
      </c>
      <c r="AD26" s="67">
        <f t="shared" si="4"/>
        <v>44.444444444444443</v>
      </c>
      <c r="AE26" s="66">
        <f>CRS!H26</f>
        <v>59.441111111111113</v>
      </c>
      <c r="AF26" s="64">
        <f>CRS!I26</f>
        <v>80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10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40</v>
      </c>
      <c r="Q27" s="109">
        <v>50</v>
      </c>
      <c r="R27" s="109">
        <v>50</v>
      </c>
      <c r="S27" s="109">
        <v>37</v>
      </c>
      <c r="T27" s="109">
        <v>37</v>
      </c>
      <c r="U27" s="109"/>
      <c r="V27" s="109"/>
      <c r="W27" s="109"/>
      <c r="X27" s="109"/>
      <c r="Y27" s="109"/>
      <c r="Z27" s="109"/>
      <c r="AA27" s="60">
        <f t="shared" si="2"/>
        <v>174</v>
      </c>
      <c r="AB27" s="67">
        <f t="shared" si="3"/>
        <v>87</v>
      </c>
      <c r="AC27" s="111">
        <v>40</v>
      </c>
      <c r="AD27" s="67">
        <f t="shared" si="4"/>
        <v>44.444444444444443</v>
      </c>
      <c r="AE27" s="66">
        <f>CRS!H27</f>
        <v>57.021111111111118</v>
      </c>
      <c r="AF27" s="64">
        <f>CRS!I27</f>
        <v>79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17</v>
      </c>
      <c r="G28" s="109">
        <v>17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54</v>
      </c>
      <c r="P28" s="67">
        <f t="shared" si="1"/>
        <v>72</v>
      </c>
      <c r="Q28" s="109">
        <v>50</v>
      </c>
      <c r="R28" s="109">
        <v>50</v>
      </c>
      <c r="S28" s="109">
        <v>25</v>
      </c>
      <c r="T28" s="109">
        <v>25</v>
      </c>
      <c r="U28" s="109"/>
      <c r="V28" s="109"/>
      <c r="W28" s="109"/>
      <c r="X28" s="109"/>
      <c r="Y28" s="109"/>
      <c r="Z28" s="109"/>
      <c r="AA28" s="60">
        <f t="shared" si="2"/>
        <v>150</v>
      </c>
      <c r="AB28" s="67">
        <f t="shared" si="3"/>
        <v>75</v>
      </c>
      <c r="AC28" s="111">
        <v>68</v>
      </c>
      <c r="AD28" s="67">
        <f t="shared" si="4"/>
        <v>75.555555555555557</v>
      </c>
      <c r="AE28" s="66">
        <f>CRS!H28</f>
        <v>74.198888888888888</v>
      </c>
      <c r="AF28" s="64">
        <f>CRS!I28</f>
        <v>87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>
        <v>15</v>
      </c>
      <c r="F29" s="109">
        <v>16</v>
      </c>
      <c r="G29" s="109">
        <v>16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57</v>
      </c>
      <c r="P29" s="67">
        <f t="shared" si="1"/>
        <v>76</v>
      </c>
      <c r="Q29" s="109">
        <v>50</v>
      </c>
      <c r="R29" s="109">
        <v>50</v>
      </c>
      <c r="S29" s="109">
        <v>35</v>
      </c>
      <c r="T29" s="109">
        <v>35</v>
      </c>
      <c r="U29" s="109"/>
      <c r="V29" s="109"/>
      <c r="W29" s="109"/>
      <c r="X29" s="109"/>
      <c r="Y29" s="109"/>
      <c r="Z29" s="109"/>
      <c r="AA29" s="60">
        <f t="shared" si="2"/>
        <v>170</v>
      </c>
      <c r="AB29" s="67">
        <f t="shared" si="3"/>
        <v>85</v>
      </c>
      <c r="AC29" s="111">
        <v>64</v>
      </c>
      <c r="AD29" s="67">
        <f t="shared" si="4"/>
        <v>71.111111111111114</v>
      </c>
      <c r="AE29" s="66">
        <f>CRS!H29</f>
        <v>77.307777777777787</v>
      </c>
      <c r="AF29" s="64">
        <f>CRS!I29</f>
        <v>89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>
        <v>10</v>
      </c>
      <c r="F30" s="109">
        <v>13</v>
      </c>
      <c r="G30" s="109">
        <v>13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46</v>
      </c>
      <c r="P30" s="67">
        <f t="shared" si="1"/>
        <v>61.333333333333329</v>
      </c>
      <c r="Q30" s="109">
        <v>42</v>
      </c>
      <c r="R30" s="109"/>
      <c r="S30" s="109">
        <v>30</v>
      </c>
      <c r="T30" s="109">
        <v>30</v>
      </c>
      <c r="U30" s="109"/>
      <c r="V30" s="109"/>
      <c r="W30" s="109"/>
      <c r="X30" s="109"/>
      <c r="Y30" s="109"/>
      <c r="Z30" s="109"/>
      <c r="AA30" s="60">
        <f t="shared" si="2"/>
        <v>102</v>
      </c>
      <c r="AB30" s="67">
        <f t="shared" si="3"/>
        <v>51</v>
      </c>
      <c r="AC30" s="111">
        <v>52</v>
      </c>
      <c r="AD30" s="67">
        <f t="shared" si="4"/>
        <v>57.777777777777771</v>
      </c>
      <c r="AE30" s="66">
        <f>CRS!H30</f>
        <v>56.714444444444439</v>
      </c>
      <c r="AF30" s="64">
        <f>CRS!I30</f>
        <v>78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>
        <v>14</v>
      </c>
      <c r="G31" s="109">
        <v>14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38</v>
      </c>
      <c r="P31" s="67">
        <f t="shared" si="1"/>
        <v>50.666666666666671</v>
      </c>
      <c r="Q31" s="109"/>
      <c r="R31" s="109"/>
      <c r="S31" s="109">
        <v>5</v>
      </c>
      <c r="T31" s="109">
        <v>5</v>
      </c>
      <c r="U31" s="109"/>
      <c r="V31" s="109"/>
      <c r="W31" s="109"/>
      <c r="X31" s="109"/>
      <c r="Y31" s="109"/>
      <c r="Z31" s="109"/>
      <c r="AA31" s="60">
        <f t="shared" si="2"/>
        <v>10</v>
      </c>
      <c r="AB31" s="67">
        <f t="shared" si="3"/>
        <v>5</v>
      </c>
      <c r="AC31" s="111">
        <v>56</v>
      </c>
      <c r="AD31" s="67">
        <f t="shared" si="4"/>
        <v>62.222222222222221</v>
      </c>
      <c r="AE31" s="66">
        <f>CRS!H31</f>
        <v>39.525555555555556</v>
      </c>
      <c r="AF31" s="64">
        <f>CRS!I31</f>
        <v>73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>
        <v>0</v>
      </c>
      <c r="F32" s="109">
        <v>15</v>
      </c>
      <c r="G32" s="109">
        <v>15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53.333333333333336</v>
      </c>
      <c r="Q32" s="109">
        <v>50</v>
      </c>
      <c r="R32" s="109">
        <v>42</v>
      </c>
      <c r="S32" s="109">
        <v>5</v>
      </c>
      <c r="T32" s="109">
        <v>5</v>
      </c>
      <c r="U32" s="109"/>
      <c r="V32" s="109"/>
      <c r="W32" s="109"/>
      <c r="X32" s="109"/>
      <c r="Y32" s="109"/>
      <c r="Z32" s="109"/>
      <c r="AA32" s="60">
        <f t="shared" si="2"/>
        <v>102</v>
      </c>
      <c r="AB32" s="67">
        <f t="shared" si="3"/>
        <v>51</v>
      </c>
      <c r="AC32" s="111">
        <v>60</v>
      </c>
      <c r="AD32" s="67">
        <f t="shared" si="4"/>
        <v>66.666666666666657</v>
      </c>
      <c r="AE32" s="66">
        <f>CRS!H32</f>
        <v>57.096666666666671</v>
      </c>
      <c r="AF32" s="64">
        <f>CRS!I32</f>
        <v>79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>
        <v>10</v>
      </c>
      <c r="F33" s="109">
        <v>15</v>
      </c>
      <c r="G33" s="109">
        <v>15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50</v>
      </c>
      <c r="P33" s="67">
        <f t="shared" si="1"/>
        <v>66.666666666666657</v>
      </c>
      <c r="Q33" s="109">
        <v>50</v>
      </c>
      <c r="R33" s="109">
        <v>50</v>
      </c>
      <c r="S33" s="109">
        <v>35</v>
      </c>
      <c r="T33" s="109">
        <v>35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85</v>
      </c>
      <c r="AC33" s="111">
        <v>60</v>
      </c>
      <c r="AD33" s="67">
        <f t="shared" si="4"/>
        <v>66.666666666666657</v>
      </c>
      <c r="AE33" s="66">
        <f>CRS!H33</f>
        <v>72.716666666666669</v>
      </c>
      <c r="AF33" s="64">
        <f>CRS!I33</f>
        <v>86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>
        <v>5</v>
      </c>
      <c r="T34" s="109">
        <v>5</v>
      </c>
      <c r="U34" s="109"/>
      <c r="V34" s="109"/>
      <c r="W34" s="109"/>
      <c r="X34" s="109"/>
      <c r="Y34" s="109"/>
      <c r="Z34" s="109"/>
      <c r="AA34" s="60">
        <f t="shared" si="2"/>
        <v>10</v>
      </c>
      <c r="AB34" s="67">
        <f t="shared" si="3"/>
        <v>5</v>
      </c>
      <c r="AC34" s="111"/>
      <c r="AD34" s="67" t="str">
        <f t="shared" si="4"/>
        <v/>
      </c>
      <c r="AE34" s="66">
        <f>CRS!H34</f>
        <v>1.6500000000000001</v>
      </c>
      <c r="AF34" s="64">
        <f>CRS!I34</f>
        <v>70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>
        <v>15</v>
      </c>
      <c r="F35" s="109">
        <v>11</v>
      </c>
      <c r="G35" s="109">
        <v>11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47</v>
      </c>
      <c r="P35" s="67">
        <f t="shared" si="1"/>
        <v>62.666666666666671</v>
      </c>
      <c r="Q35" s="109">
        <v>50</v>
      </c>
      <c r="R35" s="109">
        <v>50</v>
      </c>
      <c r="S35" s="109">
        <v>30</v>
      </c>
      <c r="T35" s="109">
        <v>30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80</v>
      </c>
      <c r="AC35" s="111">
        <v>44</v>
      </c>
      <c r="AD35" s="67">
        <f t="shared" si="4"/>
        <v>48.888888888888886</v>
      </c>
      <c r="AE35" s="66">
        <f>CRS!H35</f>
        <v>63.702222222222233</v>
      </c>
      <c r="AF35" s="64">
        <f>CRS!I35</f>
        <v>82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>
        <v>10</v>
      </c>
      <c r="F36" s="109">
        <v>4</v>
      </c>
      <c r="G36" s="109">
        <v>4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28</v>
      </c>
      <c r="P36" s="67">
        <f t="shared" si="1"/>
        <v>37.333333333333336</v>
      </c>
      <c r="Q36" s="109">
        <v>50</v>
      </c>
      <c r="R36" s="109">
        <v>50</v>
      </c>
      <c r="S36" s="109">
        <v>30</v>
      </c>
      <c r="T36" s="109">
        <v>30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80</v>
      </c>
      <c r="AC36" s="111">
        <v>14</v>
      </c>
      <c r="AD36" s="67">
        <f t="shared" si="4"/>
        <v>15.555555555555555</v>
      </c>
      <c r="AE36" s="66">
        <f>CRS!H36</f>
        <v>44.008888888888897</v>
      </c>
      <c r="AF36" s="64">
        <f>CRS!I36</f>
        <v>74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>
        <v>17</v>
      </c>
      <c r="G37" s="109">
        <v>17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58.666666666666664</v>
      </c>
      <c r="Q37" s="109">
        <v>50</v>
      </c>
      <c r="R37" s="109">
        <v>50</v>
      </c>
      <c r="S37" s="109">
        <v>35</v>
      </c>
      <c r="T37" s="109">
        <v>35</v>
      </c>
      <c r="U37" s="109"/>
      <c r="V37" s="109"/>
      <c r="W37" s="109"/>
      <c r="X37" s="109"/>
      <c r="Y37" s="109"/>
      <c r="Z37" s="109"/>
      <c r="AA37" s="60">
        <f t="shared" si="2"/>
        <v>170</v>
      </c>
      <c r="AB37" s="67">
        <f t="shared" si="3"/>
        <v>85</v>
      </c>
      <c r="AC37" s="111">
        <v>68</v>
      </c>
      <c r="AD37" s="67">
        <f t="shared" si="4"/>
        <v>75.555555555555557</v>
      </c>
      <c r="AE37" s="66">
        <f>CRS!H37</f>
        <v>73.098888888888894</v>
      </c>
      <c r="AF37" s="64">
        <f>CRS!I37</f>
        <v>87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>
        <v>15</v>
      </c>
      <c r="F38" s="109">
        <v>15.5</v>
      </c>
      <c r="G38" s="109">
        <v>15.5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56</v>
      </c>
      <c r="P38" s="67">
        <f t="shared" si="1"/>
        <v>74.666666666666671</v>
      </c>
      <c r="Q38" s="109">
        <v>50</v>
      </c>
      <c r="R38" s="109">
        <v>50</v>
      </c>
      <c r="S38" s="109">
        <v>25</v>
      </c>
      <c r="T38" s="109">
        <v>25</v>
      </c>
      <c r="U38" s="109"/>
      <c r="V38" s="109"/>
      <c r="W38" s="109"/>
      <c r="X38" s="109"/>
      <c r="Y38" s="109"/>
      <c r="Z38" s="109"/>
      <c r="AA38" s="60">
        <f t="shared" si="2"/>
        <v>150</v>
      </c>
      <c r="AB38" s="67">
        <f t="shared" si="3"/>
        <v>75</v>
      </c>
      <c r="AC38" s="111">
        <v>62</v>
      </c>
      <c r="AD38" s="67">
        <f t="shared" si="4"/>
        <v>68.888888888888886</v>
      </c>
      <c r="AE38" s="66">
        <f>CRS!H38</f>
        <v>72.812222222222232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>
        <v>15</v>
      </c>
      <c r="F39" s="109">
        <v>15.5</v>
      </c>
      <c r="G39" s="109">
        <v>15.5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74.666666666666671</v>
      </c>
      <c r="Q39" s="109">
        <v>50</v>
      </c>
      <c r="R39" s="109">
        <v>50</v>
      </c>
      <c r="S39" s="109">
        <v>35</v>
      </c>
      <c r="T39" s="109">
        <v>35</v>
      </c>
      <c r="U39" s="109"/>
      <c r="V39" s="109"/>
      <c r="W39" s="109"/>
      <c r="X39" s="109"/>
      <c r="Y39" s="109"/>
      <c r="Z39" s="109"/>
      <c r="AA39" s="60">
        <f t="shared" si="2"/>
        <v>170</v>
      </c>
      <c r="AB39" s="67">
        <f t="shared" si="3"/>
        <v>85</v>
      </c>
      <c r="AC39" s="111">
        <v>62</v>
      </c>
      <c r="AD39" s="67">
        <f t="shared" si="4"/>
        <v>68.888888888888886</v>
      </c>
      <c r="AE39" s="66">
        <f>CRS!H39</f>
        <v>76.112222222222229</v>
      </c>
      <c r="AF39" s="64">
        <f>CRS!I39</f>
        <v>88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>
        <v>10</v>
      </c>
      <c r="F40" s="109">
        <v>20</v>
      </c>
      <c r="G40" s="109">
        <v>20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80</v>
      </c>
      <c r="Q40" s="109">
        <v>50</v>
      </c>
      <c r="R40" s="109">
        <v>35</v>
      </c>
      <c r="S40" s="109">
        <v>30</v>
      </c>
      <c r="T40" s="109">
        <v>30</v>
      </c>
      <c r="U40" s="109"/>
      <c r="V40" s="109"/>
      <c r="W40" s="109"/>
      <c r="X40" s="109"/>
      <c r="Y40" s="109"/>
      <c r="Z40" s="109"/>
      <c r="AA40" s="60">
        <f t="shared" si="2"/>
        <v>145</v>
      </c>
      <c r="AB40" s="67">
        <f t="shared" si="3"/>
        <v>72.5</v>
      </c>
      <c r="AC40" s="111">
        <v>80</v>
      </c>
      <c r="AD40" s="67">
        <f t="shared" si="4"/>
        <v>88.888888888888886</v>
      </c>
      <c r="AE40" s="66">
        <f>CRS!H40</f>
        <v>80.547222222222231</v>
      </c>
      <c r="AF40" s="64">
        <f>CRS!I40</f>
        <v>90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2L  ITE3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8:55-10:20 THS  10:20-11:45 TTS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3rd Trimester SY 2016-2017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25</v>
      </c>
      <c r="G46" s="57">
        <f t="shared" si="5"/>
        <v>25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AS01</v>
      </c>
      <c r="F47" s="317" t="str">
        <f t="shared" ref="F47:N47" si="7">IF(F6="","",F6)</f>
        <v>QUIZ01</v>
      </c>
      <c r="G47" s="317" t="str">
        <f t="shared" si="7"/>
        <v>QUIZ02</v>
      </c>
      <c r="H47" s="317" t="str">
        <f t="shared" si="7"/>
        <v>QUIZ03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75</v>
      </c>
      <c r="P47" s="311"/>
      <c r="Q47" s="317" t="str">
        <f t="shared" ref="Q47:Z47" si="8">IF(Q6="","",Q6)</f>
        <v>CC01</v>
      </c>
      <c r="R47" s="317" t="str">
        <f t="shared" si="8"/>
        <v>CC02</v>
      </c>
      <c r="S47" s="317" t="str">
        <f t="shared" si="8"/>
        <v>PF01</v>
      </c>
      <c r="T47" s="317" t="str">
        <f t="shared" si="8"/>
        <v>PF02</v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200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>
        <v>15</v>
      </c>
      <c r="F50" s="109">
        <v>16.5</v>
      </c>
      <c r="G50" s="109">
        <v>16.5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58</v>
      </c>
      <c r="P50" s="67">
        <f t="shared" ref="P50:P80" si="10">IF(O50="","",O50/$O$6*100)</f>
        <v>77.333333333333329</v>
      </c>
      <c r="Q50" s="109">
        <v>50</v>
      </c>
      <c r="R50" s="109">
        <v>50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180</v>
      </c>
      <c r="AB50" s="67">
        <f t="shared" ref="AB50:AB80" si="12">IF(AA50="","",AA50/$AA$6*100)</f>
        <v>90</v>
      </c>
      <c r="AC50" s="111">
        <v>66</v>
      </c>
      <c r="AD50" s="67">
        <f t="shared" ref="AD50:AD80" si="13">IF(AC50="","",AC50/$AC$5*100)</f>
        <v>73.333333333333329</v>
      </c>
      <c r="AE50" s="66">
        <f>CRS!H50</f>
        <v>80.153333333333336</v>
      </c>
      <c r="AF50" s="64">
        <f>CRS!I50</f>
        <v>90</v>
      </c>
    </row>
    <row r="51" spans="1:32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>
        <v>13</v>
      </c>
      <c r="F51" s="109">
        <v>9</v>
      </c>
      <c r="G51" s="109">
        <v>9</v>
      </c>
      <c r="H51" s="109">
        <v>10</v>
      </c>
      <c r="I51" s="109"/>
      <c r="J51" s="109"/>
      <c r="K51" s="109"/>
      <c r="L51" s="109"/>
      <c r="M51" s="109"/>
      <c r="N51" s="109"/>
      <c r="O51" s="60">
        <f t="shared" si="9"/>
        <v>41</v>
      </c>
      <c r="P51" s="67">
        <f t="shared" si="10"/>
        <v>54.666666666666664</v>
      </c>
      <c r="Q51" s="109">
        <v>50</v>
      </c>
      <c r="R51" s="109">
        <v>50</v>
      </c>
      <c r="S51" s="109">
        <v>35</v>
      </c>
      <c r="T51" s="109">
        <v>35</v>
      </c>
      <c r="U51" s="109"/>
      <c r="V51" s="109"/>
      <c r="W51" s="109"/>
      <c r="X51" s="109"/>
      <c r="Y51" s="109"/>
      <c r="Z51" s="109"/>
      <c r="AA51" s="60">
        <f t="shared" si="11"/>
        <v>170</v>
      </c>
      <c r="AB51" s="67">
        <f t="shared" si="12"/>
        <v>85</v>
      </c>
      <c r="AC51" s="111">
        <v>34</v>
      </c>
      <c r="AD51" s="67">
        <f t="shared" si="13"/>
        <v>37.777777777777779</v>
      </c>
      <c r="AE51" s="66">
        <f>CRS!H51</f>
        <v>58.934444444444452</v>
      </c>
      <c r="AF51" s="64">
        <f>CRS!I51</f>
        <v>79</v>
      </c>
    </row>
    <row r="52" spans="1:32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>
        <v>10</v>
      </c>
      <c r="F52" s="109">
        <v>12</v>
      </c>
      <c r="G52" s="109">
        <v>12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9"/>
        <v>44</v>
      </c>
      <c r="P52" s="67">
        <f t="shared" si="10"/>
        <v>58.666666666666664</v>
      </c>
      <c r="Q52" s="109">
        <v>50</v>
      </c>
      <c r="R52" s="109">
        <v>50</v>
      </c>
      <c r="S52" s="109">
        <v>20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1"/>
        <v>140</v>
      </c>
      <c r="AB52" s="67">
        <f t="shared" si="12"/>
        <v>70</v>
      </c>
      <c r="AC52" s="111">
        <v>48</v>
      </c>
      <c r="AD52" s="67">
        <f t="shared" si="13"/>
        <v>53.333333333333336</v>
      </c>
      <c r="AE52" s="66">
        <f>CRS!H52</f>
        <v>60.593333333333334</v>
      </c>
      <c r="AF52" s="64">
        <f>CRS!I52</f>
        <v>80</v>
      </c>
    </row>
    <row r="53" spans="1:32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>
        <v>10</v>
      </c>
      <c r="F53" s="109">
        <v>17.5</v>
      </c>
      <c r="G53" s="109">
        <v>17.5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9"/>
        <v>55</v>
      </c>
      <c r="P53" s="67">
        <f t="shared" si="10"/>
        <v>73.333333333333329</v>
      </c>
      <c r="Q53" s="109">
        <v>50</v>
      </c>
      <c r="R53" s="109">
        <v>50</v>
      </c>
      <c r="S53" s="109">
        <v>25</v>
      </c>
      <c r="T53" s="109">
        <v>25</v>
      </c>
      <c r="U53" s="109"/>
      <c r="V53" s="109"/>
      <c r="W53" s="109"/>
      <c r="X53" s="109"/>
      <c r="Y53" s="109"/>
      <c r="Z53" s="109"/>
      <c r="AA53" s="60">
        <f t="shared" si="11"/>
        <v>150</v>
      </c>
      <c r="AB53" s="67">
        <f t="shared" si="12"/>
        <v>75</v>
      </c>
      <c r="AC53" s="111">
        <v>70</v>
      </c>
      <c r="AD53" s="67">
        <f t="shared" si="13"/>
        <v>77.777777777777786</v>
      </c>
      <c r="AE53" s="66">
        <f>CRS!H53</f>
        <v>75.394444444444446</v>
      </c>
      <c r="AF53" s="64">
        <f>CRS!I53</f>
        <v>88</v>
      </c>
    </row>
    <row r="54" spans="1:32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>
        <v>21.5</v>
      </c>
      <c r="G54" s="109">
        <v>21.5</v>
      </c>
      <c r="H54" s="109">
        <v>10</v>
      </c>
      <c r="I54" s="109"/>
      <c r="J54" s="109"/>
      <c r="K54" s="109"/>
      <c r="L54" s="109"/>
      <c r="M54" s="109"/>
      <c r="N54" s="109"/>
      <c r="O54" s="60">
        <f t="shared" si="9"/>
        <v>53</v>
      </c>
      <c r="P54" s="67">
        <f t="shared" si="10"/>
        <v>70.666666666666671</v>
      </c>
      <c r="Q54" s="109">
        <v>50</v>
      </c>
      <c r="R54" s="109">
        <v>50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1"/>
        <v>140</v>
      </c>
      <c r="AB54" s="67">
        <f t="shared" si="12"/>
        <v>70</v>
      </c>
      <c r="AC54" s="111">
        <v>86</v>
      </c>
      <c r="AD54" s="67">
        <f t="shared" si="13"/>
        <v>95.555555555555557</v>
      </c>
      <c r="AE54" s="66">
        <f>CRS!H54</f>
        <v>78.908888888888896</v>
      </c>
      <c r="AF54" s="64">
        <f>CRS!I54</f>
        <v>89</v>
      </c>
    </row>
    <row r="55" spans="1:32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>
        <v>15</v>
      </c>
      <c r="F55" s="109">
        <v>19</v>
      </c>
      <c r="G55" s="109">
        <v>19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9"/>
        <v>63</v>
      </c>
      <c r="P55" s="67">
        <f t="shared" si="10"/>
        <v>84</v>
      </c>
      <c r="Q55" s="109">
        <v>50</v>
      </c>
      <c r="R55" s="109">
        <v>50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180</v>
      </c>
      <c r="AB55" s="67">
        <f t="shared" si="12"/>
        <v>90</v>
      </c>
      <c r="AC55" s="111">
        <v>76</v>
      </c>
      <c r="AD55" s="67">
        <f t="shared" si="13"/>
        <v>84.444444444444443</v>
      </c>
      <c r="AE55" s="66">
        <f>CRS!H55</f>
        <v>86.13111111111111</v>
      </c>
      <c r="AF55" s="64">
        <f>CRS!I55</f>
        <v>93</v>
      </c>
    </row>
    <row r="56" spans="1:32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>
        <v>25</v>
      </c>
      <c r="T56" s="109">
        <v>25</v>
      </c>
      <c r="U56" s="109"/>
      <c r="V56" s="109"/>
      <c r="W56" s="109"/>
      <c r="X56" s="109"/>
      <c r="Y56" s="109"/>
      <c r="Z56" s="109"/>
      <c r="AA56" s="60">
        <f t="shared" si="11"/>
        <v>50</v>
      </c>
      <c r="AB56" s="67">
        <f t="shared" si="12"/>
        <v>25</v>
      </c>
      <c r="AC56" s="111"/>
      <c r="AD56" s="67" t="str">
        <f t="shared" si="13"/>
        <v/>
      </c>
      <c r="AE56" s="66">
        <f>CRS!H56</f>
        <v>8.25</v>
      </c>
      <c r="AF56" s="64">
        <f>CRS!I56</f>
        <v>71</v>
      </c>
    </row>
    <row r="57" spans="1:32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>
        <v>10</v>
      </c>
      <c r="F57" s="109">
        <v>10</v>
      </c>
      <c r="G57" s="109">
        <v>20</v>
      </c>
      <c r="H57" s="109">
        <v>10</v>
      </c>
      <c r="I57" s="109"/>
      <c r="J57" s="109"/>
      <c r="K57" s="109"/>
      <c r="L57" s="109"/>
      <c r="M57" s="109"/>
      <c r="N57" s="109"/>
      <c r="O57" s="60">
        <f t="shared" si="9"/>
        <v>50</v>
      </c>
      <c r="P57" s="67">
        <f t="shared" si="10"/>
        <v>66.666666666666657</v>
      </c>
      <c r="Q57" s="109">
        <v>50</v>
      </c>
      <c r="R57" s="109">
        <v>50</v>
      </c>
      <c r="S57" s="109">
        <v>5</v>
      </c>
      <c r="T57" s="109">
        <v>5</v>
      </c>
      <c r="U57" s="109"/>
      <c r="V57" s="109"/>
      <c r="W57" s="109"/>
      <c r="X57" s="109"/>
      <c r="Y57" s="109"/>
      <c r="Z57" s="109"/>
      <c r="AA57" s="60">
        <f t="shared" si="11"/>
        <v>110</v>
      </c>
      <c r="AB57" s="67">
        <f t="shared" si="12"/>
        <v>55.000000000000007</v>
      </c>
      <c r="AC57" s="111">
        <v>48</v>
      </c>
      <c r="AD57" s="67">
        <f t="shared" si="13"/>
        <v>53.333333333333336</v>
      </c>
      <c r="AE57" s="66">
        <f>CRS!H57</f>
        <v>58.283333333333331</v>
      </c>
      <c r="AF57" s="64">
        <f>CRS!I57</f>
        <v>79</v>
      </c>
    </row>
    <row r="58" spans="1:32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>
        <v>15</v>
      </c>
      <c r="F58" s="109">
        <v>17</v>
      </c>
      <c r="G58" s="109">
        <v>17</v>
      </c>
      <c r="H58" s="109">
        <v>10</v>
      </c>
      <c r="I58" s="109"/>
      <c r="J58" s="109"/>
      <c r="K58" s="109"/>
      <c r="L58" s="109"/>
      <c r="M58" s="109"/>
      <c r="N58" s="109"/>
      <c r="O58" s="60">
        <f t="shared" si="9"/>
        <v>59</v>
      </c>
      <c r="P58" s="67">
        <f t="shared" si="10"/>
        <v>78.666666666666657</v>
      </c>
      <c r="Q58" s="109">
        <v>50</v>
      </c>
      <c r="R58" s="109">
        <v>50</v>
      </c>
      <c r="S58" s="109">
        <v>40</v>
      </c>
      <c r="T58" s="109">
        <v>40</v>
      </c>
      <c r="U58" s="109"/>
      <c r="V58" s="109"/>
      <c r="W58" s="109"/>
      <c r="X58" s="109"/>
      <c r="Y58" s="109"/>
      <c r="Z58" s="109"/>
      <c r="AA58" s="60">
        <f t="shared" si="11"/>
        <v>180</v>
      </c>
      <c r="AB58" s="67">
        <f t="shared" si="12"/>
        <v>90</v>
      </c>
      <c r="AC58" s="111">
        <v>68</v>
      </c>
      <c r="AD58" s="67">
        <f t="shared" si="13"/>
        <v>75.555555555555557</v>
      </c>
      <c r="AE58" s="66">
        <f>CRS!H58</f>
        <v>81.348888888888894</v>
      </c>
      <c r="AF58" s="64">
        <f>CRS!I58</f>
        <v>91</v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zoomScaleNormal="100" workbookViewId="0">
      <selection activeCell="E50" sqref="E50:F5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2L  ITE3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8:55-10:20 THS  10:20-11:45 TTS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2016-2017</v>
      </c>
      <c r="B5" s="324"/>
      <c r="C5" s="325"/>
      <c r="D5" s="325"/>
      <c r="E5" s="108">
        <v>25</v>
      </c>
      <c r="F5" s="108">
        <v>25</v>
      </c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>
        <v>70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263</v>
      </c>
      <c r="F6" s="305" t="s">
        <v>264</v>
      </c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>
        <v>17</v>
      </c>
      <c r="F9" s="109">
        <v>18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35</v>
      </c>
      <c r="P9" s="67">
        <f>IF(O9="","",O9/$O$6*100)</f>
        <v>70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56</v>
      </c>
      <c r="AD9" s="67">
        <f>IF(AC9="","",AC9/$AC$5*100)</f>
        <v>80</v>
      </c>
      <c r="AE9" s="112">
        <f>CRS!M9</f>
        <v>50.300000000000004</v>
      </c>
      <c r="AF9" s="66">
        <f>CRS!N9</f>
        <v>68.586111111111123</v>
      </c>
      <c r="AG9" s="64">
        <f>CRS!O9</f>
        <v>84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>
        <v>10</v>
      </c>
      <c r="F10" s="109">
        <v>11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21</v>
      </c>
      <c r="P10" s="67">
        <f t="shared" ref="P10:P40" si="1">IF(O10="","",O10/$O$6*100)</f>
        <v>42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46</v>
      </c>
      <c r="AD10" s="67">
        <f t="shared" ref="AD10:AD40" si="4">IF(AC10="","",AC10/$AC$5*100)</f>
        <v>65.714285714285708</v>
      </c>
      <c r="AE10" s="112">
        <f>CRS!M10</f>
        <v>36.202857142857141</v>
      </c>
      <c r="AF10" s="66">
        <f>CRS!N10</f>
        <v>46.425317460317459</v>
      </c>
      <c r="AG10" s="64">
        <f>CRS!O10</f>
        <v>74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>
        <v>16</v>
      </c>
      <c r="F11" s="109">
        <v>11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27</v>
      </c>
      <c r="P11" s="67">
        <f t="shared" si="1"/>
        <v>54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53</v>
      </c>
      <c r="AD11" s="67">
        <f t="shared" si="4"/>
        <v>75.714285714285708</v>
      </c>
      <c r="AE11" s="112">
        <f>CRS!M11</f>
        <v>43.562857142857141</v>
      </c>
      <c r="AF11" s="66">
        <f>CRS!N11</f>
        <v>57.912539682539681</v>
      </c>
      <c r="AG11" s="64">
        <f>CRS!O11</f>
        <v>79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17</v>
      </c>
      <c r="F12" s="109">
        <v>18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35</v>
      </c>
      <c r="P12" s="67">
        <f t="shared" si="1"/>
        <v>70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59</v>
      </c>
      <c r="AD12" s="67">
        <f t="shared" si="4"/>
        <v>84.285714285714292</v>
      </c>
      <c r="AE12" s="112">
        <f>CRS!M12</f>
        <v>51.757142857142867</v>
      </c>
      <c r="AF12" s="66">
        <f>CRS!N12</f>
        <v>65.728015873015877</v>
      </c>
      <c r="AG12" s="64">
        <f>CRS!O12</f>
        <v>83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>
        <v>16</v>
      </c>
      <c r="F13" s="109">
        <v>19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35</v>
      </c>
      <c r="P13" s="67">
        <f t="shared" si="1"/>
        <v>70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59</v>
      </c>
      <c r="AD13" s="67">
        <f t="shared" si="4"/>
        <v>84.285714285714292</v>
      </c>
      <c r="AE13" s="112">
        <f>CRS!M13</f>
        <v>51.757142857142867</v>
      </c>
      <c r="AF13" s="66">
        <f>CRS!N13</f>
        <v>68.716904761904772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>
        <v>15</v>
      </c>
      <c r="F14" s="109">
        <v>17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32</v>
      </c>
      <c r="P14" s="67">
        <f t="shared" si="1"/>
        <v>64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55</v>
      </c>
      <c r="AD14" s="67">
        <f t="shared" si="4"/>
        <v>78.571428571428569</v>
      </c>
      <c r="AE14" s="112">
        <f>CRS!M14</f>
        <v>47.834285714285713</v>
      </c>
      <c r="AF14" s="66">
        <f>CRS!N14</f>
        <v>62.89380952380953</v>
      </c>
      <c r="AG14" s="64">
        <f>CRS!O14</f>
        <v>81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>
        <v>12</v>
      </c>
      <c r="F15" s="109">
        <v>10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22</v>
      </c>
      <c r="P15" s="67">
        <f t="shared" si="1"/>
        <v>44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39</v>
      </c>
      <c r="AD15" s="67">
        <f t="shared" si="4"/>
        <v>55.714285714285715</v>
      </c>
      <c r="AE15" s="112">
        <f>CRS!M15</f>
        <v>33.462857142857146</v>
      </c>
      <c r="AF15" s="66">
        <f>CRS!N15</f>
        <v>48.130873015873014</v>
      </c>
      <c r="AG15" s="64">
        <f>CRS!O15</f>
        <v>74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>
        <v>13</v>
      </c>
      <c r="F16" s="109">
        <v>14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27</v>
      </c>
      <c r="P16" s="67">
        <f t="shared" si="1"/>
        <v>54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53</v>
      </c>
      <c r="AD16" s="67">
        <f t="shared" si="4"/>
        <v>75.714285714285708</v>
      </c>
      <c r="AE16" s="112">
        <f>CRS!M16</f>
        <v>43.562857142857141</v>
      </c>
      <c r="AF16" s="66">
        <f>CRS!N16</f>
        <v>59.837539682539685</v>
      </c>
      <c r="AG16" s="64">
        <f>CRS!O16</f>
        <v>80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>
        <v>11</v>
      </c>
      <c r="F17" s="109">
        <v>17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28</v>
      </c>
      <c r="P17" s="67">
        <f t="shared" si="1"/>
        <v>56.000000000000007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52</v>
      </c>
      <c r="AD17" s="67">
        <f t="shared" si="4"/>
        <v>74.285714285714292</v>
      </c>
      <c r="AE17" s="112">
        <f>CRS!M17</f>
        <v>43.737142857142864</v>
      </c>
      <c r="AF17" s="66">
        <f>CRS!N17</f>
        <v>62.543015873015875</v>
      </c>
      <c r="AG17" s="64">
        <f>CRS!O17</f>
        <v>81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>
        <v>9</v>
      </c>
      <c r="F18" s="109">
        <v>16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25</v>
      </c>
      <c r="P18" s="67">
        <f t="shared" si="1"/>
        <v>50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53</v>
      </c>
      <c r="AD18" s="67">
        <f t="shared" si="4"/>
        <v>75.714285714285708</v>
      </c>
      <c r="AE18" s="112">
        <f>CRS!M18</f>
        <v>42.242857142857147</v>
      </c>
      <c r="AF18" s="66">
        <f>CRS!N18</f>
        <v>54.02476190476191</v>
      </c>
      <c r="AG18" s="64">
        <f>CRS!O18</f>
        <v>77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>
        <v>11</v>
      </c>
      <c r="F19" s="109">
        <v>11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22</v>
      </c>
      <c r="P19" s="67">
        <f t="shared" si="1"/>
        <v>44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53</v>
      </c>
      <c r="AD19" s="67">
        <f t="shared" si="4"/>
        <v>75.714285714285708</v>
      </c>
      <c r="AE19" s="112">
        <f>CRS!M19</f>
        <v>40.262857142857143</v>
      </c>
      <c r="AF19" s="66">
        <f>CRS!N19</f>
        <v>51.073650793650792</v>
      </c>
      <c r="AG19" s="64">
        <f>CRS!O19</f>
        <v>75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>
        <v>13</v>
      </c>
      <c r="F20" s="109">
        <v>14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27</v>
      </c>
      <c r="P20" s="67">
        <f t="shared" si="1"/>
        <v>54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59</v>
      </c>
      <c r="AD20" s="67">
        <f t="shared" si="4"/>
        <v>84.285714285714292</v>
      </c>
      <c r="AE20" s="112">
        <f>CRS!M20</f>
        <v>46.477142857142866</v>
      </c>
      <c r="AF20" s="66">
        <f>CRS!N20</f>
        <v>55.460238095238104</v>
      </c>
      <c r="AG20" s="64">
        <f>CRS!O20</f>
        <v>78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>
        <v>15</v>
      </c>
      <c r="F21" s="109">
        <v>12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27</v>
      </c>
      <c r="P21" s="67">
        <f t="shared" si="1"/>
        <v>54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52</v>
      </c>
      <c r="AD21" s="67">
        <f t="shared" si="4"/>
        <v>74.285714285714292</v>
      </c>
      <c r="AE21" s="112">
        <f>CRS!M21</f>
        <v>43.07714285714286</v>
      </c>
      <c r="AF21" s="66">
        <f>CRS!N21</f>
        <v>55.4102380952381</v>
      </c>
      <c r="AG21" s="64">
        <f>CRS!O21</f>
        <v>78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>
        <v>16</v>
      </c>
      <c r="F22" s="109">
        <v>15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31</v>
      </c>
      <c r="P22" s="67">
        <f t="shared" si="1"/>
        <v>62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56</v>
      </c>
      <c r="AD22" s="67">
        <f t="shared" si="4"/>
        <v>80</v>
      </c>
      <c r="AE22" s="112">
        <f>CRS!M22</f>
        <v>47.660000000000004</v>
      </c>
      <c r="AF22" s="66">
        <f>CRS!N22</f>
        <v>65.802777777777777</v>
      </c>
      <c r="AG22" s="64">
        <f>CRS!O22</f>
        <v>83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 t="s">
        <v>262</v>
      </c>
      <c r="F23" s="109" t="s">
        <v>262</v>
      </c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 t="s">
        <v>262</v>
      </c>
      <c r="AD23" s="67" t="e">
        <f t="shared" si="4"/>
        <v>#VALUE!</v>
      </c>
      <c r="AE23" s="112" t="e">
        <f>CRS!M23</f>
        <v>#VALUE!</v>
      </c>
      <c r="AF23" s="66" t="e">
        <f>CRS!N23</f>
        <v>#VALUE!</v>
      </c>
      <c r="AG23" s="64" t="e">
        <f>CRS!O23</f>
        <v>#VALUE!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>
        <v>12</v>
      </c>
      <c r="F24" s="109">
        <v>15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27</v>
      </c>
      <c r="P24" s="67">
        <f t="shared" si="1"/>
        <v>54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53</v>
      </c>
      <c r="AD24" s="67">
        <f t="shared" si="4"/>
        <v>75.714285714285708</v>
      </c>
      <c r="AE24" s="112">
        <f>CRS!M24</f>
        <v>43.562857142857141</v>
      </c>
      <c r="AF24" s="66">
        <f>CRS!N24</f>
        <v>53.094206349206345</v>
      </c>
      <c r="AG24" s="64">
        <f>CRS!O24</f>
        <v>77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 t="s">
        <v>262</v>
      </c>
      <c r="F25" s="109">
        <v>20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40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59</v>
      </c>
      <c r="AD25" s="67">
        <f t="shared" si="4"/>
        <v>84.285714285714292</v>
      </c>
      <c r="AE25" s="112">
        <f>CRS!M25</f>
        <v>41.857142857142861</v>
      </c>
      <c r="AF25" s="66">
        <f>CRS!N25</f>
        <v>60.275793650793659</v>
      </c>
      <c r="AG25" s="64">
        <f>CRS!O25</f>
        <v>80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>
        <v>16</v>
      </c>
      <c r="F26" s="109">
        <v>16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32</v>
      </c>
      <c r="P26" s="67">
        <f t="shared" si="1"/>
        <v>64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51</v>
      </c>
      <c r="AD26" s="67">
        <f t="shared" si="4"/>
        <v>72.857142857142847</v>
      </c>
      <c r="AE26" s="112">
        <f>CRS!M26</f>
        <v>45.89142857142857</v>
      </c>
      <c r="AF26" s="66">
        <f>CRS!N26</f>
        <v>52.666269841269838</v>
      </c>
      <c r="AG26" s="64">
        <f>CRS!O26</f>
        <v>76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>
        <v>10</v>
      </c>
      <c r="F27" s="109">
        <v>9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19</v>
      </c>
      <c r="P27" s="67">
        <f t="shared" si="1"/>
        <v>38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41</v>
      </c>
      <c r="AD27" s="67">
        <f t="shared" si="4"/>
        <v>58.571428571428577</v>
      </c>
      <c r="AE27" s="112">
        <f>CRS!M27</f>
        <v>32.454285714285717</v>
      </c>
      <c r="AF27" s="66">
        <f>CRS!N27</f>
        <v>44.737698412698421</v>
      </c>
      <c r="AG27" s="64">
        <f>CRS!O27</f>
        <v>74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>
        <v>14</v>
      </c>
      <c r="F28" s="109" t="s">
        <v>262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14</v>
      </c>
      <c r="P28" s="67">
        <f t="shared" si="1"/>
        <v>28.000000000000004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51</v>
      </c>
      <c r="AD28" s="67">
        <f t="shared" si="4"/>
        <v>72.857142857142847</v>
      </c>
      <c r="AE28" s="112">
        <f>CRS!M28</f>
        <v>34.011428571428567</v>
      </c>
      <c r="AF28" s="66">
        <f>CRS!N28</f>
        <v>54.105158730158728</v>
      </c>
      <c r="AG28" s="64">
        <f>CRS!O28</f>
        <v>77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>
        <v>17</v>
      </c>
      <c r="F29" s="109">
        <v>18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35</v>
      </c>
      <c r="P29" s="67">
        <f t="shared" si="1"/>
        <v>70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61</v>
      </c>
      <c r="AD29" s="67">
        <f t="shared" si="4"/>
        <v>87.142857142857139</v>
      </c>
      <c r="AE29" s="112">
        <f>CRS!M29</f>
        <v>52.728571428571428</v>
      </c>
      <c r="AF29" s="66">
        <f>CRS!N29</f>
        <v>65.0181746031746</v>
      </c>
      <c r="AG29" s="64">
        <f>CRS!O29</f>
        <v>83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>
        <v>13</v>
      </c>
      <c r="F30" s="109">
        <v>10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23</v>
      </c>
      <c r="P30" s="67">
        <f t="shared" si="1"/>
        <v>46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45</v>
      </c>
      <c r="AD30" s="67">
        <f t="shared" si="4"/>
        <v>64.285714285714292</v>
      </c>
      <c r="AE30" s="112">
        <f>CRS!M30</f>
        <v>37.037142857142861</v>
      </c>
      <c r="AF30" s="66">
        <f>CRS!N30</f>
        <v>46.875793650793653</v>
      </c>
      <c r="AG30" s="64">
        <f>CRS!O30</f>
        <v>74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 t="s">
        <v>262</v>
      </c>
      <c r="F31" s="109">
        <v>16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16</v>
      </c>
      <c r="P31" s="67">
        <f t="shared" si="1"/>
        <v>32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62</v>
      </c>
      <c r="AD31" s="67">
        <f t="shared" si="4"/>
        <v>88.571428571428569</v>
      </c>
      <c r="AE31" s="112">
        <f>CRS!M31</f>
        <v>40.674285714285716</v>
      </c>
      <c r="AF31" s="66">
        <f>CRS!N31</f>
        <v>40.099920634920636</v>
      </c>
      <c r="AG31" s="64">
        <f>CRS!O31</f>
        <v>73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>
        <v>14</v>
      </c>
      <c r="F32" s="109">
        <v>19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33</v>
      </c>
      <c r="P32" s="67">
        <f t="shared" si="1"/>
        <v>66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60</v>
      </c>
      <c r="AD32" s="67">
        <f t="shared" si="4"/>
        <v>85.714285714285708</v>
      </c>
      <c r="AE32" s="112">
        <f>CRS!M32</f>
        <v>50.92285714285714</v>
      </c>
      <c r="AF32" s="66">
        <f>CRS!N32</f>
        <v>54.009761904761902</v>
      </c>
      <c r="AG32" s="64">
        <f>CRS!O32</f>
        <v>77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>
        <v>17</v>
      </c>
      <c r="F33" s="109">
        <v>18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35</v>
      </c>
      <c r="P33" s="67">
        <f t="shared" si="1"/>
        <v>70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59</v>
      </c>
      <c r="AD33" s="67">
        <f t="shared" si="4"/>
        <v>84.285714285714292</v>
      </c>
      <c r="AE33" s="112">
        <f>CRS!M33</f>
        <v>51.757142857142867</v>
      </c>
      <c r="AF33" s="66">
        <f>CRS!N33</f>
        <v>62.236904761904768</v>
      </c>
      <c r="AG33" s="64">
        <f>CRS!O33</f>
        <v>81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 t="s">
        <v>262</v>
      </c>
      <c r="F34" s="109" t="s">
        <v>262</v>
      </c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 t="s">
        <v>262</v>
      </c>
      <c r="AD34" s="67" t="e">
        <f t="shared" si="4"/>
        <v>#VALUE!</v>
      </c>
      <c r="AE34" s="112" t="e">
        <f>CRS!M34</f>
        <v>#VALUE!</v>
      </c>
      <c r="AF34" s="66" t="e">
        <f>CRS!N34</f>
        <v>#VALUE!</v>
      </c>
      <c r="AG34" s="64" t="e">
        <f>CRS!O34</f>
        <v>#VALUE!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>
        <v>16</v>
      </c>
      <c r="F35" s="109">
        <v>13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29</v>
      </c>
      <c r="P35" s="67">
        <f t="shared" si="1"/>
        <v>57.999999999999993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54</v>
      </c>
      <c r="AD35" s="67">
        <f t="shared" si="4"/>
        <v>77.142857142857153</v>
      </c>
      <c r="AE35" s="112">
        <f>CRS!M35</f>
        <v>45.368571428571428</v>
      </c>
      <c r="AF35" s="66">
        <f>CRS!N35</f>
        <v>54.53539682539683</v>
      </c>
      <c r="AG35" s="64">
        <f>CRS!O35</f>
        <v>77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>
        <v>11</v>
      </c>
      <c r="F36" s="109">
        <v>11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22</v>
      </c>
      <c r="P36" s="67">
        <f t="shared" si="1"/>
        <v>44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46</v>
      </c>
      <c r="AD36" s="67">
        <f t="shared" si="4"/>
        <v>65.714285714285708</v>
      </c>
      <c r="AE36" s="112">
        <f>CRS!M36</f>
        <v>36.862857142857145</v>
      </c>
      <c r="AF36" s="66">
        <f>CRS!N36</f>
        <v>40.435873015873021</v>
      </c>
      <c r="AG36" s="64">
        <f>CRS!O36</f>
        <v>73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>
        <v>14</v>
      </c>
      <c r="F37" s="109">
        <v>19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33</v>
      </c>
      <c r="P37" s="67">
        <f t="shared" si="1"/>
        <v>66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61</v>
      </c>
      <c r="AD37" s="67">
        <f t="shared" si="4"/>
        <v>87.142857142857139</v>
      </c>
      <c r="AE37" s="112">
        <f>CRS!M37</f>
        <v>51.408571428571435</v>
      </c>
      <c r="AF37" s="66">
        <f>CRS!N37</f>
        <v>62.253730158730164</v>
      </c>
      <c r="AG37" s="64">
        <f>CRS!O37</f>
        <v>81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>
        <v>15</v>
      </c>
      <c r="F38" s="109">
        <v>15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30</v>
      </c>
      <c r="P38" s="67">
        <f t="shared" si="1"/>
        <v>60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51</v>
      </c>
      <c r="AD38" s="67">
        <f t="shared" si="4"/>
        <v>72.857142857142847</v>
      </c>
      <c r="AE38" s="112">
        <f>CRS!M38</f>
        <v>44.571428571428569</v>
      </c>
      <c r="AF38" s="66">
        <f>CRS!N38</f>
        <v>58.691825396825401</v>
      </c>
      <c r="AG38" s="64">
        <f>CRS!O38</f>
        <v>79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>
        <v>12</v>
      </c>
      <c r="F39" s="109" t="s">
        <v>262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12</v>
      </c>
      <c r="P39" s="67">
        <f t="shared" si="1"/>
        <v>24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 t="s">
        <v>262</v>
      </c>
      <c r="AD39" s="67" t="e">
        <f t="shared" si="4"/>
        <v>#VALUE!</v>
      </c>
      <c r="AE39" s="112" t="e">
        <f>CRS!M39</f>
        <v>#VALUE!</v>
      </c>
      <c r="AF39" s="66" t="e">
        <f>CRS!N39</f>
        <v>#VALUE!</v>
      </c>
      <c r="AG39" s="64" t="e">
        <f>CRS!O39</f>
        <v>#VALUE!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>
        <v>14</v>
      </c>
      <c r="F40" s="109">
        <v>18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32</v>
      </c>
      <c r="P40" s="67">
        <f t="shared" si="1"/>
        <v>64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58</v>
      </c>
      <c r="AD40" s="67">
        <f t="shared" si="4"/>
        <v>82.857142857142861</v>
      </c>
      <c r="AE40" s="112">
        <f>CRS!M40</f>
        <v>49.291428571428575</v>
      </c>
      <c r="AF40" s="66">
        <f>CRS!N40</f>
        <v>64.9193253968254</v>
      </c>
      <c r="AG40" s="64">
        <f>CRS!O40</f>
        <v>82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2L  ITE3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8:55-10:20 THS  10:20-11:45 TTS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2016-2017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Quiz01</v>
      </c>
      <c r="F47" s="317" t="str">
        <f t="shared" si="5"/>
        <v>Quiz02</v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50</v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>
        <v>17</v>
      </c>
      <c r="F50" s="109">
        <v>19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36</v>
      </c>
      <c r="P50" s="67">
        <f t="shared" ref="P50:P80" si="9">IF(O50="","",O50/$O$6*100)</f>
        <v>72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63</v>
      </c>
      <c r="AD50" s="67">
        <f t="shared" ref="AD50:AD80" si="12">IF(AC50="","",AC50/$AC$5*100)</f>
        <v>90</v>
      </c>
      <c r="AE50" s="112">
        <f>CRS!M50</f>
        <v>54.36</v>
      </c>
      <c r="AF50" s="66">
        <f>CRS!N50</f>
        <v>67.256666666666661</v>
      </c>
      <c r="AG50" s="64">
        <f>CRS!O50</f>
        <v>84</v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>
        <v>16</v>
      </c>
      <c r="F51" s="109">
        <v>12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28</v>
      </c>
      <c r="P51" s="67">
        <f t="shared" si="9"/>
        <v>56.000000000000007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48</v>
      </c>
      <c r="AD51" s="67">
        <f t="shared" si="12"/>
        <v>68.571428571428569</v>
      </c>
      <c r="AE51" s="112">
        <f>CRS!M51</f>
        <v>41.794285714285721</v>
      </c>
      <c r="AF51" s="66">
        <f>CRS!N51</f>
        <v>50.364365079365086</v>
      </c>
      <c r="AG51" s="64">
        <f>CRS!O51</f>
        <v>75</v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>
        <v>13</v>
      </c>
      <c r="F52" s="109">
        <v>18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31</v>
      </c>
      <c r="P52" s="67">
        <f t="shared" si="9"/>
        <v>62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52</v>
      </c>
      <c r="AD52" s="67">
        <f t="shared" si="12"/>
        <v>74.285714285714292</v>
      </c>
      <c r="AE52" s="112">
        <f>CRS!M52</f>
        <v>45.717142857142861</v>
      </c>
      <c r="AF52" s="66">
        <f>CRS!N52</f>
        <v>53.155238095238097</v>
      </c>
      <c r="AG52" s="64">
        <f>CRS!O52</f>
        <v>77</v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>
        <v>14</v>
      </c>
      <c r="F53" s="109">
        <v>17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8"/>
        <v>31</v>
      </c>
      <c r="P53" s="67">
        <f t="shared" si="9"/>
        <v>62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58</v>
      </c>
      <c r="AD53" s="67">
        <f t="shared" si="12"/>
        <v>82.857142857142861</v>
      </c>
      <c r="AE53" s="112">
        <f>CRS!M53</f>
        <v>48.631428571428572</v>
      </c>
      <c r="AF53" s="66">
        <f>CRS!N53</f>
        <v>62.012936507936509</v>
      </c>
      <c r="AG53" s="64">
        <f>CRS!O53</f>
        <v>81</v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19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33</v>
      </c>
      <c r="P54" s="67">
        <f t="shared" si="9"/>
        <v>66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64</v>
      </c>
      <c r="AD54" s="67">
        <f t="shared" si="12"/>
        <v>91.428571428571431</v>
      </c>
      <c r="AE54" s="112">
        <f>CRS!M54</f>
        <v>52.86571428571429</v>
      </c>
      <c r="AF54" s="66">
        <f>CRS!N54</f>
        <v>65.887301587301593</v>
      </c>
      <c r="AG54" s="64">
        <f>CRS!O54</f>
        <v>83</v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>
        <v>16</v>
      </c>
      <c r="F55" s="109">
        <v>18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8"/>
        <v>34</v>
      </c>
      <c r="P55" s="67">
        <f t="shared" si="9"/>
        <v>68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58</v>
      </c>
      <c r="AD55" s="67">
        <f t="shared" si="12"/>
        <v>82.857142857142861</v>
      </c>
      <c r="AE55" s="112">
        <f>CRS!M55</f>
        <v>50.611428571428576</v>
      </c>
      <c r="AF55" s="66">
        <f>CRS!N55</f>
        <v>68.37126984126985</v>
      </c>
      <c r="AG55" s="64">
        <f>CRS!O55</f>
        <v>84</v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>
        <v>14</v>
      </c>
      <c r="F56" s="109" t="s">
        <v>262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8"/>
        <v>14</v>
      </c>
      <c r="P56" s="67">
        <f t="shared" si="9"/>
        <v>28.000000000000004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55</v>
      </c>
      <c r="AD56" s="67">
        <f t="shared" si="12"/>
        <v>78.571428571428569</v>
      </c>
      <c r="AE56" s="112">
        <f>CRS!M56</f>
        <v>35.954285714285717</v>
      </c>
      <c r="AF56" s="66">
        <f>CRS!N56</f>
        <v>22.102142857142859</v>
      </c>
      <c r="AG56" s="64">
        <f>CRS!O56</f>
        <v>72</v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 t="s">
        <v>262</v>
      </c>
      <c r="F57" s="109" t="s">
        <v>262</v>
      </c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>
        <v>44</v>
      </c>
      <c r="AD57" s="67">
        <f t="shared" si="12"/>
        <v>62.857142857142854</v>
      </c>
      <c r="AE57" s="112">
        <f>CRS!M57</f>
        <v>21.371428571428574</v>
      </c>
      <c r="AF57" s="66">
        <f>CRS!N57</f>
        <v>39.827380952380949</v>
      </c>
      <c r="AG57" s="64">
        <f>CRS!O57</f>
        <v>73</v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>
        <v>17</v>
      </c>
      <c r="F58" s="109">
        <v>20</v>
      </c>
      <c r="G58" s="109"/>
      <c r="H58" s="109"/>
      <c r="I58" s="109"/>
      <c r="J58" s="109"/>
      <c r="K58" s="109"/>
      <c r="L58" s="109"/>
      <c r="M58" s="109"/>
      <c r="N58" s="109"/>
      <c r="O58" s="60">
        <f t="shared" si="8"/>
        <v>37</v>
      </c>
      <c r="P58" s="67">
        <f t="shared" si="9"/>
        <v>74</v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>
        <v>61</v>
      </c>
      <c r="AD58" s="67">
        <f t="shared" si="12"/>
        <v>87.142857142857139</v>
      </c>
      <c r="AE58" s="112">
        <f>CRS!M58</f>
        <v>54.048571428571435</v>
      </c>
      <c r="AF58" s="66">
        <f>CRS!N58</f>
        <v>67.698730158730172</v>
      </c>
      <c r="AG58" s="64">
        <f>CRS!O58</f>
        <v>84</v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2L  ITE3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8:55-10:20 THS  10:20-11:45 TTS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3rd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2L  ITE3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8:55-10:20 THS  10:20-11:45 TTS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3rd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2L</v>
      </c>
      <c r="C11" s="385" t="str">
        <f>'INITIAL INPUT'!G12</f>
        <v>ITE3</v>
      </c>
      <c r="D11" s="386"/>
      <c r="E11" s="386"/>
      <c r="F11" s="163"/>
      <c r="G11" s="387" t="str">
        <f>CRS!A4</f>
        <v>8:55-10:20 THS  10:20-11:45 TTS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>
        <f>IF(CRS!I9="","",CRS!I9)</f>
        <v>93</v>
      </c>
      <c r="J15" s="145"/>
      <c r="K15" s="144">
        <f>IF(CRS!O9="","",CRS!O9)</f>
        <v>84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14-5412-281</v>
      </c>
      <c r="C16" s="139" t="str">
        <f>IF(NAMES!B3="","",NAMES!B3)</f>
        <v xml:space="preserve">ALIBAYA, YMIE DJHORJIE LUZ D.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TRACK-2</v>
      </c>
      <c r="H16" s="133"/>
      <c r="I16" s="144">
        <f>IF(CRS!I10="","",CRS!I10)</f>
        <v>78</v>
      </c>
      <c r="J16" s="145"/>
      <c r="K16" s="144">
        <f>IF(CRS!O10="","",CRS!O10)</f>
        <v>74</v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16-3610-680</v>
      </c>
      <c r="C17" s="139" t="str">
        <f>IF(NAMES!B4="","",NAMES!B4)</f>
        <v xml:space="preserve">ANGARA, HARDHALE E.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86</v>
      </c>
      <c r="J17" s="145"/>
      <c r="K17" s="144">
        <f>IF(CRS!O11="","",CRS!O11)</f>
        <v>79</v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90</v>
      </c>
      <c r="J18" s="145"/>
      <c r="K18" s="144">
        <f>IF(CRS!O12="","",CRS!O12)</f>
        <v>83</v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15-4675-368</v>
      </c>
      <c r="C19" s="139" t="str">
        <f>IF(NAMES!B6="","",NAMES!B6)</f>
        <v xml:space="preserve">ARGUEZA, RAYMOND ALVIN JAY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93</v>
      </c>
      <c r="J19" s="145"/>
      <c r="K19" s="144">
        <f>IF(CRS!O13="","",CRS!O13)</f>
        <v>84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16-4780-216</v>
      </c>
      <c r="C20" s="139" t="str">
        <f>IF(NAMES!B7="","",NAMES!B7)</f>
        <v xml:space="preserve">BALAOING, VALENTINO III J.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TRACK-1</v>
      </c>
      <c r="H20" s="133"/>
      <c r="I20" s="144">
        <f>IF(CRS!I14="","",CRS!I14)</f>
        <v>89</v>
      </c>
      <c r="J20" s="145"/>
      <c r="K20" s="144">
        <f>IF(CRS!O14="","",CRS!O14)</f>
        <v>81</v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15-1573-928</v>
      </c>
      <c r="C21" s="139" t="str">
        <f>IF(NAMES!B8="","",NAMES!B8)</f>
        <v xml:space="preserve">BAYAN, JONELLA R.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81</v>
      </c>
      <c r="J21" s="145"/>
      <c r="K21" s="144">
        <f>IF(CRS!O15="","",CRS!O15)</f>
        <v>74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16-3985-193</v>
      </c>
      <c r="C22" s="139" t="str">
        <f>IF(NAMES!B9="","",NAMES!B9)</f>
        <v xml:space="preserve">BESTOGUEY, DHARNEIL KATE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88</v>
      </c>
      <c r="J22" s="145"/>
      <c r="K22" s="144">
        <f>IF(CRS!O16="","",CRS!O16)</f>
        <v>80</v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14-1279-341</v>
      </c>
      <c r="C23" s="139" t="str">
        <f>IF(NAMES!B10="","",NAMES!B10)</f>
        <v xml:space="preserve">BUYAGAWAN, SOPHIA KRISHA K.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91</v>
      </c>
      <c r="J23" s="145"/>
      <c r="K23" s="144">
        <f>IF(CRS!O17="","",CRS!O17)</f>
        <v>81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16-5962-554</v>
      </c>
      <c r="C24" s="139" t="str">
        <f>IF(NAMES!B11="","",NAMES!B11)</f>
        <v xml:space="preserve">DE JESUS, ZSARINA F. </v>
      </c>
      <c r="D24" s="140"/>
      <c r="E24" s="141" t="str">
        <f>IF(NAMES!C11="","",NAMES!C11)</f>
        <v>F</v>
      </c>
      <c r="F24" s="142"/>
      <c r="G24" s="143" t="str">
        <f>IF(NAMES!D11="","",NAMES!D11)</f>
        <v>BSIT-WEB TRACK-1</v>
      </c>
      <c r="H24" s="133"/>
      <c r="I24" s="144">
        <f>IF(CRS!I18="","",CRS!I18)</f>
        <v>83</v>
      </c>
      <c r="J24" s="145"/>
      <c r="K24" s="144">
        <f>IF(CRS!O18="","",CRS!O18)</f>
        <v>77</v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14-1528-216</v>
      </c>
      <c r="C25" s="139" t="str">
        <f>IF(NAMES!B12="","",NAMES!B12)</f>
        <v xml:space="preserve">DEL ROSARIO JR., BENEDICT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81</v>
      </c>
      <c r="J25" s="145"/>
      <c r="K25" s="144">
        <f>IF(CRS!O19="","",CRS!O19)</f>
        <v>75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16-3705-398</v>
      </c>
      <c r="C26" s="139" t="str">
        <f>IF(NAMES!B13="","",NAMES!B13)</f>
        <v xml:space="preserve">DEOSO, JAZRELL KYLE V. </v>
      </c>
      <c r="D26" s="140"/>
      <c r="E26" s="141" t="str">
        <f>IF(NAMES!C13="","",NAMES!C13)</f>
        <v>M</v>
      </c>
      <c r="F26" s="142"/>
      <c r="G26" s="143" t="str">
        <f>IF(NAMES!D13="","",NAMES!D13)</f>
        <v>BSIT-BA TRACK-1</v>
      </c>
      <c r="H26" s="133"/>
      <c r="I26" s="144">
        <f>IF(CRS!I20="","",CRS!I20)</f>
        <v>82</v>
      </c>
      <c r="J26" s="145"/>
      <c r="K26" s="144">
        <f>IF(CRS!O20="","",CRS!O20)</f>
        <v>78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15-0704-283</v>
      </c>
      <c r="C27" s="139" t="str">
        <f>IF(NAMES!B14="","",NAMES!B14)</f>
        <v xml:space="preserve">DIMALIBOT, CHRISTIAN L.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84</v>
      </c>
      <c r="J27" s="145"/>
      <c r="K27" s="144">
        <f>IF(CRS!O21="","",CRS!O21)</f>
        <v>78</v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92</v>
      </c>
      <c r="J28" s="145"/>
      <c r="K28" s="144">
        <f>IF(CRS!O22="","",CRS!O22)</f>
        <v>83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14-0828-403</v>
      </c>
      <c r="C29" s="139" t="str">
        <f>IF(NAMES!B16="","",NAMES!B16)</f>
        <v xml:space="preserve">DOMINGO, JOHN CARLO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87</v>
      </c>
      <c r="J29" s="145"/>
      <c r="K29" s="144" t="e">
        <f>IF(CRS!O23="","",CRS!O23)</f>
        <v>#VALUE!</v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14-5411-986</v>
      </c>
      <c r="C30" s="139" t="str">
        <f>IF(NAMES!B17="","",NAMES!B17)</f>
        <v xml:space="preserve">DRAGON, GLENNY MAE F. </v>
      </c>
      <c r="D30" s="140"/>
      <c r="E30" s="141" t="str">
        <f>IF(NAMES!C17="","",NAMES!C17)</f>
        <v>F</v>
      </c>
      <c r="F30" s="142"/>
      <c r="G30" s="143" t="str">
        <f>IF(NAMES!D17="","",NAMES!D17)</f>
        <v>BSCS-DIGITAL ARTS TRACK-2</v>
      </c>
      <c r="H30" s="133"/>
      <c r="I30" s="144">
        <f>IF(CRS!I24="","",CRS!I24)</f>
        <v>81</v>
      </c>
      <c r="J30" s="145"/>
      <c r="K30" s="144">
        <f>IF(CRS!O24="","",CRS!O24)</f>
        <v>77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12011581</v>
      </c>
      <c r="C31" s="139" t="str">
        <f>IF(NAMES!B18="","",NAMES!B18)</f>
        <v xml:space="preserve">ESPELICO, JIM STEVEN C.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>
        <f>IF(CRS!I25="","",CRS!I25)</f>
        <v>89</v>
      </c>
      <c r="J31" s="145"/>
      <c r="K31" s="144">
        <f>IF(CRS!O25="","",CRS!O25)</f>
        <v>80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14-3728-395</v>
      </c>
      <c r="C32" s="139" t="str">
        <f>IF(NAMES!B19="","",NAMES!B19)</f>
        <v xml:space="preserve">FABIA, JHOSALYNE V.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TRACK-2</v>
      </c>
      <c r="H32" s="133"/>
      <c r="I32" s="144">
        <f>IF(CRS!I26="","",CRS!I26)</f>
        <v>80</v>
      </c>
      <c r="J32" s="145"/>
      <c r="K32" s="144">
        <f>IF(CRS!O26="","",CRS!O26)</f>
        <v>76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16-3839-380</v>
      </c>
      <c r="C33" s="139" t="str">
        <f>IF(NAMES!B20="","",NAMES!B20)</f>
        <v xml:space="preserve">GRANTUZA, LESTER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79</v>
      </c>
      <c r="J33" s="145"/>
      <c r="K33" s="144">
        <f>IF(CRS!O27="","",CRS!O27)</f>
        <v>74</v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15-3877-637</v>
      </c>
      <c r="C34" s="139" t="str">
        <f>IF(NAMES!B21="","",NAMES!B21)</f>
        <v xml:space="preserve">GUMPAD, JERRYSEL Z.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87</v>
      </c>
      <c r="J34" s="145"/>
      <c r="K34" s="144">
        <f>IF(CRS!O28="","",CRS!O28)</f>
        <v>77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16-4437-473</v>
      </c>
      <c r="C35" s="139" t="str">
        <f>IF(NAMES!B22="","",NAMES!B22)</f>
        <v xml:space="preserve">IBARRA, DAVID SIDNEY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89</v>
      </c>
      <c r="J35" s="145"/>
      <c r="K35" s="144">
        <f>IF(CRS!O29="","",CRS!O29)</f>
        <v>83</v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15-3215-551</v>
      </c>
      <c r="C36" s="139" t="str">
        <f>IF(NAMES!B23="","",NAMES!B23)</f>
        <v xml:space="preserve">ILAO, KARL EMMANUEL G.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78</v>
      </c>
      <c r="J36" s="145"/>
      <c r="K36" s="144">
        <f>IF(CRS!O30="","",CRS!O30)</f>
        <v>74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15-2499-704</v>
      </c>
      <c r="C37" s="139" t="str">
        <f>IF(NAMES!B24="","",NAMES!B24)</f>
        <v xml:space="preserve">LA MADRID, ANGELO RAY G.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TRACK-1</v>
      </c>
      <c r="H37" s="133"/>
      <c r="I37" s="144">
        <f>IF(CRS!I31="","",CRS!I31)</f>
        <v>73</v>
      </c>
      <c r="J37" s="145"/>
      <c r="K37" s="144">
        <f>IF(CRS!O31="","",CRS!O31)</f>
        <v>73</v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16-4056-936</v>
      </c>
      <c r="C38" s="139" t="str">
        <f>IF(NAMES!B25="","",NAMES!B25)</f>
        <v xml:space="preserve">LAMIS, IAN JERICHO L.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TRACK-1</v>
      </c>
      <c r="H38" s="133"/>
      <c r="I38" s="144">
        <f>IF(CRS!I32="","",CRS!I32)</f>
        <v>79</v>
      </c>
      <c r="J38" s="145"/>
      <c r="K38" s="144">
        <f>IF(CRS!O32="","",CRS!O32)</f>
        <v>77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12021391</v>
      </c>
      <c r="C39" s="139" t="str">
        <f>IF(NAMES!B26="","",NAMES!B26)</f>
        <v xml:space="preserve">MANOGAN, ZENY MELESIA L. </v>
      </c>
      <c r="D39" s="140"/>
      <c r="E39" s="141" t="str">
        <f>IF(NAMES!C26="","",NAMES!C26)</f>
        <v>F</v>
      </c>
      <c r="F39" s="142"/>
      <c r="G39" s="143" t="str">
        <f>IF(NAMES!D26="","",NAMES!D26)</f>
        <v>BSCPE-4</v>
      </c>
      <c r="H39" s="133"/>
      <c r="I39" s="144">
        <f>IF(CRS!I33="","",CRS!I33)</f>
        <v>86</v>
      </c>
      <c r="J39" s="145"/>
      <c r="K39" s="144">
        <f>IF(CRS!O33="","",CRS!O33)</f>
        <v>81</v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14-1276-602</v>
      </c>
      <c r="C40" s="139" t="str">
        <f>IF(NAMES!B27="","",NAMES!B27)</f>
        <v xml:space="preserve">MARA, JOHN ARNOLD B. </v>
      </c>
      <c r="D40" s="140"/>
      <c r="E40" s="141" t="str">
        <f>IF(NAMES!C27="","",NAMES!C27)</f>
        <v>F</v>
      </c>
      <c r="F40" s="142"/>
      <c r="G40" s="143" t="str">
        <f>IF(NAMES!D27="","",NAMES!D27)</f>
        <v>BSIT-ERP TRACK-1</v>
      </c>
      <c r="H40" s="133"/>
      <c r="I40" s="144">
        <f>IF(CRS!I34="","",CRS!I34)</f>
        <v>70</v>
      </c>
      <c r="J40" s="145"/>
      <c r="K40" s="144" t="e">
        <f>IF(CRS!O34="","",CRS!O34)</f>
        <v>#VALUE!</v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15-2426-966</v>
      </c>
      <c r="C41" s="139" t="str">
        <f>IF(NAMES!B28="","",NAMES!B28)</f>
        <v xml:space="preserve">MENESES, CHRISTIAN Q.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82</v>
      </c>
      <c r="J41" s="145"/>
      <c r="K41" s="144">
        <f>IF(CRS!O35="","",CRS!O35)</f>
        <v>77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15-0088-203</v>
      </c>
      <c r="C42" s="139" t="str">
        <f>IF(NAMES!B29="","",NAMES!B29)</f>
        <v xml:space="preserve">MILLARE, JOHN RAMIL M.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>
        <f>IF(CRS!I36="","",CRS!I36)</f>
        <v>74</v>
      </c>
      <c r="J42" s="145"/>
      <c r="K42" s="144">
        <f>IF(CRS!O36="","",CRS!O36)</f>
        <v>73</v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15-4451-761</v>
      </c>
      <c r="C43" s="139" t="str">
        <f>IF(NAMES!B30="","",NAMES!B30)</f>
        <v xml:space="preserve">NEBRIJA, CELINE KEISJA T. </v>
      </c>
      <c r="D43" s="140"/>
      <c r="E43" s="141" t="str">
        <f>IF(NAMES!C30="","",NAMES!C30)</f>
        <v>F</v>
      </c>
      <c r="F43" s="142"/>
      <c r="G43" s="143" t="str">
        <f>IF(NAMES!D30="","",NAMES!D30)</f>
        <v>BSCS-DIGITAL ARTS TRACK-1</v>
      </c>
      <c r="H43" s="133"/>
      <c r="I43" s="144">
        <f>IF(CRS!I37="","",CRS!I37)</f>
        <v>87</v>
      </c>
      <c r="J43" s="145"/>
      <c r="K43" s="144">
        <f>IF(CRS!O37="","",CRS!O37)</f>
        <v>81</v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15-2413-874</v>
      </c>
      <c r="C44" s="139" t="str">
        <f>IF(NAMES!B31="","",NAMES!B31)</f>
        <v xml:space="preserve">OPELINIA, JOLINA ROSE V. </v>
      </c>
      <c r="D44" s="140"/>
      <c r="E44" s="141" t="str">
        <f>IF(NAMES!C31="","",NAMES!C31)</f>
        <v>F</v>
      </c>
      <c r="F44" s="142"/>
      <c r="G44" s="143" t="str">
        <f>IF(NAMES!D31="","",NAMES!D31)</f>
        <v>BSCS-DIGITAL ARTS TRACK-2</v>
      </c>
      <c r="H44" s="133"/>
      <c r="I44" s="144">
        <f>IF(CRS!I38="","",CRS!I38)</f>
        <v>86</v>
      </c>
      <c r="J44" s="145"/>
      <c r="K44" s="144">
        <f>IF(CRS!O38="","",CRS!O38)</f>
        <v>79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15-3535-715</v>
      </c>
      <c r="C45" s="139" t="str">
        <f>IF(NAMES!B32="","",NAMES!B32)</f>
        <v xml:space="preserve">OROS, JEUSH S.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88</v>
      </c>
      <c r="J45" s="145"/>
      <c r="K45" s="144" t="e">
        <f>IF(CRS!O39="","",CRS!O39)</f>
        <v>#VALUE!</v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15-3258-426</v>
      </c>
      <c r="C46" s="139" t="str">
        <f>IF(NAMES!B33="","",NAMES!B33)</f>
        <v xml:space="preserve">PARIS, IRA JOHN D.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90</v>
      </c>
      <c r="J46" s="145"/>
      <c r="K46" s="144">
        <f>IF(CRS!O40="","",CRS!O40)</f>
        <v>82</v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2L</v>
      </c>
      <c r="C72" s="385" t="str">
        <f>C11</f>
        <v>ITE3</v>
      </c>
      <c r="D72" s="386"/>
      <c r="E72" s="386"/>
      <c r="F72" s="163"/>
      <c r="G72" s="387" t="str">
        <f>G11</f>
        <v>8:55-10:20 THS  10:20-11:45 TTS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16-3685-615</v>
      </c>
      <c r="C76" s="139" t="str">
        <f>IF(NAMES!B34="","",NAMES!B34)</f>
        <v xml:space="preserve">QUITA, STEPHANIE SHARMAINE R. </v>
      </c>
      <c r="D76" s="140"/>
      <c r="E76" s="141" t="str">
        <f>IF(NAMES!C34="","",NAMES!C34)</f>
        <v>F</v>
      </c>
      <c r="F76" s="142"/>
      <c r="G76" s="143" t="str">
        <f>IF(NAMES!D34="","",NAMES!D34)</f>
        <v>BSIT-WEB TRACK-2</v>
      </c>
      <c r="H76" s="133"/>
      <c r="I76" s="144">
        <f>IF(CRS!I50="","",CRS!I50)</f>
        <v>90</v>
      </c>
      <c r="J76" s="145"/>
      <c r="K76" s="144">
        <f>IF(CRS!O50="","",CRS!O50)</f>
        <v>84</v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15-4893-949</v>
      </c>
      <c r="C77" s="139" t="str">
        <f>IF(NAMES!B35="","",NAMES!B35)</f>
        <v xml:space="preserve">RADMAN, MOHAMMED MAHYOUB S.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79</v>
      </c>
      <c r="J77" s="145"/>
      <c r="K77" s="144">
        <f>IF(CRS!O51="","",CRS!O51)</f>
        <v>75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14-4481-108</v>
      </c>
      <c r="C78" s="139" t="str">
        <f>IF(NAMES!B36="","",NAMES!B36)</f>
        <v xml:space="preserve">REYES, HARA MARIA CARMELA CELSEA P. </v>
      </c>
      <c r="D78" s="140"/>
      <c r="E78" s="141" t="str">
        <f>IF(NAMES!C36="","",NAMES!C36)</f>
        <v>F</v>
      </c>
      <c r="F78" s="142"/>
      <c r="G78" s="143" t="str">
        <f>IF(NAMES!D36="","",NAMES!D36)</f>
        <v>BSCS-DIGITAL ARTS TRACK-2</v>
      </c>
      <c r="H78" s="133"/>
      <c r="I78" s="144">
        <f>IF(CRS!I52="","",CRS!I52)</f>
        <v>80</v>
      </c>
      <c r="J78" s="145"/>
      <c r="K78" s="144">
        <f>IF(CRS!O52="","",CRS!O52)</f>
        <v>77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15-4102-152</v>
      </c>
      <c r="C79" s="139" t="str">
        <f>IF(NAMES!B37="","",NAMES!B37)</f>
        <v xml:space="preserve">ROXAS, JOSHUA GABRIEL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>
        <f>IF(CRS!I53="","",CRS!I53)</f>
        <v>88</v>
      </c>
      <c r="J79" s="145"/>
      <c r="K79" s="144">
        <f>IF(CRS!O53="","",CRS!O53)</f>
        <v>81</v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15-4308-548</v>
      </c>
      <c r="C80" s="139" t="str">
        <f>IF(NAMES!B38="","",NAMES!B38)</f>
        <v xml:space="preserve">SAGUID, RHODETTE GRACE T.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89</v>
      </c>
      <c r="J80" s="145"/>
      <c r="K80" s="144">
        <f>IF(CRS!O54="","",CRS!O54)</f>
        <v>83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16-3620-816</v>
      </c>
      <c r="C81" s="139" t="str">
        <f>IF(NAMES!B39="","",NAMES!B39)</f>
        <v xml:space="preserve">SANTIAGO, PRECIOUS MAY C.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93</v>
      </c>
      <c r="J81" s="145"/>
      <c r="K81" s="144">
        <f>IF(CRS!O55="","",CRS!O55)</f>
        <v>84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15-2456-879</v>
      </c>
      <c r="C82" s="139" t="str">
        <f>IF(NAMES!B40="","",NAMES!B40)</f>
        <v xml:space="preserve">SORIANO, MARK ACE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71</v>
      </c>
      <c r="J82" s="145"/>
      <c r="K82" s="144">
        <f>IF(CRS!O56="","",CRS!O56)</f>
        <v>72</v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16-4302-401</v>
      </c>
      <c r="C83" s="139" t="str">
        <f>IF(NAMES!B41="","",NAMES!B41)</f>
        <v xml:space="preserve">VILLANUEVA, JOHN RIEL C.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79</v>
      </c>
      <c r="J83" s="145"/>
      <c r="K83" s="144">
        <f>IF(CRS!O57="","",CRS!O57)</f>
        <v>73</v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>16-3677-891</v>
      </c>
      <c r="C84" s="139" t="str">
        <f>IF(NAMES!B42="","",NAMES!B42)</f>
        <v xml:space="preserve">VISPERAS, ABIGAIL B. </v>
      </c>
      <c r="D84" s="140"/>
      <c r="E84" s="141" t="str">
        <f>IF(NAMES!C42="","",NAMES!C42)</f>
        <v>F</v>
      </c>
      <c r="F84" s="142"/>
      <c r="G84" s="143" t="str">
        <f>IF(NAMES!D42="","",NAMES!D42)</f>
        <v>BSIT-WEB TRACK-1</v>
      </c>
      <c r="H84" s="133"/>
      <c r="I84" s="144">
        <f>IF(CRS!I58="","",CRS!I58)</f>
        <v>91</v>
      </c>
      <c r="J84" s="145"/>
      <c r="K84" s="144">
        <f>IF(CRS!O58="","",CRS!O58)</f>
        <v>84</v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2017-07-10T07:19:33Z</dcterms:modified>
</cp:coreProperties>
</file>