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rimu\Desktop\Notes\CLASS LIST\INC\2T1718CR-prelim\"/>
    </mc:Choice>
  </mc:AlternateContent>
  <xr:revisionPtr revIDLastSave="0" documentId="13_ncr:1_{BBA00704-6365-4C96-A040-383ADDC23478}" xr6:coauthVersionLast="32" xr6:coauthVersionMax="32" xr10:uidLastSave="{00000000-0000-0000-0000-000000000000}"/>
  <bookViews>
    <workbookView xWindow="0" yWindow="0" windowWidth="20520" windowHeight="9465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112" i="8" l="1"/>
  <c r="G106" i="8"/>
  <c r="E106" i="8"/>
  <c r="C106" i="8"/>
  <c r="A106" i="8"/>
  <c r="G105" i="8"/>
  <c r="E105" i="8"/>
  <c r="C105" i="8"/>
  <c r="A105" i="8"/>
  <c r="G104" i="8"/>
  <c r="E104" i="8"/>
  <c r="C104" i="8"/>
  <c r="A104" i="8"/>
  <c r="G103" i="8"/>
  <c r="E103" i="8"/>
  <c r="C103" i="8"/>
  <c r="A103" i="8"/>
  <c r="G102" i="8"/>
  <c r="E102" i="8"/>
  <c r="C102" i="8"/>
  <c r="A102" i="8"/>
  <c r="G101" i="8"/>
  <c r="E101" i="8"/>
  <c r="C101" i="8"/>
  <c r="A101" i="8"/>
  <c r="G100" i="8"/>
  <c r="E100" i="8"/>
  <c r="C100" i="8"/>
  <c r="A100" i="8"/>
  <c r="G99" i="8"/>
  <c r="E99" i="8"/>
  <c r="C99" i="8"/>
  <c r="A99" i="8"/>
  <c r="G98" i="8"/>
  <c r="E98" i="8"/>
  <c r="C98" i="8"/>
  <c r="A98" i="8"/>
  <c r="G97" i="8"/>
  <c r="E97" i="8"/>
  <c r="C97" i="8"/>
  <c r="A97" i="8"/>
  <c r="G96" i="8"/>
  <c r="E96" i="8"/>
  <c r="C96" i="8"/>
  <c r="A96" i="8"/>
  <c r="G95" i="8"/>
  <c r="E95" i="8"/>
  <c r="C95" i="8"/>
  <c r="A95" i="8"/>
  <c r="G94" i="8"/>
  <c r="E94" i="8"/>
  <c r="C94" i="8"/>
  <c r="A94" i="8"/>
  <c r="G93" i="8"/>
  <c r="E93" i="8"/>
  <c r="C93" i="8"/>
  <c r="A93" i="8"/>
  <c r="G92" i="8"/>
  <c r="E92" i="8"/>
  <c r="C92" i="8"/>
  <c r="A92" i="8"/>
  <c r="G91" i="8"/>
  <c r="E91" i="8"/>
  <c r="C91" i="8"/>
  <c r="A91" i="8"/>
  <c r="G90" i="8"/>
  <c r="E90" i="8"/>
  <c r="C90" i="8"/>
  <c r="A90" i="8"/>
  <c r="G89" i="8"/>
  <c r="E89" i="8"/>
  <c r="C89" i="8"/>
  <c r="A89" i="8"/>
  <c r="G88" i="8"/>
  <c r="E88" i="8"/>
  <c r="C88" i="8"/>
  <c r="A88" i="8"/>
  <c r="G87" i="8"/>
  <c r="E87" i="8"/>
  <c r="C87" i="8"/>
  <c r="A87" i="8"/>
  <c r="G86" i="8"/>
  <c r="E86" i="8"/>
  <c r="C86" i="8"/>
  <c r="A86" i="8"/>
  <c r="G85" i="8"/>
  <c r="E85" i="8"/>
  <c r="C85" i="8"/>
  <c r="A85" i="8"/>
  <c r="G84" i="8"/>
  <c r="E84" i="8"/>
  <c r="C84" i="8"/>
  <c r="A84" i="8"/>
  <c r="M83" i="8"/>
  <c r="G83" i="8"/>
  <c r="E83" i="8"/>
  <c r="C83" i="8"/>
  <c r="A83" i="8"/>
  <c r="G82" i="8"/>
  <c r="E82" i="8"/>
  <c r="C82" i="8"/>
  <c r="A82" i="8"/>
  <c r="G81" i="8"/>
  <c r="E81" i="8"/>
  <c r="C81" i="8"/>
  <c r="A81" i="8"/>
  <c r="G80" i="8"/>
  <c r="E80" i="8"/>
  <c r="C80" i="8"/>
  <c r="A80" i="8"/>
  <c r="M79" i="8"/>
  <c r="G79" i="8"/>
  <c r="E79" i="8"/>
  <c r="C79" i="8"/>
  <c r="A79" i="8"/>
  <c r="G78" i="8"/>
  <c r="E78" i="8"/>
  <c r="C78" i="8"/>
  <c r="A78" i="8"/>
  <c r="G77" i="8"/>
  <c r="E77" i="8"/>
  <c r="C77" i="8"/>
  <c r="A77" i="8"/>
  <c r="G76" i="8"/>
  <c r="E76" i="8"/>
  <c r="C76" i="8"/>
  <c r="A76" i="8"/>
  <c r="C72" i="8"/>
  <c r="J53" i="8"/>
  <c r="J114" i="8" s="1"/>
  <c r="D47" i="8"/>
  <c r="D108" i="8" s="1"/>
  <c r="G46" i="8"/>
  <c r="E46" i="8"/>
  <c r="C46" i="8"/>
  <c r="A46" i="8"/>
  <c r="G45" i="8"/>
  <c r="E45" i="8"/>
  <c r="C45" i="8"/>
  <c r="A45" i="8"/>
  <c r="M44" i="8"/>
  <c r="G44" i="8"/>
  <c r="E44" i="8"/>
  <c r="C44" i="8"/>
  <c r="A44" i="8"/>
  <c r="G43" i="8"/>
  <c r="E43" i="8"/>
  <c r="C43" i="8"/>
  <c r="A43" i="8"/>
  <c r="M42" i="8"/>
  <c r="G42" i="8"/>
  <c r="E42" i="8"/>
  <c r="C42" i="8"/>
  <c r="A42" i="8"/>
  <c r="G41" i="8"/>
  <c r="E41" i="8"/>
  <c r="C41" i="8"/>
  <c r="A41" i="8"/>
  <c r="M40" i="8"/>
  <c r="G40" i="8"/>
  <c r="E40" i="8"/>
  <c r="C40" i="8"/>
  <c r="A40" i="8"/>
  <c r="G39" i="8"/>
  <c r="E39" i="8"/>
  <c r="C39" i="8"/>
  <c r="A39" i="8"/>
  <c r="M38" i="8"/>
  <c r="G38" i="8"/>
  <c r="E38" i="8"/>
  <c r="C38" i="8"/>
  <c r="A38" i="8"/>
  <c r="G37" i="8"/>
  <c r="E37" i="8"/>
  <c r="C37" i="8"/>
  <c r="A37" i="8"/>
  <c r="G36" i="8"/>
  <c r="E36" i="8"/>
  <c r="C36" i="8"/>
  <c r="A36" i="8"/>
  <c r="G35" i="8"/>
  <c r="E35" i="8"/>
  <c r="C35" i="8"/>
  <c r="A35" i="8"/>
  <c r="G34" i="8"/>
  <c r="E34" i="8"/>
  <c r="C34" i="8"/>
  <c r="A34" i="8"/>
  <c r="G33" i="8"/>
  <c r="E33" i="8"/>
  <c r="C33" i="8"/>
  <c r="A33" i="8"/>
  <c r="M32" i="8"/>
  <c r="G32" i="8"/>
  <c r="E32" i="8"/>
  <c r="C32" i="8"/>
  <c r="A32" i="8"/>
  <c r="G31" i="8"/>
  <c r="E31" i="8"/>
  <c r="C31" i="8"/>
  <c r="A31" i="8"/>
  <c r="G30" i="8"/>
  <c r="E30" i="8"/>
  <c r="C30" i="8"/>
  <c r="A30" i="8"/>
  <c r="M29" i="8"/>
  <c r="G29" i="8"/>
  <c r="E29" i="8"/>
  <c r="C29" i="8"/>
  <c r="A29" i="8"/>
  <c r="G28" i="8"/>
  <c r="E28" i="8"/>
  <c r="C28" i="8"/>
  <c r="A28" i="8"/>
  <c r="G27" i="8"/>
  <c r="E27" i="8"/>
  <c r="C27" i="8"/>
  <c r="A27" i="8"/>
  <c r="G26" i="8"/>
  <c r="E26" i="8"/>
  <c r="C26" i="8"/>
  <c r="A26" i="8"/>
  <c r="M25" i="8"/>
  <c r="G25" i="8"/>
  <c r="E25" i="8"/>
  <c r="C25" i="8"/>
  <c r="A25" i="8"/>
  <c r="G24" i="8"/>
  <c r="E24" i="8"/>
  <c r="C24" i="8"/>
  <c r="A24" i="8"/>
  <c r="G23" i="8"/>
  <c r="E23" i="8"/>
  <c r="C23" i="8"/>
  <c r="A23" i="8"/>
  <c r="M22" i="8"/>
  <c r="G22" i="8"/>
  <c r="E22" i="8"/>
  <c r="C22" i="8"/>
  <c r="A22" i="8"/>
  <c r="M21" i="8"/>
  <c r="G21" i="8"/>
  <c r="E21" i="8"/>
  <c r="C21" i="8"/>
  <c r="A21" i="8"/>
  <c r="G20" i="8"/>
  <c r="E20" i="8"/>
  <c r="C20" i="8"/>
  <c r="A20" i="8"/>
  <c r="M19" i="8"/>
  <c r="G19" i="8"/>
  <c r="E19" i="8"/>
  <c r="C19" i="8"/>
  <c r="A19" i="8"/>
  <c r="G18" i="8"/>
  <c r="E18" i="8"/>
  <c r="C18" i="8"/>
  <c r="A18" i="8"/>
  <c r="G17" i="8"/>
  <c r="E17" i="8"/>
  <c r="C17" i="8"/>
  <c r="A17" i="8"/>
  <c r="G16" i="8"/>
  <c r="E16" i="8"/>
  <c r="C16" i="8"/>
  <c r="A16" i="8"/>
  <c r="M15" i="8"/>
  <c r="G15" i="8"/>
  <c r="E15" i="8"/>
  <c r="A7" i="8" s="1"/>
  <c r="C15" i="8"/>
  <c r="A15" i="8"/>
  <c r="O12" i="8"/>
  <c r="O73" i="8" s="1"/>
  <c r="O11" i="8"/>
  <c r="O72" i="8" s="1"/>
  <c r="C11" i="8"/>
  <c r="A11" i="8"/>
  <c r="A72" i="8" s="1"/>
  <c r="A8" i="8"/>
  <c r="AD80" i="7"/>
  <c r="AA80" i="7"/>
  <c r="AB80" i="7" s="1"/>
  <c r="P80" i="7"/>
  <c r="O80" i="7"/>
  <c r="AD79" i="7"/>
  <c r="AB79" i="7"/>
  <c r="AA79" i="7"/>
  <c r="P79" i="7"/>
  <c r="O79" i="7"/>
  <c r="AD78" i="7"/>
  <c r="AB78" i="7"/>
  <c r="AA78" i="7"/>
  <c r="O78" i="7"/>
  <c r="P78" i="7" s="1"/>
  <c r="AD77" i="7"/>
  <c r="AB77" i="7"/>
  <c r="AA77" i="7"/>
  <c r="P77" i="7"/>
  <c r="O77" i="7"/>
  <c r="AD76" i="7"/>
  <c r="AA76" i="7"/>
  <c r="AB76" i="7" s="1"/>
  <c r="P76" i="7"/>
  <c r="O76" i="7"/>
  <c r="AD75" i="7"/>
  <c r="AB75" i="7"/>
  <c r="AA75" i="7"/>
  <c r="P75" i="7"/>
  <c r="O75" i="7"/>
  <c r="AD74" i="7"/>
  <c r="AB74" i="7"/>
  <c r="AA74" i="7"/>
  <c r="O74" i="7"/>
  <c r="P74" i="7" s="1"/>
  <c r="AD73" i="7"/>
  <c r="AB73" i="7"/>
  <c r="AA73" i="7"/>
  <c r="P73" i="7"/>
  <c r="O73" i="7"/>
  <c r="AD72" i="7"/>
  <c r="AA72" i="7"/>
  <c r="AB72" i="7" s="1"/>
  <c r="P72" i="7"/>
  <c r="O72" i="7"/>
  <c r="AD71" i="7"/>
  <c r="AB71" i="7"/>
  <c r="AA71" i="7"/>
  <c r="P71" i="7"/>
  <c r="O71" i="7"/>
  <c r="AD70" i="7"/>
  <c r="AB70" i="7"/>
  <c r="AA70" i="7"/>
  <c r="P70" i="7"/>
  <c r="O70" i="7"/>
  <c r="AD69" i="7"/>
  <c r="AB69" i="7"/>
  <c r="AA69" i="7"/>
  <c r="O69" i="7"/>
  <c r="P69" i="7" s="1"/>
  <c r="AD68" i="7"/>
  <c r="AB68" i="7"/>
  <c r="AA68" i="7"/>
  <c r="P68" i="7"/>
  <c r="O68" i="7"/>
  <c r="AD67" i="7"/>
  <c r="AA67" i="7"/>
  <c r="AB67" i="7" s="1"/>
  <c r="P67" i="7"/>
  <c r="O67" i="7"/>
  <c r="AD66" i="7"/>
  <c r="AB66" i="7"/>
  <c r="AA66" i="7"/>
  <c r="P66" i="7"/>
  <c r="O66" i="7"/>
  <c r="AD65" i="7"/>
  <c r="AB65" i="7"/>
  <c r="AA65" i="7"/>
  <c r="O65" i="7"/>
  <c r="P65" i="7" s="1"/>
  <c r="AD64" i="7"/>
  <c r="AB64" i="7"/>
  <c r="AA64" i="7"/>
  <c r="P64" i="7"/>
  <c r="O64" i="7"/>
  <c r="AD63" i="7"/>
  <c r="AA63" i="7"/>
  <c r="AB63" i="7" s="1"/>
  <c r="P63" i="7"/>
  <c r="O63" i="7"/>
  <c r="AD62" i="7"/>
  <c r="AB62" i="7"/>
  <c r="AA62" i="7"/>
  <c r="P62" i="7"/>
  <c r="O62" i="7"/>
  <c r="AD61" i="7"/>
  <c r="AB61" i="7"/>
  <c r="AA61" i="7"/>
  <c r="O61" i="7"/>
  <c r="P61" i="7" s="1"/>
  <c r="AD60" i="7"/>
  <c r="AB60" i="7"/>
  <c r="AA60" i="7"/>
  <c r="P60" i="7"/>
  <c r="O60" i="7"/>
  <c r="AD59" i="7"/>
  <c r="AA59" i="7"/>
  <c r="AB59" i="7" s="1"/>
  <c r="P59" i="7"/>
  <c r="O59" i="7"/>
  <c r="AD58" i="7"/>
  <c r="AB58" i="7"/>
  <c r="AA58" i="7"/>
  <c r="P58" i="7"/>
  <c r="O58" i="7"/>
  <c r="AD57" i="7"/>
  <c r="AB57" i="7"/>
  <c r="AA57" i="7"/>
  <c r="O57" i="7"/>
  <c r="P57" i="7" s="1"/>
  <c r="AD56" i="7"/>
  <c r="AB56" i="7"/>
  <c r="AA56" i="7"/>
  <c r="O56" i="7"/>
  <c r="AD55" i="7"/>
  <c r="AA55" i="7"/>
  <c r="P55" i="7"/>
  <c r="O55" i="7"/>
  <c r="AD54" i="7"/>
  <c r="AA54" i="7"/>
  <c r="O54" i="7"/>
  <c r="AD53" i="7"/>
  <c r="AB53" i="7"/>
  <c r="AA53" i="7"/>
  <c r="O53" i="7"/>
  <c r="P53" i="7" s="1"/>
  <c r="AD52" i="7"/>
  <c r="AA52" i="7"/>
  <c r="AB52" i="7" s="1"/>
  <c r="O52" i="7"/>
  <c r="AD51" i="7"/>
  <c r="AA51" i="7"/>
  <c r="AB51" i="7" s="1"/>
  <c r="O51" i="7"/>
  <c r="AD50" i="7"/>
  <c r="AA50" i="7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AA40" i="7"/>
  <c r="O40" i="7"/>
  <c r="AD39" i="7"/>
  <c r="AB39" i="7"/>
  <c r="AA39" i="7"/>
  <c r="O39" i="7"/>
  <c r="AD38" i="7"/>
  <c r="AA38" i="7"/>
  <c r="O38" i="7"/>
  <c r="AD37" i="7"/>
  <c r="AA37" i="7"/>
  <c r="AB37" i="7" s="1"/>
  <c r="O37" i="7"/>
  <c r="AD36" i="7"/>
  <c r="AB36" i="7"/>
  <c r="AA36" i="7"/>
  <c r="P36" i="7"/>
  <c r="O36" i="7"/>
  <c r="AD35" i="7"/>
  <c r="AA35" i="7"/>
  <c r="O35" i="7"/>
  <c r="AD34" i="7"/>
  <c r="AB34" i="7"/>
  <c r="AA34" i="7"/>
  <c r="O34" i="7"/>
  <c r="AD33" i="7"/>
  <c r="AB33" i="7"/>
  <c r="AA33" i="7"/>
  <c r="O33" i="7"/>
  <c r="AD32" i="7"/>
  <c r="AA32" i="7"/>
  <c r="AB32" i="7" s="1"/>
  <c r="O32" i="7"/>
  <c r="AD31" i="7"/>
  <c r="AA31" i="7"/>
  <c r="O31" i="7"/>
  <c r="AD30" i="7"/>
  <c r="AB30" i="7"/>
  <c r="AA30" i="7"/>
  <c r="O30" i="7"/>
  <c r="AD29" i="7"/>
  <c r="AB29" i="7"/>
  <c r="AA29" i="7"/>
  <c r="O29" i="7"/>
  <c r="AD28" i="7"/>
  <c r="AA28" i="7"/>
  <c r="AB28" i="7" s="1"/>
  <c r="O28" i="7"/>
  <c r="AD27" i="7"/>
  <c r="AA27" i="7"/>
  <c r="O27" i="7"/>
  <c r="AD26" i="7"/>
  <c r="AB26" i="7"/>
  <c r="AA26" i="7"/>
  <c r="O26" i="7"/>
  <c r="P26" i="7" s="1"/>
  <c r="AD25" i="7"/>
  <c r="AB25" i="7"/>
  <c r="AA25" i="7"/>
  <c r="O25" i="7"/>
  <c r="AD24" i="7"/>
  <c r="AA24" i="7"/>
  <c r="AB24" i="7" s="1"/>
  <c r="O24" i="7"/>
  <c r="AD23" i="7"/>
  <c r="AB23" i="7"/>
  <c r="AA23" i="7"/>
  <c r="P23" i="7"/>
  <c r="O23" i="7"/>
  <c r="AD22" i="7"/>
  <c r="AA22" i="7"/>
  <c r="O22" i="7"/>
  <c r="AD21" i="7"/>
  <c r="AB21" i="7"/>
  <c r="AA21" i="7"/>
  <c r="O21" i="7"/>
  <c r="AD20" i="7"/>
  <c r="AA20" i="7"/>
  <c r="AB20" i="7" s="1"/>
  <c r="O20" i="7"/>
  <c r="AD19" i="7"/>
  <c r="AB19" i="7"/>
  <c r="AA19" i="7"/>
  <c r="P19" i="7"/>
  <c r="O19" i="7"/>
  <c r="AD18" i="7"/>
  <c r="AA18" i="7"/>
  <c r="O18" i="7"/>
  <c r="AD17" i="7"/>
  <c r="AB17" i="7"/>
  <c r="AA17" i="7"/>
  <c r="O17" i="7"/>
  <c r="AD16" i="7"/>
  <c r="AA16" i="7"/>
  <c r="AB16" i="7" s="1"/>
  <c r="P16" i="7"/>
  <c r="O16" i="7"/>
  <c r="AD15" i="7"/>
  <c r="AB15" i="7"/>
  <c r="AA15" i="7"/>
  <c r="O15" i="7"/>
  <c r="P15" i="7" s="1"/>
  <c r="AD14" i="7"/>
  <c r="AB14" i="7"/>
  <c r="AA14" i="7"/>
  <c r="O14" i="7"/>
  <c r="AD13" i="7"/>
  <c r="AA13" i="7"/>
  <c r="AB13" i="7" s="1"/>
  <c r="P13" i="7"/>
  <c r="O13" i="7"/>
  <c r="AD12" i="7"/>
  <c r="AA12" i="7"/>
  <c r="AB12" i="7" s="1"/>
  <c r="O12" i="7"/>
  <c r="AD11" i="7"/>
  <c r="AA11" i="7"/>
  <c r="O11" i="7"/>
  <c r="AD10" i="7"/>
  <c r="AB10" i="7"/>
  <c r="AA10" i="7"/>
  <c r="O10" i="7"/>
  <c r="AD9" i="7"/>
  <c r="AA9" i="7"/>
  <c r="AB9" i="7" s="1"/>
  <c r="Q9" i="4" s="1"/>
  <c r="P9" i="7"/>
  <c r="P9" i="4" s="1"/>
  <c r="O9" i="7"/>
  <c r="AC6" i="7"/>
  <c r="AC47" i="7" s="1"/>
  <c r="AA6" i="7"/>
  <c r="O6" i="7"/>
  <c r="P11" i="7" s="1"/>
  <c r="Q2" i="7"/>
  <c r="Q43" i="7" s="1"/>
  <c r="E2" i="7"/>
  <c r="E43" i="7" s="1"/>
  <c r="AD80" i="6"/>
  <c r="AB80" i="6"/>
  <c r="AA80" i="6"/>
  <c r="P80" i="6"/>
  <c r="O80" i="6"/>
  <c r="AD79" i="6"/>
  <c r="AB79" i="6"/>
  <c r="AA79" i="6"/>
  <c r="O79" i="6"/>
  <c r="P79" i="6" s="1"/>
  <c r="AD78" i="6"/>
  <c r="AB78" i="6"/>
  <c r="AA78" i="6"/>
  <c r="P78" i="6"/>
  <c r="O78" i="6"/>
  <c r="AD77" i="6"/>
  <c r="AA77" i="6"/>
  <c r="AB77" i="6" s="1"/>
  <c r="P77" i="6"/>
  <c r="O77" i="6"/>
  <c r="AD76" i="6"/>
  <c r="AB76" i="6"/>
  <c r="AA76" i="6"/>
  <c r="P76" i="6"/>
  <c r="O76" i="6"/>
  <c r="AD75" i="6"/>
  <c r="AB75" i="6"/>
  <c r="AA75" i="6"/>
  <c r="O75" i="6"/>
  <c r="P75" i="6" s="1"/>
  <c r="AD74" i="6"/>
  <c r="AB74" i="6"/>
  <c r="AA74" i="6"/>
  <c r="P74" i="6"/>
  <c r="O74" i="6"/>
  <c r="AD73" i="6"/>
  <c r="AA73" i="6"/>
  <c r="AB73" i="6" s="1"/>
  <c r="P73" i="6"/>
  <c r="O73" i="6"/>
  <c r="AD72" i="6"/>
  <c r="AB72" i="6"/>
  <c r="AA72" i="6"/>
  <c r="P72" i="6"/>
  <c r="O72" i="6"/>
  <c r="AD71" i="6"/>
  <c r="AB71" i="6"/>
  <c r="AA71" i="6"/>
  <c r="O71" i="6"/>
  <c r="P71" i="6" s="1"/>
  <c r="AD70" i="6"/>
  <c r="AB70" i="6"/>
  <c r="AA70" i="6"/>
  <c r="P70" i="6"/>
  <c r="O70" i="6"/>
  <c r="AD69" i="6"/>
  <c r="AA69" i="6"/>
  <c r="AB69" i="6" s="1"/>
  <c r="P69" i="6"/>
  <c r="O69" i="6"/>
  <c r="AD68" i="6"/>
  <c r="AB68" i="6"/>
  <c r="AA68" i="6"/>
  <c r="O68" i="6"/>
  <c r="P68" i="6" s="1"/>
  <c r="J68" i="4" s="1"/>
  <c r="AD67" i="6"/>
  <c r="AB67" i="6"/>
  <c r="AA67" i="6"/>
  <c r="O67" i="6"/>
  <c r="P67" i="6" s="1"/>
  <c r="AD66" i="6"/>
  <c r="AB66" i="6"/>
  <c r="AA66" i="6"/>
  <c r="P66" i="6"/>
  <c r="O66" i="6"/>
  <c r="AD65" i="6"/>
  <c r="AA65" i="6"/>
  <c r="AB65" i="6" s="1"/>
  <c r="P65" i="6"/>
  <c r="O65" i="6"/>
  <c r="AD64" i="6"/>
  <c r="AB64" i="6"/>
  <c r="AA64" i="6"/>
  <c r="P64" i="6"/>
  <c r="O64" i="6"/>
  <c r="AD63" i="6"/>
  <c r="AB63" i="6"/>
  <c r="AA63" i="6"/>
  <c r="O63" i="6"/>
  <c r="P63" i="6" s="1"/>
  <c r="AD62" i="6"/>
  <c r="AB62" i="6"/>
  <c r="AA62" i="6"/>
  <c r="P62" i="6"/>
  <c r="O62" i="6"/>
  <c r="AD61" i="6"/>
  <c r="AA61" i="6"/>
  <c r="AB61" i="6" s="1"/>
  <c r="P61" i="6"/>
  <c r="O61" i="6"/>
  <c r="AD60" i="6"/>
  <c r="AB60" i="6"/>
  <c r="AA60" i="6"/>
  <c r="O60" i="6"/>
  <c r="P60" i="6" s="1"/>
  <c r="AD59" i="6"/>
  <c r="AB59" i="6"/>
  <c r="AA59" i="6"/>
  <c r="O59" i="6"/>
  <c r="P59" i="6" s="1"/>
  <c r="AD58" i="6"/>
  <c r="AB58" i="6"/>
  <c r="AA58" i="6"/>
  <c r="P58" i="6"/>
  <c r="O58" i="6"/>
  <c r="AD57" i="6"/>
  <c r="AA57" i="6"/>
  <c r="AB57" i="6" s="1"/>
  <c r="P57" i="6"/>
  <c r="O57" i="6"/>
  <c r="AD56" i="6"/>
  <c r="AA56" i="6"/>
  <c r="O56" i="6"/>
  <c r="AD55" i="6"/>
  <c r="AA55" i="6"/>
  <c r="O55" i="6"/>
  <c r="AD54" i="6"/>
  <c r="AA54" i="6"/>
  <c r="O54" i="6"/>
  <c r="AD53" i="6"/>
  <c r="AA53" i="6"/>
  <c r="AB53" i="6" s="1"/>
  <c r="P53" i="6"/>
  <c r="O53" i="6"/>
  <c r="AD52" i="6"/>
  <c r="AA52" i="6"/>
  <c r="O52" i="6"/>
  <c r="AD51" i="6"/>
  <c r="AA51" i="6"/>
  <c r="O51" i="6"/>
  <c r="P51" i="6" s="1"/>
  <c r="AD50" i="6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A40" i="6"/>
  <c r="O40" i="6"/>
  <c r="P40" i="6" s="1"/>
  <c r="AD39" i="6"/>
  <c r="AA39" i="6"/>
  <c r="P39" i="6"/>
  <c r="O39" i="6"/>
  <c r="AD38" i="6"/>
  <c r="AA38" i="6"/>
  <c r="O38" i="6"/>
  <c r="AD37" i="6"/>
  <c r="AA37" i="6"/>
  <c r="O37" i="6"/>
  <c r="AD36" i="6"/>
  <c r="AA36" i="6"/>
  <c r="AB36" i="6" s="1"/>
  <c r="O36" i="6"/>
  <c r="P36" i="6" s="1"/>
  <c r="AD35" i="6"/>
  <c r="AA35" i="6"/>
  <c r="P35" i="6"/>
  <c r="O35" i="6"/>
  <c r="AD34" i="6"/>
  <c r="AA34" i="6"/>
  <c r="AB34" i="6" s="1"/>
  <c r="O34" i="6"/>
  <c r="AD33" i="6"/>
  <c r="AB33" i="6"/>
  <c r="AA33" i="6"/>
  <c r="P33" i="6"/>
  <c r="O33" i="6"/>
  <c r="AD32" i="6"/>
  <c r="AA32" i="6"/>
  <c r="O32" i="6"/>
  <c r="AD31" i="6"/>
  <c r="AA31" i="6"/>
  <c r="O31" i="6"/>
  <c r="AD30" i="6"/>
  <c r="AA30" i="6"/>
  <c r="P30" i="6"/>
  <c r="O30" i="6"/>
  <c r="AD29" i="6"/>
  <c r="AA29" i="6"/>
  <c r="O29" i="6"/>
  <c r="AD28" i="6"/>
  <c r="AA28" i="6"/>
  <c r="O28" i="6"/>
  <c r="AD27" i="6"/>
  <c r="AA27" i="6"/>
  <c r="P27" i="6"/>
  <c r="O27" i="6"/>
  <c r="AD26" i="6"/>
  <c r="AA26" i="6"/>
  <c r="AB26" i="6" s="1"/>
  <c r="P26" i="6"/>
  <c r="O26" i="6"/>
  <c r="AD25" i="6"/>
  <c r="AA25" i="6"/>
  <c r="O25" i="6"/>
  <c r="AD24" i="6"/>
  <c r="AA24" i="6"/>
  <c r="O24" i="6"/>
  <c r="AD23" i="6"/>
  <c r="AB23" i="6"/>
  <c r="AA23" i="6"/>
  <c r="P23" i="6"/>
  <c r="O23" i="6"/>
  <c r="AD22" i="6"/>
  <c r="AA22" i="6"/>
  <c r="P22" i="6"/>
  <c r="O22" i="6"/>
  <c r="AD21" i="6"/>
  <c r="AA21" i="6"/>
  <c r="O21" i="6"/>
  <c r="AD20" i="6"/>
  <c r="AA20" i="6"/>
  <c r="O20" i="6"/>
  <c r="AD19" i="6"/>
  <c r="AB19" i="6"/>
  <c r="AA19" i="6"/>
  <c r="P19" i="6"/>
  <c r="O19" i="6"/>
  <c r="AD18" i="6"/>
  <c r="AA18" i="6"/>
  <c r="O18" i="6"/>
  <c r="P18" i="6" s="1"/>
  <c r="AD17" i="6"/>
  <c r="AA17" i="6"/>
  <c r="O17" i="6"/>
  <c r="AD16" i="6"/>
  <c r="AA16" i="6"/>
  <c r="AB16" i="6" s="1"/>
  <c r="P16" i="6"/>
  <c r="O16" i="6"/>
  <c r="AD15" i="6"/>
  <c r="AB15" i="6"/>
  <c r="AA15" i="6"/>
  <c r="O15" i="6"/>
  <c r="P15" i="6" s="1"/>
  <c r="AD14" i="6"/>
  <c r="AB14" i="6"/>
  <c r="AA14" i="6"/>
  <c r="O14" i="6"/>
  <c r="AD13" i="6"/>
  <c r="AA13" i="6"/>
  <c r="AB13" i="6" s="1"/>
  <c r="O13" i="6"/>
  <c r="AD12" i="6"/>
  <c r="AA12" i="6"/>
  <c r="P12" i="6"/>
  <c r="O12" i="6"/>
  <c r="AD11" i="6"/>
  <c r="AA11" i="6"/>
  <c r="O11" i="6"/>
  <c r="P11" i="6" s="1"/>
  <c r="AD10" i="6"/>
  <c r="AB10" i="6"/>
  <c r="AA10" i="6"/>
  <c r="O10" i="6"/>
  <c r="AD9" i="6"/>
  <c r="AA9" i="6"/>
  <c r="AB9" i="6" s="1"/>
  <c r="O9" i="6"/>
  <c r="AC6" i="6"/>
  <c r="AC47" i="6" s="1"/>
  <c r="AA6" i="6"/>
  <c r="AB54" i="6" s="1"/>
  <c r="O6" i="6"/>
  <c r="P52" i="6" s="1"/>
  <c r="Q2" i="6"/>
  <c r="Q43" i="6" s="1"/>
  <c r="E2" i="6"/>
  <c r="E43" i="6" s="1"/>
  <c r="AD80" i="3"/>
  <c r="AB80" i="3"/>
  <c r="AA80" i="3"/>
  <c r="O80" i="3"/>
  <c r="P80" i="3" s="1"/>
  <c r="AD79" i="3"/>
  <c r="AA79" i="3"/>
  <c r="AB79" i="3" s="1"/>
  <c r="P79" i="3"/>
  <c r="O79" i="3"/>
  <c r="AD78" i="3"/>
  <c r="AA78" i="3"/>
  <c r="AB78" i="3" s="1"/>
  <c r="F78" i="4" s="1"/>
  <c r="O78" i="3"/>
  <c r="P78" i="3" s="1"/>
  <c r="E78" i="4" s="1"/>
  <c r="AD77" i="3"/>
  <c r="AA77" i="3"/>
  <c r="AB77" i="3" s="1"/>
  <c r="P77" i="3"/>
  <c r="O77" i="3"/>
  <c r="AD76" i="3"/>
  <c r="AB76" i="3"/>
  <c r="AA76" i="3"/>
  <c r="O76" i="3"/>
  <c r="P76" i="3" s="1"/>
  <c r="E76" i="4" s="1"/>
  <c r="AD75" i="3"/>
  <c r="G75" i="4" s="1"/>
  <c r="AA75" i="3"/>
  <c r="AB75" i="3" s="1"/>
  <c r="O75" i="3"/>
  <c r="P75" i="3" s="1"/>
  <c r="C75" i="3"/>
  <c r="AD74" i="3"/>
  <c r="AB74" i="3"/>
  <c r="AA74" i="3"/>
  <c r="O74" i="3"/>
  <c r="P74" i="3" s="1"/>
  <c r="AD73" i="3"/>
  <c r="G73" i="4" s="1"/>
  <c r="AA73" i="3"/>
  <c r="AB73" i="3" s="1"/>
  <c r="P73" i="3"/>
  <c r="O73" i="3"/>
  <c r="C73" i="3"/>
  <c r="AD72" i="3"/>
  <c r="AB72" i="3"/>
  <c r="AA72" i="3"/>
  <c r="O72" i="3"/>
  <c r="P72" i="3" s="1"/>
  <c r="AD71" i="3"/>
  <c r="AA71" i="3"/>
  <c r="AB71" i="3" s="1"/>
  <c r="P71" i="3"/>
  <c r="O71" i="3"/>
  <c r="AD70" i="3"/>
  <c r="AA70" i="3"/>
  <c r="AB70" i="3" s="1"/>
  <c r="F70" i="4" s="1"/>
  <c r="O70" i="3"/>
  <c r="P70" i="3" s="1"/>
  <c r="E70" i="4" s="1"/>
  <c r="AD69" i="3"/>
  <c r="AA69" i="3"/>
  <c r="AB69" i="3" s="1"/>
  <c r="P69" i="3"/>
  <c r="O69" i="3"/>
  <c r="AD68" i="3"/>
  <c r="AB68" i="3"/>
  <c r="AA68" i="3"/>
  <c r="O68" i="3"/>
  <c r="P68" i="3" s="1"/>
  <c r="E68" i="4" s="1"/>
  <c r="AD67" i="3"/>
  <c r="G67" i="4" s="1"/>
  <c r="AA67" i="3"/>
  <c r="AB67" i="3" s="1"/>
  <c r="O67" i="3"/>
  <c r="P67" i="3" s="1"/>
  <c r="C67" i="3"/>
  <c r="AD66" i="3"/>
  <c r="AB66" i="3"/>
  <c r="AA66" i="3"/>
  <c r="O66" i="3"/>
  <c r="P66" i="3" s="1"/>
  <c r="AD65" i="3"/>
  <c r="G65" i="4" s="1"/>
  <c r="AA65" i="3"/>
  <c r="AB65" i="3" s="1"/>
  <c r="P65" i="3"/>
  <c r="O65" i="3"/>
  <c r="C65" i="3"/>
  <c r="AD64" i="3"/>
  <c r="AB64" i="3"/>
  <c r="AA64" i="3"/>
  <c r="O64" i="3"/>
  <c r="P64" i="3" s="1"/>
  <c r="AD63" i="3"/>
  <c r="AA63" i="3"/>
  <c r="AB63" i="3" s="1"/>
  <c r="P63" i="3"/>
  <c r="O63" i="3"/>
  <c r="AD62" i="3"/>
  <c r="AA62" i="3"/>
  <c r="AB62" i="3" s="1"/>
  <c r="O62" i="3"/>
  <c r="P62" i="3" s="1"/>
  <c r="E62" i="4" s="1"/>
  <c r="AD61" i="3"/>
  <c r="AA61" i="3"/>
  <c r="AB61" i="3" s="1"/>
  <c r="P61" i="3"/>
  <c r="O61" i="3"/>
  <c r="AD60" i="3"/>
  <c r="AB60" i="3"/>
  <c r="AA60" i="3"/>
  <c r="O60" i="3"/>
  <c r="P60" i="3" s="1"/>
  <c r="E60" i="4" s="1"/>
  <c r="AD59" i="3"/>
  <c r="G59" i="4" s="1"/>
  <c r="AA59" i="3"/>
  <c r="AB59" i="3" s="1"/>
  <c r="O59" i="3"/>
  <c r="P59" i="3" s="1"/>
  <c r="C59" i="3"/>
  <c r="AD58" i="3"/>
  <c r="AB58" i="3"/>
  <c r="AA58" i="3"/>
  <c r="O58" i="3"/>
  <c r="P58" i="3" s="1"/>
  <c r="AD57" i="3"/>
  <c r="AB57" i="3"/>
  <c r="AA57" i="3"/>
  <c r="O57" i="3"/>
  <c r="P57" i="3" s="1"/>
  <c r="AD56" i="3"/>
  <c r="AA56" i="3"/>
  <c r="AB56" i="3" s="1"/>
  <c r="O56" i="3"/>
  <c r="AD55" i="3"/>
  <c r="AB55" i="3"/>
  <c r="AA55" i="3"/>
  <c r="O55" i="3"/>
  <c r="AD54" i="3"/>
  <c r="AA54" i="3"/>
  <c r="AB54" i="3" s="1"/>
  <c r="O54" i="3"/>
  <c r="AD53" i="3"/>
  <c r="AB53" i="3"/>
  <c r="AA53" i="3"/>
  <c r="O53" i="3"/>
  <c r="P53" i="3" s="1"/>
  <c r="E53" i="4" s="1"/>
  <c r="AD52" i="3"/>
  <c r="AA52" i="3"/>
  <c r="AB52" i="3" s="1"/>
  <c r="O52" i="3"/>
  <c r="C52" i="3"/>
  <c r="AD51" i="3"/>
  <c r="AB51" i="3"/>
  <c r="AA51" i="3"/>
  <c r="O51" i="3"/>
  <c r="AD50" i="3"/>
  <c r="AA50" i="3"/>
  <c r="AB50" i="3" s="1"/>
  <c r="O50" i="3"/>
  <c r="C50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E43" i="3"/>
  <c r="AD40" i="3"/>
  <c r="AB40" i="3"/>
  <c r="AA40" i="3"/>
  <c r="O40" i="3"/>
  <c r="AD39" i="3"/>
  <c r="AA39" i="3"/>
  <c r="AB39" i="3" s="1"/>
  <c r="O39" i="3"/>
  <c r="AD38" i="3"/>
  <c r="AB38" i="3"/>
  <c r="AA38" i="3"/>
  <c r="O38" i="3"/>
  <c r="AD37" i="3"/>
  <c r="AA37" i="3"/>
  <c r="AB37" i="3" s="1"/>
  <c r="O37" i="3"/>
  <c r="AD36" i="3"/>
  <c r="AB36" i="3"/>
  <c r="AA36" i="3"/>
  <c r="O36" i="3"/>
  <c r="AD35" i="3"/>
  <c r="AA35" i="3"/>
  <c r="AB35" i="3" s="1"/>
  <c r="O35" i="3"/>
  <c r="AD34" i="3"/>
  <c r="AB34" i="3"/>
  <c r="AA34" i="3"/>
  <c r="O34" i="3"/>
  <c r="AD33" i="3"/>
  <c r="AA33" i="3"/>
  <c r="AB33" i="3" s="1"/>
  <c r="P33" i="3"/>
  <c r="O33" i="3"/>
  <c r="AD32" i="3"/>
  <c r="AB32" i="3"/>
  <c r="AA32" i="3"/>
  <c r="O32" i="3"/>
  <c r="AD31" i="3"/>
  <c r="AA31" i="3"/>
  <c r="AB31" i="3" s="1"/>
  <c r="O31" i="3"/>
  <c r="AD30" i="3"/>
  <c r="AB30" i="3"/>
  <c r="AA30" i="3"/>
  <c r="O30" i="3"/>
  <c r="AD29" i="3"/>
  <c r="AA29" i="3"/>
  <c r="AB29" i="3" s="1"/>
  <c r="O29" i="3"/>
  <c r="AD28" i="3"/>
  <c r="AB28" i="3"/>
  <c r="AA28" i="3"/>
  <c r="O28" i="3"/>
  <c r="AD27" i="3"/>
  <c r="AA27" i="3"/>
  <c r="AB27" i="3" s="1"/>
  <c r="O27" i="3"/>
  <c r="AD26" i="3"/>
  <c r="AB26" i="3"/>
  <c r="AA26" i="3"/>
  <c r="O26" i="3"/>
  <c r="P26" i="3" s="1"/>
  <c r="AD25" i="3"/>
  <c r="AA25" i="3"/>
  <c r="AB25" i="3" s="1"/>
  <c r="O25" i="3"/>
  <c r="AD24" i="3"/>
  <c r="AB24" i="3"/>
  <c r="AA24" i="3"/>
  <c r="O24" i="3"/>
  <c r="AD23" i="3"/>
  <c r="AA23" i="3"/>
  <c r="AB23" i="3" s="1"/>
  <c r="O23" i="3"/>
  <c r="AD22" i="3"/>
  <c r="AB22" i="3"/>
  <c r="AA22" i="3"/>
  <c r="O22" i="3"/>
  <c r="AD21" i="3"/>
  <c r="AA21" i="3"/>
  <c r="AB21" i="3" s="1"/>
  <c r="O21" i="3"/>
  <c r="AD20" i="3"/>
  <c r="AB20" i="3"/>
  <c r="AA20" i="3"/>
  <c r="O20" i="3"/>
  <c r="AD19" i="3"/>
  <c r="AA19" i="3"/>
  <c r="AB19" i="3" s="1"/>
  <c r="O19" i="3"/>
  <c r="AD18" i="3"/>
  <c r="AB18" i="3"/>
  <c r="AA18" i="3"/>
  <c r="O18" i="3"/>
  <c r="AD17" i="3"/>
  <c r="AA17" i="3"/>
  <c r="AB17" i="3" s="1"/>
  <c r="P17" i="3"/>
  <c r="O17" i="3"/>
  <c r="AD16" i="3"/>
  <c r="AB16" i="3"/>
  <c r="AA16" i="3"/>
  <c r="O16" i="3"/>
  <c r="P16" i="3" s="1"/>
  <c r="AD15" i="3"/>
  <c r="AA15" i="3"/>
  <c r="AB15" i="3" s="1"/>
  <c r="P15" i="3"/>
  <c r="O15" i="3"/>
  <c r="AD14" i="3"/>
  <c r="AB14" i="3"/>
  <c r="AA14" i="3"/>
  <c r="O14" i="3"/>
  <c r="P14" i="3" s="1"/>
  <c r="AD13" i="3"/>
  <c r="AA13" i="3"/>
  <c r="AB13" i="3" s="1"/>
  <c r="O13" i="3"/>
  <c r="AD12" i="3"/>
  <c r="AB12" i="3"/>
  <c r="AA12" i="3"/>
  <c r="O12" i="3"/>
  <c r="P12" i="3" s="1"/>
  <c r="AD11" i="3"/>
  <c r="AA11" i="3"/>
  <c r="AB11" i="3" s="1"/>
  <c r="P11" i="3"/>
  <c r="O11" i="3"/>
  <c r="AD10" i="3"/>
  <c r="AB10" i="3"/>
  <c r="AA10" i="3"/>
  <c r="O10" i="3"/>
  <c r="AD9" i="3"/>
  <c r="AA9" i="3"/>
  <c r="AB9" i="3" s="1"/>
  <c r="P9" i="3"/>
  <c r="O9" i="3"/>
  <c r="AC6" i="3"/>
  <c r="AC47" i="3" s="1"/>
  <c r="AA6" i="3"/>
  <c r="AA47" i="3" s="1"/>
  <c r="O6" i="3"/>
  <c r="P35" i="3" s="1"/>
  <c r="Q2" i="3"/>
  <c r="Q43" i="3" s="1"/>
  <c r="E2" i="3"/>
  <c r="S80" i="4"/>
  <c r="AE80" i="7" s="1"/>
  <c r="R80" i="4"/>
  <c r="Q80" i="4"/>
  <c r="P80" i="4"/>
  <c r="L80" i="4"/>
  <c r="K80" i="4"/>
  <c r="J80" i="4"/>
  <c r="G80" i="4"/>
  <c r="H80" i="4" s="1"/>
  <c r="F80" i="4"/>
  <c r="E80" i="4"/>
  <c r="D80" i="4"/>
  <c r="C80" i="4"/>
  <c r="B80" i="4"/>
  <c r="R79" i="4"/>
  <c r="S79" i="4" s="1"/>
  <c r="Q79" i="4"/>
  <c r="P79" i="4"/>
  <c r="M79" i="4"/>
  <c r="AE79" i="6" s="1"/>
  <c r="L79" i="4"/>
  <c r="K79" i="4"/>
  <c r="J79" i="4"/>
  <c r="I79" i="4"/>
  <c r="G79" i="4"/>
  <c r="F79" i="4"/>
  <c r="E79" i="4"/>
  <c r="H79" i="4" s="1"/>
  <c r="AE79" i="3" s="1"/>
  <c r="D79" i="4"/>
  <c r="C79" i="4"/>
  <c r="B79" i="4"/>
  <c r="T78" i="4"/>
  <c r="S78" i="4"/>
  <c r="AE78" i="7" s="1"/>
  <c r="R78" i="4"/>
  <c r="Q78" i="4"/>
  <c r="P78" i="4"/>
  <c r="L78" i="4"/>
  <c r="K78" i="4"/>
  <c r="J78" i="4"/>
  <c r="M78" i="4" s="1"/>
  <c r="H78" i="4"/>
  <c r="G78" i="4"/>
  <c r="D78" i="4"/>
  <c r="C78" i="4"/>
  <c r="B78" i="4"/>
  <c r="R77" i="4"/>
  <c r="S77" i="4" s="1"/>
  <c r="Q77" i="4"/>
  <c r="P77" i="4"/>
  <c r="M77" i="4"/>
  <c r="AE77" i="6" s="1"/>
  <c r="L77" i="4"/>
  <c r="K77" i="4"/>
  <c r="J77" i="4"/>
  <c r="I77" i="4"/>
  <c r="G77" i="4"/>
  <c r="F77" i="4"/>
  <c r="E77" i="4"/>
  <c r="H77" i="4" s="1"/>
  <c r="AE77" i="3" s="1"/>
  <c r="D77" i="4"/>
  <c r="C77" i="4"/>
  <c r="B77" i="4"/>
  <c r="T76" i="4"/>
  <c r="S76" i="4"/>
  <c r="AE76" i="7" s="1"/>
  <c r="R76" i="4"/>
  <c r="Q76" i="4"/>
  <c r="P76" i="4"/>
  <c r="L76" i="4"/>
  <c r="K76" i="4"/>
  <c r="J76" i="4"/>
  <c r="M76" i="4" s="1"/>
  <c r="H76" i="4"/>
  <c r="G76" i="4"/>
  <c r="F76" i="4"/>
  <c r="D76" i="4"/>
  <c r="C76" i="4"/>
  <c r="B76" i="4"/>
  <c r="R75" i="4"/>
  <c r="S75" i="4" s="1"/>
  <c r="Q75" i="4"/>
  <c r="P75" i="4"/>
  <c r="L75" i="4"/>
  <c r="K75" i="4"/>
  <c r="J75" i="4"/>
  <c r="M75" i="4" s="1"/>
  <c r="F75" i="4"/>
  <c r="E75" i="4"/>
  <c r="H75" i="4" s="1"/>
  <c r="AE75" i="3" s="1"/>
  <c r="D75" i="4"/>
  <c r="D75" i="6" s="1"/>
  <c r="C75" i="4"/>
  <c r="B75" i="4"/>
  <c r="T74" i="4"/>
  <c r="S74" i="4"/>
  <c r="AE74" i="7" s="1"/>
  <c r="R74" i="4"/>
  <c r="Q74" i="4"/>
  <c r="P74" i="4"/>
  <c r="L74" i="4"/>
  <c r="K74" i="4"/>
  <c r="J74" i="4"/>
  <c r="M74" i="4" s="1"/>
  <c r="H74" i="4"/>
  <c r="G74" i="4"/>
  <c r="F74" i="4"/>
  <c r="E74" i="4"/>
  <c r="D74" i="4"/>
  <c r="C74" i="4"/>
  <c r="B74" i="4"/>
  <c r="R73" i="4"/>
  <c r="S73" i="4" s="1"/>
  <c r="Q73" i="4"/>
  <c r="P73" i="4"/>
  <c r="L73" i="4"/>
  <c r="K73" i="4"/>
  <c r="J73" i="4"/>
  <c r="M73" i="4" s="1"/>
  <c r="F73" i="4"/>
  <c r="E73" i="4"/>
  <c r="H73" i="4" s="1"/>
  <c r="AE73" i="3" s="1"/>
  <c r="D73" i="4"/>
  <c r="C73" i="4"/>
  <c r="C73" i="7" s="1"/>
  <c r="B73" i="4"/>
  <c r="T72" i="4"/>
  <c r="S72" i="4"/>
  <c r="AE72" i="7" s="1"/>
  <c r="R72" i="4"/>
  <c r="Q72" i="4"/>
  <c r="P72" i="4"/>
  <c r="L72" i="4"/>
  <c r="K72" i="4"/>
  <c r="J72" i="4"/>
  <c r="M72" i="4" s="1"/>
  <c r="G72" i="4"/>
  <c r="H72" i="4" s="1"/>
  <c r="F72" i="4"/>
  <c r="E72" i="4"/>
  <c r="D72" i="4"/>
  <c r="C72" i="4"/>
  <c r="B72" i="4"/>
  <c r="R71" i="4"/>
  <c r="S71" i="4" s="1"/>
  <c r="Q71" i="4"/>
  <c r="P71" i="4"/>
  <c r="M71" i="4"/>
  <c r="AE71" i="6" s="1"/>
  <c r="L71" i="4"/>
  <c r="K71" i="4"/>
  <c r="J71" i="4"/>
  <c r="G71" i="4"/>
  <c r="F71" i="4"/>
  <c r="E71" i="4"/>
  <c r="D71" i="4"/>
  <c r="D71" i="7" s="1"/>
  <c r="C71" i="4"/>
  <c r="B71" i="4"/>
  <c r="S70" i="4"/>
  <c r="AE70" i="7" s="1"/>
  <c r="R70" i="4"/>
  <c r="Q70" i="4"/>
  <c r="P70" i="4"/>
  <c r="L70" i="4"/>
  <c r="K70" i="4"/>
  <c r="J70" i="4"/>
  <c r="G70" i="4"/>
  <c r="H70" i="4" s="1"/>
  <c r="D70" i="4"/>
  <c r="C70" i="4"/>
  <c r="B70" i="4"/>
  <c r="R69" i="4"/>
  <c r="S69" i="4" s="1"/>
  <c r="Q69" i="4"/>
  <c r="P69" i="4"/>
  <c r="M69" i="4"/>
  <c r="AE69" i="6" s="1"/>
  <c r="L69" i="4"/>
  <c r="K69" i="4"/>
  <c r="J69" i="4"/>
  <c r="G69" i="4"/>
  <c r="F69" i="4"/>
  <c r="E69" i="4"/>
  <c r="D69" i="4"/>
  <c r="C69" i="4"/>
  <c r="B69" i="4"/>
  <c r="S68" i="4"/>
  <c r="AE68" i="7" s="1"/>
  <c r="R68" i="4"/>
  <c r="Q68" i="4"/>
  <c r="P68" i="4"/>
  <c r="L68" i="4"/>
  <c r="K68" i="4"/>
  <c r="G68" i="4"/>
  <c r="H68" i="4" s="1"/>
  <c r="F68" i="4"/>
  <c r="D68" i="4"/>
  <c r="C68" i="4"/>
  <c r="B68" i="4"/>
  <c r="R67" i="4"/>
  <c r="S67" i="4" s="1"/>
  <c r="Q67" i="4"/>
  <c r="P67" i="4"/>
  <c r="M67" i="4"/>
  <c r="AE67" i="6" s="1"/>
  <c r="L67" i="4"/>
  <c r="K67" i="4"/>
  <c r="J67" i="4"/>
  <c r="F67" i="4"/>
  <c r="E67" i="4"/>
  <c r="H67" i="4" s="1"/>
  <c r="D67" i="4"/>
  <c r="C67" i="4"/>
  <c r="B67" i="4"/>
  <c r="S66" i="4"/>
  <c r="AE66" i="7" s="1"/>
  <c r="R66" i="4"/>
  <c r="Q66" i="4"/>
  <c r="P66" i="4"/>
  <c r="L66" i="4"/>
  <c r="K66" i="4"/>
  <c r="J66" i="4"/>
  <c r="G66" i="4"/>
  <c r="H66" i="4" s="1"/>
  <c r="F66" i="4"/>
  <c r="E66" i="4"/>
  <c r="D66" i="4"/>
  <c r="C66" i="4"/>
  <c r="B66" i="4"/>
  <c r="R65" i="4"/>
  <c r="S65" i="4" s="1"/>
  <c r="Q65" i="4"/>
  <c r="P65" i="4"/>
  <c r="M65" i="4"/>
  <c r="AE65" i="6" s="1"/>
  <c r="L65" i="4"/>
  <c r="K65" i="4"/>
  <c r="J65" i="4"/>
  <c r="F65" i="4"/>
  <c r="E65" i="4"/>
  <c r="D65" i="4"/>
  <c r="C65" i="4"/>
  <c r="C65" i="7" s="1"/>
  <c r="B65" i="4"/>
  <c r="R64" i="4"/>
  <c r="S64" i="4" s="1"/>
  <c r="Q64" i="4"/>
  <c r="P64" i="4"/>
  <c r="N64" i="4"/>
  <c r="L64" i="4"/>
  <c r="K64" i="4"/>
  <c r="J64" i="4"/>
  <c r="M64" i="4" s="1"/>
  <c r="AE64" i="6" s="1"/>
  <c r="H64" i="4"/>
  <c r="G64" i="4"/>
  <c r="F64" i="4"/>
  <c r="E64" i="4"/>
  <c r="D64" i="4"/>
  <c r="C64" i="4"/>
  <c r="B64" i="4"/>
  <c r="R63" i="4"/>
  <c r="S63" i="4" s="1"/>
  <c r="AE63" i="7" s="1"/>
  <c r="Q63" i="4"/>
  <c r="P63" i="4"/>
  <c r="L63" i="4"/>
  <c r="M63" i="4" s="1"/>
  <c r="K63" i="4"/>
  <c r="J63" i="4"/>
  <c r="H63" i="4"/>
  <c r="AE63" i="3" s="1"/>
  <c r="G63" i="4"/>
  <c r="F63" i="4"/>
  <c r="E63" i="4"/>
  <c r="D63" i="4"/>
  <c r="C63" i="4"/>
  <c r="B63" i="4"/>
  <c r="T62" i="4"/>
  <c r="R62" i="4"/>
  <c r="S62" i="4" s="1"/>
  <c r="AE62" i="7" s="1"/>
  <c r="Q62" i="4"/>
  <c r="P62" i="4"/>
  <c r="L62" i="4"/>
  <c r="K62" i="4"/>
  <c r="J62" i="4"/>
  <c r="G62" i="4"/>
  <c r="F62" i="4"/>
  <c r="H62" i="4" s="1"/>
  <c r="D62" i="4"/>
  <c r="C62" i="4"/>
  <c r="B62" i="4"/>
  <c r="R61" i="4"/>
  <c r="S61" i="4" s="1"/>
  <c r="AE61" i="7" s="1"/>
  <c r="Q61" i="4"/>
  <c r="P61" i="4"/>
  <c r="L61" i="4"/>
  <c r="M61" i="4" s="1"/>
  <c r="K61" i="4"/>
  <c r="J61" i="4"/>
  <c r="H61" i="4"/>
  <c r="G61" i="4"/>
  <c r="F61" i="4"/>
  <c r="E61" i="4"/>
  <c r="D61" i="4"/>
  <c r="C61" i="4"/>
  <c r="B61" i="4"/>
  <c r="R60" i="4"/>
  <c r="S60" i="4" s="1"/>
  <c r="Q60" i="4"/>
  <c r="P60" i="4"/>
  <c r="L60" i="4"/>
  <c r="K60" i="4"/>
  <c r="J60" i="4"/>
  <c r="G60" i="4"/>
  <c r="H60" i="4" s="1"/>
  <c r="F60" i="4"/>
  <c r="D60" i="4"/>
  <c r="C60" i="4"/>
  <c r="B60" i="4"/>
  <c r="R59" i="4"/>
  <c r="S59" i="4" s="1"/>
  <c r="Q59" i="4"/>
  <c r="P59" i="4"/>
  <c r="M59" i="4"/>
  <c r="L59" i="4"/>
  <c r="K59" i="4"/>
  <c r="J59" i="4"/>
  <c r="F59" i="4"/>
  <c r="E59" i="4"/>
  <c r="H59" i="4" s="1"/>
  <c r="AE59" i="3" s="1"/>
  <c r="D59" i="4"/>
  <c r="C59" i="4"/>
  <c r="B59" i="4"/>
  <c r="R58" i="4"/>
  <c r="S58" i="4" s="1"/>
  <c r="Q58" i="4"/>
  <c r="P58" i="4"/>
  <c r="L58" i="4"/>
  <c r="K58" i="4"/>
  <c r="J58" i="4"/>
  <c r="G58" i="4"/>
  <c r="H58" i="4" s="1"/>
  <c r="F58" i="4"/>
  <c r="E58" i="4"/>
  <c r="D58" i="4"/>
  <c r="C58" i="4"/>
  <c r="B58" i="4"/>
  <c r="W57" i="4"/>
  <c r="O83" i="8" s="1"/>
  <c r="T57" i="4"/>
  <c r="S57" i="4"/>
  <c r="AE57" i="7" s="1"/>
  <c r="R57" i="4"/>
  <c r="Q57" i="4"/>
  <c r="P57" i="4"/>
  <c r="L57" i="4"/>
  <c r="K57" i="4"/>
  <c r="M57" i="4" s="1"/>
  <c r="J57" i="4"/>
  <c r="E57" i="4"/>
  <c r="D57" i="4"/>
  <c r="C57" i="4"/>
  <c r="B57" i="4"/>
  <c r="B57" i="7" s="1"/>
  <c r="D56" i="4"/>
  <c r="C56" i="4"/>
  <c r="B56" i="4"/>
  <c r="D55" i="4"/>
  <c r="C55" i="4"/>
  <c r="B55" i="4"/>
  <c r="D54" i="4"/>
  <c r="D54" i="7" s="1"/>
  <c r="C54" i="4"/>
  <c r="B54" i="4"/>
  <c r="W53" i="4"/>
  <c r="O79" i="8" s="1"/>
  <c r="S53" i="4"/>
  <c r="R53" i="4"/>
  <c r="Q53" i="4"/>
  <c r="P53" i="4"/>
  <c r="L53" i="4"/>
  <c r="K53" i="4"/>
  <c r="J53" i="4"/>
  <c r="M53" i="4" s="1"/>
  <c r="G53" i="4"/>
  <c r="F53" i="4"/>
  <c r="H53" i="4" s="1"/>
  <c r="D53" i="4"/>
  <c r="C53" i="4"/>
  <c r="B53" i="4"/>
  <c r="D52" i="4"/>
  <c r="C52" i="4"/>
  <c r="B52" i="4"/>
  <c r="D51" i="4"/>
  <c r="C51" i="4"/>
  <c r="B51" i="4"/>
  <c r="D50" i="4"/>
  <c r="C50" i="4"/>
  <c r="C50" i="7" s="1"/>
  <c r="B50" i="4"/>
  <c r="D48" i="4"/>
  <c r="C48" i="4"/>
  <c r="A48" i="4"/>
  <c r="A46" i="4"/>
  <c r="T43" i="4"/>
  <c r="S43" i="4"/>
  <c r="Q43" i="4"/>
  <c r="P43" i="4"/>
  <c r="N43" i="4"/>
  <c r="M43" i="4"/>
  <c r="K43" i="4"/>
  <c r="J43" i="4"/>
  <c r="H43" i="4"/>
  <c r="F43" i="4"/>
  <c r="E43" i="4"/>
  <c r="J40" i="4"/>
  <c r="D40" i="4"/>
  <c r="C40" i="4"/>
  <c r="B40" i="4"/>
  <c r="D39" i="4"/>
  <c r="C39" i="4"/>
  <c r="B39" i="4"/>
  <c r="W38" i="4"/>
  <c r="O44" i="8" s="1"/>
  <c r="L38" i="4"/>
  <c r="D38" i="4"/>
  <c r="C38" i="4"/>
  <c r="B38" i="4"/>
  <c r="D37" i="4"/>
  <c r="C37" i="4"/>
  <c r="C37" i="3" s="1"/>
  <c r="B37" i="4"/>
  <c r="W36" i="4"/>
  <c r="O42" i="8" s="1"/>
  <c r="S36" i="4"/>
  <c r="R36" i="4"/>
  <c r="Q36" i="4"/>
  <c r="P36" i="4"/>
  <c r="K36" i="4"/>
  <c r="J36" i="4"/>
  <c r="G36" i="4"/>
  <c r="D36" i="4"/>
  <c r="C36" i="4"/>
  <c r="B36" i="4"/>
  <c r="D35" i="4"/>
  <c r="C35" i="4"/>
  <c r="B35" i="4"/>
  <c r="W34" i="4"/>
  <c r="O40" i="8" s="1"/>
  <c r="K34" i="4"/>
  <c r="D34" i="4"/>
  <c r="D34" i="3" s="1"/>
  <c r="C34" i="4"/>
  <c r="B34" i="4"/>
  <c r="L33" i="4"/>
  <c r="K33" i="4"/>
  <c r="J33" i="4"/>
  <c r="G33" i="4"/>
  <c r="E33" i="4"/>
  <c r="D33" i="4"/>
  <c r="C33" i="4"/>
  <c r="B33" i="4"/>
  <c r="B33" i="3" s="1"/>
  <c r="W32" i="4"/>
  <c r="O38" i="8" s="1"/>
  <c r="L32" i="4"/>
  <c r="D32" i="4"/>
  <c r="C32" i="4"/>
  <c r="B32" i="4"/>
  <c r="F31" i="4"/>
  <c r="D31" i="4"/>
  <c r="C31" i="4"/>
  <c r="B31" i="4"/>
  <c r="L30" i="4"/>
  <c r="D30" i="4"/>
  <c r="C30" i="4"/>
  <c r="B30" i="4"/>
  <c r="L29" i="4"/>
  <c r="G29" i="4"/>
  <c r="F29" i="4"/>
  <c r="D29" i="4"/>
  <c r="C29" i="4"/>
  <c r="B29" i="4"/>
  <c r="L28" i="4"/>
  <c r="F28" i="4"/>
  <c r="D28" i="4"/>
  <c r="C28" i="4"/>
  <c r="B28" i="4"/>
  <c r="J27" i="4"/>
  <c r="D27" i="4"/>
  <c r="C27" i="4"/>
  <c r="B27" i="4"/>
  <c r="W26" i="4"/>
  <c r="O32" i="8" s="1"/>
  <c r="U26" i="4"/>
  <c r="AG26" i="7" s="1"/>
  <c r="T26" i="4"/>
  <c r="AF26" i="7" s="1"/>
  <c r="S26" i="4"/>
  <c r="AE26" i="7" s="1"/>
  <c r="R26" i="4"/>
  <c r="Q26" i="4"/>
  <c r="P26" i="4"/>
  <c r="M26" i="4"/>
  <c r="AE26" i="6" s="1"/>
  <c r="L26" i="4"/>
  <c r="K26" i="4"/>
  <c r="J26" i="4"/>
  <c r="G26" i="4"/>
  <c r="E26" i="4"/>
  <c r="D26" i="4"/>
  <c r="C26" i="4"/>
  <c r="B26" i="4"/>
  <c r="G25" i="4"/>
  <c r="F25" i="4"/>
  <c r="D25" i="4"/>
  <c r="C25" i="4"/>
  <c r="B25" i="4"/>
  <c r="Q24" i="4"/>
  <c r="L24" i="4"/>
  <c r="D24" i="4"/>
  <c r="C24" i="4"/>
  <c r="B24" i="4"/>
  <c r="W23" i="4"/>
  <c r="O29" i="8" s="1"/>
  <c r="R23" i="4"/>
  <c r="S23" i="4" s="1"/>
  <c r="Q23" i="4"/>
  <c r="P23" i="4"/>
  <c r="L23" i="4"/>
  <c r="K23" i="4"/>
  <c r="J23" i="4"/>
  <c r="M23" i="4" s="1"/>
  <c r="F23" i="4"/>
  <c r="D23" i="4"/>
  <c r="C23" i="4"/>
  <c r="B23" i="4"/>
  <c r="L22" i="4"/>
  <c r="G22" i="4"/>
  <c r="D22" i="4"/>
  <c r="C22" i="4"/>
  <c r="B22" i="4"/>
  <c r="F21" i="4"/>
  <c r="D21" i="4"/>
  <c r="C21" i="4"/>
  <c r="B21" i="4"/>
  <c r="L20" i="4"/>
  <c r="G20" i="4"/>
  <c r="D20" i="4"/>
  <c r="C20" i="4"/>
  <c r="B20" i="4"/>
  <c r="W19" i="4"/>
  <c r="O25" i="8" s="1"/>
  <c r="U19" i="4"/>
  <c r="AG19" i="7" s="1"/>
  <c r="T19" i="4"/>
  <c r="AF19" i="7" s="1"/>
  <c r="S19" i="4"/>
  <c r="AE19" i="7" s="1"/>
  <c r="R19" i="4"/>
  <c r="Q19" i="4"/>
  <c r="P19" i="4"/>
  <c r="M19" i="4"/>
  <c r="AE19" i="6" s="1"/>
  <c r="L19" i="4"/>
  <c r="K19" i="4"/>
  <c r="J19" i="4"/>
  <c r="G19" i="4"/>
  <c r="D19" i="4"/>
  <c r="C19" i="4"/>
  <c r="B19" i="4"/>
  <c r="G18" i="4"/>
  <c r="F18" i="4"/>
  <c r="D18" i="4"/>
  <c r="C18" i="4"/>
  <c r="B18" i="4"/>
  <c r="Q17" i="4"/>
  <c r="L17" i="4"/>
  <c r="D17" i="4"/>
  <c r="C17" i="4"/>
  <c r="B17" i="4"/>
  <c r="W16" i="4"/>
  <c r="O22" i="8" s="1"/>
  <c r="R16" i="4"/>
  <c r="S16" i="4" s="1"/>
  <c r="Q16" i="4"/>
  <c r="P16" i="4"/>
  <c r="L16" i="4"/>
  <c r="K16" i="4"/>
  <c r="J16" i="4"/>
  <c r="M16" i="4" s="1"/>
  <c r="F16" i="4"/>
  <c r="D16" i="4"/>
  <c r="C16" i="4"/>
  <c r="B16" i="4"/>
  <c r="W15" i="4"/>
  <c r="O21" i="8" s="1"/>
  <c r="S15" i="4"/>
  <c r="AE15" i="7" s="1"/>
  <c r="R15" i="4"/>
  <c r="Q15" i="4"/>
  <c r="P15" i="4"/>
  <c r="L15" i="4"/>
  <c r="K15" i="4"/>
  <c r="J15" i="4"/>
  <c r="M15" i="4" s="1"/>
  <c r="G15" i="4"/>
  <c r="F15" i="4"/>
  <c r="E15" i="4"/>
  <c r="H15" i="4" s="1"/>
  <c r="D15" i="4"/>
  <c r="C15" i="4"/>
  <c r="B15" i="4"/>
  <c r="Q14" i="4"/>
  <c r="L14" i="4"/>
  <c r="D14" i="4"/>
  <c r="C14" i="4"/>
  <c r="B14" i="4"/>
  <c r="W13" i="4"/>
  <c r="O19" i="8" s="1"/>
  <c r="R13" i="4"/>
  <c r="S13" i="4" s="1"/>
  <c r="P13" i="4"/>
  <c r="F13" i="4"/>
  <c r="D13" i="4"/>
  <c r="C13" i="4"/>
  <c r="B13" i="4"/>
  <c r="L12" i="4"/>
  <c r="G12" i="4"/>
  <c r="D12" i="4"/>
  <c r="C12" i="4"/>
  <c r="B12" i="4"/>
  <c r="J11" i="4"/>
  <c r="F11" i="4"/>
  <c r="D11" i="4"/>
  <c r="C11" i="4"/>
  <c r="B11" i="4"/>
  <c r="L10" i="4"/>
  <c r="G10" i="4"/>
  <c r="D10" i="4"/>
  <c r="C10" i="4"/>
  <c r="B10" i="4"/>
  <c r="W9" i="4"/>
  <c r="O15" i="8" s="1"/>
  <c r="L9" i="4"/>
  <c r="D9" i="4"/>
  <c r="C9" i="4"/>
  <c r="B9" i="4"/>
  <c r="R8" i="4"/>
  <c r="R50" i="4" s="1"/>
  <c r="Q8" i="4"/>
  <c r="Q37" i="4" s="1"/>
  <c r="P8" i="4"/>
  <c r="P55" i="4" s="1"/>
  <c r="L8" i="4"/>
  <c r="K8" i="4"/>
  <c r="K54" i="4" s="1"/>
  <c r="J8" i="4"/>
  <c r="J22" i="4" s="1"/>
  <c r="G8" i="4"/>
  <c r="G54" i="4" s="1"/>
  <c r="F8" i="4"/>
  <c r="E8" i="4"/>
  <c r="E16" i="4" s="1"/>
  <c r="A6" i="4"/>
  <c r="R5" i="4"/>
  <c r="R46" i="4" s="1"/>
  <c r="L5" i="4"/>
  <c r="L46" i="4" s="1"/>
  <c r="G5" i="4"/>
  <c r="G46" i="4" s="1"/>
  <c r="A5" i="4"/>
  <c r="D4" i="4"/>
  <c r="A4" i="4"/>
  <c r="A3" i="4"/>
  <c r="Q2" i="4"/>
  <c r="P2" i="4"/>
  <c r="O2" i="4"/>
  <c r="O43" i="4" s="1"/>
  <c r="L2" i="4"/>
  <c r="K2" i="4"/>
  <c r="J2" i="4"/>
  <c r="I2" i="4"/>
  <c r="I43" i="4" s="1"/>
  <c r="F2" i="4"/>
  <c r="E2" i="4"/>
  <c r="A1" i="4"/>
  <c r="L23" i="1"/>
  <c r="U2" i="4" s="1"/>
  <c r="K23" i="1"/>
  <c r="J23" i="1"/>
  <c r="J19" i="1" s="1"/>
  <c r="L19" i="1"/>
  <c r="K19" i="1"/>
  <c r="AE13" i="7" l="1"/>
  <c r="T13" i="4"/>
  <c r="U43" i="4"/>
  <c r="V2" i="4"/>
  <c r="V43" i="4" s="1"/>
  <c r="AE15" i="6"/>
  <c r="N15" i="4"/>
  <c r="AE16" i="6"/>
  <c r="N16" i="4"/>
  <c r="AE23" i="7"/>
  <c r="T23" i="4"/>
  <c r="AE15" i="3"/>
  <c r="I15" i="4"/>
  <c r="AE16" i="7"/>
  <c r="T16" i="4"/>
  <c r="AE23" i="6"/>
  <c r="N23" i="4"/>
  <c r="A1" i="7"/>
  <c r="A42" i="7" s="1"/>
  <c r="A1" i="6"/>
  <c r="A42" i="6" s="1"/>
  <c r="A42" i="4"/>
  <c r="A1" i="3"/>
  <c r="A42" i="3" s="1"/>
  <c r="A3" i="7"/>
  <c r="A44" i="7" s="1"/>
  <c r="A3" i="6"/>
  <c r="A44" i="6" s="1"/>
  <c r="A44" i="4"/>
  <c r="A3" i="3"/>
  <c r="A44" i="3" s="1"/>
  <c r="E9" i="4"/>
  <c r="D10" i="6"/>
  <c r="D10" i="7"/>
  <c r="D10" i="3"/>
  <c r="B11" i="7"/>
  <c r="B11" i="6"/>
  <c r="B11" i="3"/>
  <c r="D12" i="7"/>
  <c r="D12" i="6"/>
  <c r="D12" i="3"/>
  <c r="B13" i="7"/>
  <c r="B13" i="6"/>
  <c r="B13" i="3"/>
  <c r="E14" i="4"/>
  <c r="C15" i="7"/>
  <c r="C15" i="6"/>
  <c r="C15" i="3"/>
  <c r="B16" i="7"/>
  <c r="B16" i="6"/>
  <c r="B16" i="3"/>
  <c r="E17" i="4"/>
  <c r="D20" i="7"/>
  <c r="D20" i="6"/>
  <c r="D20" i="3"/>
  <c r="R21" i="4"/>
  <c r="B23" i="7"/>
  <c r="B23" i="6"/>
  <c r="B23" i="3"/>
  <c r="C25" i="6"/>
  <c r="C25" i="7"/>
  <c r="C25" i="3"/>
  <c r="B29" i="7"/>
  <c r="B29" i="6"/>
  <c r="B29" i="3"/>
  <c r="R29" i="4"/>
  <c r="D32" i="7"/>
  <c r="D32" i="6"/>
  <c r="D32" i="3"/>
  <c r="R34" i="4"/>
  <c r="C36" i="7"/>
  <c r="C36" i="6"/>
  <c r="C36" i="3"/>
  <c r="D38" i="7"/>
  <c r="D38" i="6"/>
  <c r="D38" i="3"/>
  <c r="AE53" i="7"/>
  <c r="T53" i="4"/>
  <c r="AE60" i="7"/>
  <c r="T60" i="4"/>
  <c r="AE61" i="3"/>
  <c r="I61" i="4"/>
  <c r="D64" i="7"/>
  <c r="D64" i="6"/>
  <c r="D64" i="3"/>
  <c r="AF64" i="6"/>
  <c r="O64" i="4"/>
  <c r="B65" i="7"/>
  <c r="B65" i="3"/>
  <c r="B65" i="6"/>
  <c r="AE73" i="6"/>
  <c r="N73" i="4"/>
  <c r="G11" i="8"/>
  <c r="G72" i="8" s="1"/>
  <c r="A4" i="7"/>
  <c r="A45" i="7" s="1"/>
  <c r="A4" i="6"/>
  <c r="A45" i="6" s="1"/>
  <c r="A45" i="4"/>
  <c r="A4" i="3"/>
  <c r="A45" i="3" s="1"/>
  <c r="F54" i="4"/>
  <c r="F51" i="4"/>
  <c r="F50" i="4"/>
  <c r="F38" i="4"/>
  <c r="F33" i="4"/>
  <c r="H33" i="4" s="1"/>
  <c r="F56" i="4"/>
  <c r="F40" i="4"/>
  <c r="F35" i="4"/>
  <c r="F32" i="4"/>
  <c r="F30" i="4"/>
  <c r="F52" i="4"/>
  <c r="L56" i="4"/>
  <c r="L54" i="4"/>
  <c r="L40" i="4"/>
  <c r="L50" i="4"/>
  <c r="L37" i="4"/>
  <c r="L34" i="4"/>
  <c r="L39" i="4"/>
  <c r="L36" i="4"/>
  <c r="M36" i="4" s="1"/>
  <c r="L31" i="4"/>
  <c r="L55" i="4"/>
  <c r="L52" i="4"/>
  <c r="B9" i="7"/>
  <c r="B9" i="6"/>
  <c r="B9" i="3"/>
  <c r="F9" i="4"/>
  <c r="R9" i="4"/>
  <c r="S9" i="4" s="1"/>
  <c r="Q10" i="4"/>
  <c r="C11" i="7"/>
  <c r="C11" i="6"/>
  <c r="C11" i="3"/>
  <c r="G11" i="4"/>
  <c r="E12" i="4"/>
  <c r="Q12" i="4"/>
  <c r="C13" i="7"/>
  <c r="C13" i="6"/>
  <c r="C13" i="3"/>
  <c r="G13" i="4"/>
  <c r="K13" i="4"/>
  <c r="B14" i="7"/>
  <c r="B14" i="6"/>
  <c r="B14" i="3"/>
  <c r="F14" i="4"/>
  <c r="R14" i="4"/>
  <c r="D15" i="7"/>
  <c r="D15" i="6"/>
  <c r="D15" i="3"/>
  <c r="T15" i="4"/>
  <c r="C16" i="7"/>
  <c r="C16" i="6"/>
  <c r="C16" i="3"/>
  <c r="G16" i="4"/>
  <c r="H16" i="4" s="1"/>
  <c r="B17" i="7"/>
  <c r="B17" i="6"/>
  <c r="B17" i="3"/>
  <c r="F17" i="4"/>
  <c r="R17" i="4"/>
  <c r="D18" i="7"/>
  <c r="D18" i="6"/>
  <c r="D18" i="3"/>
  <c r="L18" i="4"/>
  <c r="B19" i="7"/>
  <c r="B19" i="6"/>
  <c r="B19" i="3"/>
  <c r="F19" i="4"/>
  <c r="N19" i="4"/>
  <c r="Q20" i="4"/>
  <c r="C21" i="7"/>
  <c r="C21" i="6"/>
  <c r="C21" i="3"/>
  <c r="G21" i="4"/>
  <c r="C23" i="7"/>
  <c r="C23" i="6"/>
  <c r="C23" i="3"/>
  <c r="G23" i="4"/>
  <c r="B24" i="6"/>
  <c r="B24" i="3"/>
  <c r="B24" i="7"/>
  <c r="F24" i="4"/>
  <c r="R24" i="4"/>
  <c r="D25" i="7"/>
  <c r="D25" i="6"/>
  <c r="D25" i="3"/>
  <c r="L25" i="4"/>
  <c r="B26" i="7"/>
  <c r="B26" i="3"/>
  <c r="B26" i="6"/>
  <c r="F26" i="4"/>
  <c r="H26" i="4" s="1"/>
  <c r="N26" i="4"/>
  <c r="F27" i="4"/>
  <c r="D28" i="7"/>
  <c r="D28" i="6"/>
  <c r="D28" i="3"/>
  <c r="C29" i="6"/>
  <c r="C29" i="7"/>
  <c r="C29" i="3"/>
  <c r="B30" i="7"/>
  <c r="B30" i="6"/>
  <c r="B30" i="3"/>
  <c r="B31" i="7"/>
  <c r="B31" i="6"/>
  <c r="B31" i="3"/>
  <c r="G31" i="4"/>
  <c r="D33" i="7"/>
  <c r="D33" i="3"/>
  <c r="D33" i="6"/>
  <c r="B34" i="7"/>
  <c r="B34" i="6"/>
  <c r="B34" i="3"/>
  <c r="F34" i="4"/>
  <c r="D35" i="7"/>
  <c r="D35" i="6"/>
  <c r="D35" i="3"/>
  <c r="L35" i="4"/>
  <c r="B37" i="6"/>
  <c r="B37" i="7"/>
  <c r="B37" i="3"/>
  <c r="F37" i="4"/>
  <c r="G38" i="4"/>
  <c r="F39" i="4"/>
  <c r="D40" i="7"/>
  <c r="D40" i="6"/>
  <c r="D40" i="3"/>
  <c r="G51" i="4"/>
  <c r="J52" i="4"/>
  <c r="AE53" i="6"/>
  <c r="N53" i="4"/>
  <c r="C58" i="7"/>
  <c r="C58" i="6"/>
  <c r="C58" i="3"/>
  <c r="AE58" i="3"/>
  <c r="I58" i="4"/>
  <c r="AE59" i="7"/>
  <c r="T59" i="4"/>
  <c r="AE63" i="6"/>
  <c r="N63" i="4"/>
  <c r="AE66" i="3"/>
  <c r="I66" i="4"/>
  <c r="AE67" i="3"/>
  <c r="I67" i="4"/>
  <c r="R55" i="4"/>
  <c r="R56" i="4"/>
  <c r="R40" i="4"/>
  <c r="R38" i="4"/>
  <c r="R33" i="4"/>
  <c r="R52" i="4"/>
  <c r="R35" i="4"/>
  <c r="R32" i="4"/>
  <c r="R30" i="4"/>
  <c r="R11" i="4"/>
  <c r="C18" i="7"/>
  <c r="C18" i="6"/>
  <c r="C18" i="3"/>
  <c r="B21" i="7"/>
  <c r="B21" i="6"/>
  <c r="B21" i="3"/>
  <c r="D22" i="6"/>
  <c r="D22" i="7"/>
  <c r="D22" i="3"/>
  <c r="D27" i="7"/>
  <c r="D27" i="6"/>
  <c r="D27" i="3"/>
  <c r="R28" i="4"/>
  <c r="C33" i="6"/>
  <c r="C33" i="7"/>
  <c r="C33" i="3"/>
  <c r="AE57" i="6"/>
  <c r="N57" i="4"/>
  <c r="D61" i="7"/>
  <c r="D61" i="6"/>
  <c r="D61" i="3"/>
  <c r="AE64" i="3"/>
  <c r="I64" i="4"/>
  <c r="AE80" i="3"/>
  <c r="I80" i="4"/>
  <c r="D4" i="7"/>
  <c r="D45" i="7" s="1"/>
  <c r="D4" i="6"/>
  <c r="D45" i="6" s="1"/>
  <c r="D4" i="3"/>
  <c r="D45" i="3" s="1"/>
  <c r="D45" i="4"/>
  <c r="G52" i="4"/>
  <c r="G50" i="4"/>
  <c r="G56" i="4"/>
  <c r="G40" i="4"/>
  <c r="G35" i="4"/>
  <c r="G32" i="4"/>
  <c r="G30" i="4"/>
  <c r="G28" i="4"/>
  <c r="G37" i="4"/>
  <c r="G34" i="4"/>
  <c r="G55" i="4"/>
  <c r="C9" i="7"/>
  <c r="C9" i="6"/>
  <c r="C9" i="3"/>
  <c r="G9" i="4"/>
  <c r="K9" i="4"/>
  <c r="B10" i="7"/>
  <c r="B10" i="6"/>
  <c r="B10" i="3"/>
  <c r="F10" i="4"/>
  <c r="R10" i="4"/>
  <c r="D11" i="7"/>
  <c r="D11" i="6"/>
  <c r="D11" i="3"/>
  <c r="L11" i="4"/>
  <c r="P11" i="4"/>
  <c r="B12" i="7"/>
  <c r="B12" i="6"/>
  <c r="B12" i="3"/>
  <c r="F12" i="4"/>
  <c r="J12" i="4"/>
  <c r="R12" i="4"/>
  <c r="D13" i="7"/>
  <c r="D13" i="6"/>
  <c r="D13" i="3"/>
  <c r="L13" i="4"/>
  <c r="C14" i="7"/>
  <c r="C14" i="6"/>
  <c r="C14" i="3"/>
  <c r="G14" i="4"/>
  <c r="K14" i="4"/>
  <c r="D16" i="7"/>
  <c r="D16" i="6"/>
  <c r="D16" i="3"/>
  <c r="C17" i="7"/>
  <c r="C17" i="6"/>
  <c r="C17" i="3"/>
  <c r="G17" i="4"/>
  <c r="C19" i="7"/>
  <c r="C19" i="6"/>
  <c r="C19" i="3"/>
  <c r="B20" i="7"/>
  <c r="B20" i="6"/>
  <c r="B20" i="3"/>
  <c r="F20" i="4"/>
  <c r="R20" i="4"/>
  <c r="D21" i="7"/>
  <c r="D21" i="3"/>
  <c r="D21" i="6"/>
  <c r="L21" i="4"/>
  <c r="B22" i="7"/>
  <c r="B22" i="6"/>
  <c r="B22" i="3"/>
  <c r="F22" i="4"/>
  <c r="R22" i="4"/>
  <c r="D23" i="7"/>
  <c r="D23" i="6"/>
  <c r="D23" i="3"/>
  <c r="C24" i="7"/>
  <c r="C24" i="6"/>
  <c r="C24" i="3"/>
  <c r="G24" i="4"/>
  <c r="Q25" i="4"/>
  <c r="C26" i="7"/>
  <c r="C26" i="6"/>
  <c r="C26" i="3"/>
  <c r="B27" i="7"/>
  <c r="B27" i="6"/>
  <c r="B27" i="3"/>
  <c r="G27" i="4"/>
  <c r="L27" i="4"/>
  <c r="R27" i="4"/>
  <c r="D29" i="7"/>
  <c r="D29" i="6"/>
  <c r="D29" i="3"/>
  <c r="Q30" i="4"/>
  <c r="C31" i="7"/>
  <c r="C31" i="6"/>
  <c r="C31" i="3"/>
  <c r="R31" i="4"/>
  <c r="M33" i="4"/>
  <c r="E35" i="4"/>
  <c r="H35" i="4" s="1"/>
  <c r="F36" i="4"/>
  <c r="B39" i="7"/>
  <c r="B39" i="6"/>
  <c r="B39" i="3"/>
  <c r="G39" i="4"/>
  <c r="B51" i="6"/>
  <c r="B51" i="3"/>
  <c r="B51" i="7"/>
  <c r="L51" i="4"/>
  <c r="D53" i="6"/>
  <c r="D53" i="7"/>
  <c r="D53" i="3"/>
  <c r="G57" i="4"/>
  <c r="AF57" i="7"/>
  <c r="U57" i="4"/>
  <c r="AG57" i="7" s="1"/>
  <c r="I59" i="4"/>
  <c r="AE59" i="6"/>
  <c r="N59" i="4"/>
  <c r="B60" i="7"/>
  <c r="B60" i="6"/>
  <c r="B60" i="3"/>
  <c r="AE60" i="3"/>
  <c r="I60" i="4"/>
  <c r="B69" i="7"/>
  <c r="B69" i="6"/>
  <c r="B69" i="3"/>
  <c r="AE72" i="3"/>
  <c r="I72" i="4"/>
  <c r="AE75" i="6"/>
  <c r="N75" i="4"/>
  <c r="A5" i="7"/>
  <c r="A46" i="7" s="1"/>
  <c r="A5" i="6"/>
  <c r="A46" i="6" s="1"/>
  <c r="A5" i="3"/>
  <c r="A46" i="3" s="1"/>
  <c r="A6" i="7"/>
  <c r="A47" i="7" s="1"/>
  <c r="A6" i="6"/>
  <c r="A47" i="6" s="1"/>
  <c r="A47" i="4"/>
  <c r="A6" i="3"/>
  <c r="A47" i="3" s="1"/>
  <c r="J51" i="4"/>
  <c r="J35" i="4"/>
  <c r="J30" i="4"/>
  <c r="Q51" i="4"/>
  <c r="Q39" i="4"/>
  <c r="Q29" i="4"/>
  <c r="Q56" i="4"/>
  <c r="Q33" i="4"/>
  <c r="Q52" i="4"/>
  <c r="D9" i="7"/>
  <c r="D9" i="6"/>
  <c r="D9" i="3"/>
  <c r="C10" i="7"/>
  <c r="C10" i="6"/>
  <c r="C10" i="3"/>
  <c r="K10" i="4"/>
  <c r="E11" i="4"/>
  <c r="H11" i="4" s="1"/>
  <c r="C12" i="7"/>
  <c r="C12" i="6"/>
  <c r="C12" i="3"/>
  <c r="Q13" i="4"/>
  <c r="D14" i="7"/>
  <c r="D14" i="6"/>
  <c r="D14" i="3"/>
  <c r="B15" i="7"/>
  <c r="B15" i="6"/>
  <c r="B15" i="3"/>
  <c r="D17" i="7"/>
  <c r="D17" i="6"/>
  <c r="D17" i="3"/>
  <c r="B18" i="7"/>
  <c r="B18" i="6"/>
  <c r="B18" i="3"/>
  <c r="J18" i="4"/>
  <c r="R18" i="4"/>
  <c r="S18" i="4" s="1"/>
  <c r="D19" i="7"/>
  <c r="D19" i="6"/>
  <c r="D19" i="3"/>
  <c r="C20" i="7"/>
  <c r="C20" i="3"/>
  <c r="C20" i="6"/>
  <c r="Q21" i="4"/>
  <c r="C22" i="7"/>
  <c r="C22" i="6"/>
  <c r="C22" i="3"/>
  <c r="D24" i="7"/>
  <c r="D24" i="6"/>
  <c r="D24" i="3"/>
  <c r="B25" i="7"/>
  <c r="B25" i="6"/>
  <c r="B25" i="3"/>
  <c r="R25" i="4"/>
  <c r="D26" i="6"/>
  <c r="D26" i="7"/>
  <c r="D26" i="3"/>
  <c r="C27" i="7"/>
  <c r="C27" i="6"/>
  <c r="C27" i="3"/>
  <c r="B28" i="6"/>
  <c r="B28" i="7"/>
  <c r="B28" i="3"/>
  <c r="Q28" i="4"/>
  <c r="D30" i="6"/>
  <c r="D30" i="7"/>
  <c r="D30" i="3"/>
  <c r="Q32" i="4"/>
  <c r="Q34" i="4"/>
  <c r="B36" i="6"/>
  <c r="B36" i="7"/>
  <c r="B36" i="3"/>
  <c r="AE36" i="7"/>
  <c r="T36" i="4"/>
  <c r="R37" i="4"/>
  <c r="C38" i="7"/>
  <c r="C38" i="6"/>
  <c r="C38" i="3"/>
  <c r="C39" i="6"/>
  <c r="C39" i="7"/>
  <c r="C39" i="3"/>
  <c r="J39" i="4"/>
  <c r="R39" i="4"/>
  <c r="R51" i="4"/>
  <c r="AE53" i="3"/>
  <c r="I53" i="4"/>
  <c r="C54" i="7"/>
  <c r="C54" i="6"/>
  <c r="C54" i="3"/>
  <c r="R54" i="4"/>
  <c r="AE58" i="7"/>
  <c r="T58" i="4"/>
  <c r="D59" i="7"/>
  <c r="D59" i="3"/>
  <c r="D59" i="6"/>
  <c r="AE61" i="6"/>
  <c r="N61" i="4"/>
  <c r="AE62" i="3"/>
  <c r="I62" i="4"/>
  <c r="AF62" i="7"/>
  <c r="U62" i="4"/>
  <c r="AE64" i="7"/>
  <c r="T64" i="4"/>
  <c r="AE68" i="3"/>
  <c r="I68" i="4"/>
  <c r="AE70" i="3"/>
  <c r="I70" i="4"/>
  <c r="B71" i="7"/>
  <c r="B71" i="6"/>
  <c r="B71" i="3"/>
  <c r="AE72" i="6"/>
  <c r="N72" i="4"/>
  <c r="D50" i="7"/>
  <c r="D50" i="6"/>
  <c r="D50" i="3"/>
  <c r="C51" i="6"/>
  <c r="C51" i="7"/>
  <c r="C51" i="3"/>
  <c r="B52" i="7"/>
  <c r="B52" i="6"/>
  <c r="B52" i="3"/>
  <c r="C57" i="7"/>
  <c r="C57" i="6"/>
  <c r="C57" i="3"/>
  <c r="D58" i="7"/>
  <c r="D58" i="6"/>
  <c r="D58" i="3"/>
  <c r="C60" i="7"/>
  <c r="C60" i="6"/>
  <c r="C60" i="3"/>
  <c r="B62" i="6"/>
  <c r="B62" i="7"/>
  <c r="B62" i="3"/>
  <c r="D63" i="7"/>
  <c r="D63" i="6"/>
  <c r="D63" i="3"/>
  <c r="AE65" i="7"/>
  <c r="T65" i="4"/>
  <c r="C66" i="7"/>
  <c r="C66" i="6"/>
  <c r="C66" i="3"/>
  <c r="B67" i="7"/>
  <c r="B67" i="6"/>
  <c r="B67" i="3"/>
  <c r="AE74" i="6"/>
  <c r="N74" i="4"/>
  <c r="AF74" i="7"/>
  <c r="U74" i="4"/>
  <c r="D76" i="7"/>
  <c r="D76" i="6"/>
  <c r="D76" i="3"/>
  <c r="AE76" i="6"/>
  <c r="N76" i="4"/>
  <c r="AF76" i="7"/>
  <c r="U76" i="4"/>
  <c r="I103" i="8"/>
  <c r="AF77" i="3"/>
  <c r="AE77" i="7"/>
  <c r="T77" i="4"/>
  <c r="C78" i="7"/>
  <c r="C78" i="6"/>
  <c r="C78" i="3"/>
  <c r="AE78" i="6"/>
  <c r="N78" i="4"/>
  <c r="AF78" i="7"/>
  <c r="U78" i="4"/>
  <c r="I105" i="8"/>
  <c r="AF79" i="3"/>
  <c r="AE79" i="7"/>
  <c r="T79" i="4"/>
  <c r="C80" i="7"/>
  <c r="C80" i="6"/>
  <c r="C80" i="3"/>
  <c r="P22" i="3"/>
  <c r="E22" i="4" s="1"/>
  <c r="H22" i="4" s="1"/>
  <c r="P25" i="3"/>
  <c r="E25" i="4" s="1"/>
  <c r="H25" i="4" s="1"/>
  <c r="P30" i="3"/>
  <c r="E30" i="4" s="1"/>
  <c r="H30" i="4" s="1"/>
  <c r="P38" i="3"/>
  <c r="E38" i="4" s="1"/>
  <c r="H38" i="4" s="1"/>
  <c r="P51" i="3"/>
  <c r="E51" i="4" s="1"/>
  <c r="H51" i="4" s="1"/>
  <c r="F57" i="4"/>
  <c r="H57" i="4" s="1"/>
  <c r="D31" i="7"/>
  <c r="D31" i="6"/>
  <c r="D31" i="3"/>
  <c r="B32" i="6"/>
  <c r="B32" i="3"/>
  <c r="B32" i="7"/>
  <c r="C34" i="7"/>
  <c r="C34" i="6"/>
  <c r="C34" i="3"/>
  <c r="B35" i="7"/>
  <c r="B35" i="6"/>
  <c r="D36" i="6"/>
  <c r="D36" i="7"/>
  <c r="C37" i="6"/>
  <c r="C37" i="7"/>
  <c r="D39" i="6"/>
  <c r="D39" i="7"/>
  <c r="D39" i="3"/>
  <c r="B40" i="6"/>
  <c r="B40" i="7"/>
  <c r="B40" i="3"/>
  <c r="D51" i="7"/>
  <c r="D51" i="6"/>
  <c r="D51" i="3"/>
  <c r="B53" i="7"/>
  <c r="B53" i="3"/>
  <c r="B53" i="6"/>
  <c r="C55" i="6"/>
  <c r="C55" i="7"/>
  <c r="C55" i="3"/>
  <c r="B56" i="7"/>
  <c r="B56" i="6"/>
  <c r="B56" i="3"/>
  <c r="D57" i="6"/>
  <c r="D57" i="7"/>
  <c r="D57" i="3"/>
  <c r="M58" i="4"/>
  <c r="B59" i="7"/>
  <c r="B59" i="6"/>
  <c r="B59" i="3"/>
  <c r="D60" i="7"/>
  <c r="D60" i="6"/>
  <c r="D60" i="3"/>
  <c r="M60" i="4"/>
  <c r="B61" i="7"/>
  <c r="B61" i="6"/>
  <c r="B61" i="3"/>
  <c r="T61" i="4"/>
  <c r="C62" i="7"/>
  <c r="C62" i="6"/>
  <c r="C62" i="3"/>
  <c r="I63" i="4"/>
  <c r="B64" i="7"/>
  <c r="B64" i="3"/>
  <c r="B64" i="6"/>
  <c r="N65" i="4"/>
  <c r="D66" i="7"/>
  <c r="D66" i="6"/>
  <c r="D66" i="3"/>
  <c r="AE67" i="7"/>
  <c r="T67" i="4"/>
  <c r="C68" i="7"/>
  <c r="C68" i="6"/>
  <c r="C68" i="3"/>
  <c r="T68" i="4"/>
  <c r="AE69" i="7"/>
  <c r="T69" i="4"/>
  <c r="C70" i="7"/>
  <c r="C70" i="6"/>
  <c r="C70" i="3"/>
  <c r="M70" i="4"/>
  <c r="T70" i="4"/>
  <c r="AE71" i="7"/>
  <c r="T71" i="4"/>
  <c r="C72" i="7"/>
  <c r="C72" i="6"/>
  <c r="C72" i="3"/>
  <c r="B73" i="7"/>
  <c r="B73" i="3"/>
  <c r="B73" i="6"/>
  <c r="N77" i="4"/>
  <c r="D78" i="7"/>
  <c r="D78" i="6"/>
  <c r="D78" i="3"/>
  <c r="N79" i="4"/>
  <c r="D80" i="7"/>
  <c r="D80" i="6"/>
  <c r="D80" i="3"/>
  <c r="P19" i="3"/>
  <c r="E19" i="4" s="1"/>
  <c r="H19" i="4" s="1"/>
  <c r="P24" i="3"/>
  <c r="E24" i="4" s="1"/>
  <c r="H24" i="4" s="1"/>
  <c r="P27" i="3"/>
  <c r="E27" i="4" s="1"/>
  <c r="H27" i="4" s="1"/>
  <c r="P32" i="3"/>
  <c r="E32" i="4" s="1"/>
  <c r="H32" i="4" s="1"/>
  <c r="P40" i="3"/>
  <c r="E40" i="4" s="1"/>
  <c r="H40" i="4" s="1"/>
  <c r="F55" i="4"/>
  <c r="C28" i="7"/>
  <c r="C28" i="3"/>
  <c r="C28" i="6"/>
  <c r="C30" i="7"/>
  <c r="C30" i="6"/>
  <c r="C30" i="3"/>
  <c r="C32" i="7"/>
  <c r="C32" i="3"/>
  <c r="C32" i="6"/>
  <c r="B33" i="7"/>
  <c r="B33" i="6"/>
  <c r="D34" i="6"/>
  <c r="D34" i="7"/>
  <c r="C35" i="7"/>
  <c r="C35" i="6"/>
  <c r="D37" i="7"/>
  <c r="D37" i="6"/>
  <c r="D37" i="3"/>
  <c r="B38" i="7"/>
  <c r="B38" i="6"/>
  <c r="B38" i="3"/>
  <c r="C40" i="7"/>
  <c r="C40" i="6"/>
  <c r="C40" i="3"/>
  <c r="B50" i="7"/>
  <c r="B50" i="6"/>
  <c r="B50" i="3"/>
  <c r="D52" i="6"/>
  <c r="D52" i="7"/>
  <c r="D52" i="3"/>
  <c r="C53" i="7"/>
  <c r="C53" i="3"/>
  <c r="C53" i="6"/>
  <c r="B54" i="7"/>
  <c r="B54" i="6"/>
  <c r="B54" i="3"/>
  <c r="D55" i="7"/>
  <c r="D55" i="3"/>
  <c r="D55" i="6"/>
  <c r="C56" i="6"/>
  <c r="C56" i="7"/>
  <c r="C56" i="3"/>
  <c r="B58" i="6"/>
  <c r="B58" i="7"/>
  <c r="B58" i="3"/>
  <c r="D62" i="7"/>
  <c r="D62" i="6"/>
  <c r="D62" i="3"/>
  <c r="M62" i="4"/>
  <c r="B63" i="7"/>
  <c r="B63" i="6"/>
  <c r="B63" i="3"/>
  <c r="T63" i="4"/>
  <c r="C64" i="7"/>
  <c r="C64" i="6"/>
  <c r="C64" i="3"/>
  <c r="H65" i="4"/>
  <c r="M66" i="4"/>
  <c r="T66" i="4"/>
  <c r="N67" i="4"/>
  <c r="D68" i="7"/>
  <c r="D68" i="6"/>
  <c r="D68" i="3"/>
  <c r="H69" i="4"/>
  <c r="N69" i="4"/>
  <c r="D70" i="7"/>
  <c r="D70" i="6"/>
  <c r="D70" i="3"/>
  <c r="H71" i="4"/>
  <c r="N71" i="4"/>
  <c r="D72" i="7"/>
  <c r="D72" i="6"/>
  <c r="D72" i="3"/>
  <c r="I73" i="4"/>
  <c r="AE73" i="7"/>
  <c r="T73" i="4"/>
  <c r="C74" i="7"/>
  <c r="C74" i="6"/>
  <c r="C74" i="3"/>
  <c r="B75" i="7"/>
  <c r="B75" i="6"/>
  <c r="B75" i="3"/>
  <c r="B77" i="7"/>
  <c r="B77" i="6"/>
  <c r="B77" i="3"/>
  <c r="B79" i="6"/>
  <c r="B79" i="7"/>
  <c r="B79" i="3"/>
  <c r="M80" i="4"/>
  <c r="T80" i="4"/>
  <c r="P56" i="3"/>
  <c r="E56" i="4" s="1"/>
  <c r="H56" i="4" s="1"/>
  <c r="P54" i="3"/>
  <c r="E54" i="4" s="1"/>
  <c r="H54" i="4" s="1"/>
  <c r="P52" i="3"/>
  <c r="E52" i="4" s="1"/>
  <c r="H52" i="4" s="1"/>
  <c r="P50" i="3"/>
  <c r="E50" i="4" s="1"/>
  <c r="H50" i="4" s="1"/>
  <c r="O47" i="3"/>
  <c r="P10" i="3"/>
  <c r="E10" i="4" s="1"/>
  <c r="H10" i="4" s="1"/>
  <c r="P13" i="3"/>
  <c r="E13" i="4" s="1"/>
  <c r="H13" i="4" s="1"/>
  <c r="P18" i="3"/>
  <c r="E18" i="4" s="1"/>
  <c r="H18" i="4" s="1"/>
  <c r="P21" i="3"/>
  <c r="E21" i="4" s="1"/>
  <c r="H21" i="4" s="1"/>
  <c r="P29" i="3"/>
  <c r="E29" i="4" s="1"/>
  <c r="H29" i="4" s="1"/>
  <c r="P34" i="3"/>
  <c r="E34" i="4" s="1"/>
  <c r="H34" i="4" s="1"/>
  <c r="B35" i="3"/>
  <c r="D36" i="3"/>
  <c r="P37" i="3"/>
  <c r="E37" i="4" s="1"/>
  <c r="H37" i="4" s="1"/>
  <c r="AF72" i="7"/>
  <c r="U72" i="4"/>
  <c r="D74" i="7"/>
  <c r="D74" i="6"/>
  <c r="D74" i="3"/>
  <c r="AE74" i="3"/>
  <c r="I74" i="4"/>
  <c r="I75" i="4"/>
  <c r="AE75" i="7"/>
  <c r="T75" i="4"/>
  <c r="C76" i="7"/>
  <c r="C76" i="6"/>
  <c r="C76" i="3"/>
  <c r="AE76" i="3"/>
  <c r="I76" i="4"/>
  <c r="AE78" i="3"/>
  <c r="I78" i="4"/>
  <c r="P20" i="3"/>
  <c r="E20" i="4" s="1"/>
  <c r="H20" i="4" s="1"/>
  <c r="P23" i="3"/>
  <c r="E23" i="4" s="1"/>
  <c r="H23" i="4" s="1"/>
  <c r="P28" i="3"/>
  <c r="E28" i="4" s="1"/>
  <c r="H28" i="4" s="1"/>
  <c r="P31" i="3"/>
  <c r="E31" i="4" s="1"/>
  <c r="H31" i="4" s="1"/>
  <c r="C35" i="3"/>
  <c r="P36" i="3"/>
  <c r="E36" i="4" s="1"/>
  <c r="H36" i="4" s="1"/>
  <c r="P39" i="3"/>
  <c r="E39" i="4" s="1"/>
  <c r="H39" i="4" s="1"/>
  <c r="P55" i="3"/>
  <c r="E55" i="4" s="1"/>
  <c r="M68" i="4"/>
  <c r="AB28" i="6"/>
  <c r="K28" i="4" s="1"/>
  <c r="AB30" i="6"/>
  <c r="K30" i="4" s="1"/>
  <c r="C52" i="6"/>
  <c r="C52" i="7"/>
  <c r="B55" i="6"/>
  <c r="B55" i="7"/>
  <c r="D56" i="6"/>
  <c r="D56" i="7"/>
  <c r="C59" i="6"/>
  <c r="C59" i="7"/>
  <c r="C61" i="7"/>
  <c r="C61" i="6"/>
  <c r="C63" i="6"/>
  <c r="C63" i="7"/>
  <c r="C67" i="6"/>
  <c r="C67" i="7"/>
  <c r="C69" i="7"/>
  <c r="C69" i="6"/>
  <c r="C71" i="7"/>
  <c r="C71" i="6"/>
  <c r="C75" i="7"/>
  <c r="C75" i="6"/>
  <c r="C77" i="7"/>
  <c r="C77" i="6"/>
  <c r="C79" i="7"/>
  <c r="C79" i="6"/>
  <c r="D54" i="3"/>
  <c r="B55" i="3"/>
  <c r="D56" i="3"/>
  <c r="B57" i="3"/>
  <c r="C63" i="3"/>
  <c r="C71" i="3"/>
  <c r="C79" i="3"/>
  <c r="AB12" i="6"/>
  <c r="K12" i="4" s="1"/>
  <c r="AB18" i="6"/>
  <c r="K18" i="4" s="1"/>
  <c r="AB22" i="6"/>
  <c r="K22" i="4" s="1"/>
  <c r="M22" i="4" s="1"/>
  <c r="AB25" i="6"/>
  <c r="K25" i="4" s="1"/>
  <c r="P31" i="6"/>
  <c r="J31" i="4" s="1"/>
  <c r="AB32" i="6"/>
  <c r="K32" i="4" s="1"/>
  <c r="P34" i="6"/>
  <c r="J34" i="4" s="1"/>
  <c r="M34" i="4" s="1"/>
  <c r="AB40" i="6"/>
  <c r="K40" i="4" s="1"/>
  <c r="M40" i="4" s="1"/>
  <c r="C50" i="6"/>
  <c r="AB50" i="6"/>
  <c r="K50" i="4" s="1"/>
  <c r="P55" i="6"/>
  <c r="J55" i="4" s="1"/>
  <c r="B57" i="6"/>
  <c r="P31" i="7"/>
  <c r="P31" i="4" s="1"/>
  <c r="P38" i="7"/>
  <c r="P38" i="4" s="1"/>
  <c r="P50" i="7"/>
  <c r="P50" i="4" s="1"/>
  <c r="S50" i="4" s="1"/>
  <c r="D65" i="7"/>
  <c r="D65" i="6"/>
  <c r="D65" i="3"/>
  <c r="B66" i="6"/>
  <c r="B66" i="7"/>
  <c r="B66" i="3"/>
  <c r="D67" i="7"/>
  <c r="D67" i="3"/>
  <c r="B68" i="7"/>
  <c r="B68" i="6"/>
  <c r="B68" i="3"/>
  <c r="D69" i="7"/>
  <c r="D69" i="6"/>
  <c r="D69" i="3"/>
  <c r="B70" i="6"/>
  <c r="B70" i="7"/>
  <c r="B70" i="3"/>
  <c r="D71" i="6"/>
  <c r="D71" i="3"/>
  <c r="B72" i="7"/>
  <c r="B72" i="3"/>
  <c r="D73" i="7"/>
  <c r="D73" i="6"/>
  <c r="D73" i="3"/>
  <c r="B74" i="7"/>
  <c r="B74" i="6"/>
  <c r="B74" i="3"/>
  <c r="D75" i="7"/>
  <c r="D75" i="3"/>
  <c r="B76" i="7"/>
  <c r="B76" i="6"/>
  <c r="B76" i="3"/>
  <c r="D77" i="7"/>
  <c r="D77" i="6"/>
  <c r="D77" i="3"/>
  <c r="B78" i="7"/>
  <c r="B78" i="6"/>
  <c r="B78" i="3"/>
  <c r="D79" i="7"/>
  <c r="D79" i="6"/>
  <c r="D79" i="3"/>
  <c r="B80" i="7"/>
  <c r="B80" i="3"/>
  <c r="C61" i="3"/>
  <c r="C69" i="3"/>
  <c r="C77" i="3"/>
  <c r="P54" i="6"/>
  <c r="J54" i="4" s="1"/>
  <c r="M54" i="4" s="1"/>
  <c r="P50" i="6"/>
  <c r="J50" i="4" s="1"/>
  <c r="O47" i="6"/>
  <c r="P29" i="6"/>
  <c r="J29" i="4" s="1"/>
  <c r="M29" i="4" s="1"/>
  <c r="P25" i="6"/>
  <c r="J25" i="4" s="1"/>
  <c r="P21" i="6"/>
  <c r="J21" i="4" s="1"/>
  <c r="P17" i="6"/>
  <c r="J17" i="4" s="1"/>
  <c r="P13" i="6"/>
  <c r="J13" i="4" s="1"/>
  <c r="M13" i="4" s="1"/>
  <c r="P9" i="6"/>
  <c r="J9" i="4" s="1"/>
  <c r="M9" i="4" s="1"/>
  <c r="P10" i="6"/>
  <c r="J10" i="4" s="1"/>
  <c r="M10" i="4" s="1"/>
  <c r="P14" i="6"/>
  <c r="J14" i="4" s="1"/>
  <c r="M14" i="4" s="1"/>
  <c r="AB17" i="6"/>
  <c r="K17" i="4" s="1"/>
  <c r="P20" i="6"/>
  <c r="J20" i="4" s="1"/>
  <c r="AB29" i="6"/>
  <c r="K29" i="4" s="1"/>
  <c r="P38" i="6"/>
  <c r="J38" i="4" s="1"/>
  <c r="M38" i="4" s="1"/>
  <c r="P56" i="6"/>
  <c r="J56" i="4" s="1"/>
  <c r="M56" i="4" s="1"/>
  <c r="C65" i="6"/>
  <c r="C73" i="6"/>
  <c r="AB56" i="6"/>
  <c r="K56" i="4" s="1"/>
  <c r="AB52" i="6"/>
  <c r="K52" i="4" s="1"/>
  <c r="AB55" i="6"/>
  <c r="K55" i="4" s="1"/>
  <c r="AB51" i="6"/>
  <c r="K51" i="4" s="1"/>
  <c r="AA47" i="6"/>
  <c r="AB31" i="6"/>
  <c r="K31" i="4" s="1"/>
  <c r="AB27" i="6"/>
  <c r="K27" i="4" s="1"/>
  <c r="M27" i="4" s="1"/>
  <c r="AB11" i="6"/>
  <c r="K11" i="4" s="1"/>
  <c r="M11" i="4" s="1"/>
  <c r="AB20" i="6"/>
  <c r="K20" i="4" s="1"/>
  <c r="AB21" i="6"/>
  <c r="K21" i="4" s="1"/>
  <c r="AB24" i="6"/>
  <c r="K24" i="4" s="1"/>
  <c r="AB37" i="6"/>
  <c r="K37" i="4" s="1"/>
  <c r="D54" i="6"/>
  <c r="D67" i="6"/>
  <c r="B72" i="6"/>
  <c r="B80" i="6"/>
  <c r="P56" i="7"/>
  <c r="P56" i="4" s="1"/>
  <c r="P52" i="7"/>
  <c r="P52" i="4" s="1"/>
  <c r="O47" i="7"/>
  <c r="P40" i="7"/>
  <c r="P40" i="4" s="1"/>
  <c r="P33" i="7"/>
  <c r="P33" i="4" s="1"/>
  <c r="P29" i="7"/>
  <c r="P29" i="4" s="1"/>
  <c r="P25" i="7"/>
  <c r="P25" i="4" s="1"/>
  <c r="P21" i="7"/>
  <c r="P21" i="4" s="1"/>
  <c r="P17" i="7"/>
  <c r="P17" i="4" s="1"/>
  <c r="P32" i="7"/>
  <c r="P32" i="4" s="1"/>
  <c r="P28" i="7"/>
  <c r="P28" i="4" s="1"/>
  <c r="P24" i="7"/>
  <c r="P24" i="4" s="1"/>
  <c r="P12" i="7"/>
  <c r="P12" i="4" s="1"/>
  <c r="P54" i="7"/>
  <c r="P54" i="4" s="1"/>
  <c r="P51" i="7"/>
  <c r="P51" i="4" s="1"/>
  <c r="P37" i="7"/>
  <c r="P37" i="4" s="1"/>
  <c r="P20" i="7"/>
  <c r="P20" i="4" s="1"/>
  <c r="P22" i="7"/>
  <c r="P22" i="4" s="1"/>
  <c r="P27" i="7"/>
  <c r="P27" i="4" s="1"/>
  <c r="P35" i="7"/>
  <c r="P35" i="4" s="1"/>
  <c r="P24" i="6"/>
  <c r="J24" i="4" s="1"/>
  <c r="M24" i="4" s="1"/>
  <c r="P28" i="6"/>
  <c r="J28" i="4" s="1"/>
  <c r="M28" i="4" s="1"/>
  <c r="P32" i="6"/>
  <c r="J32" i="4" s="1"/>
  <c r="M32" i="4" s="1"/>
  <c r="AB35" i="6"/>
  <c r="K35" i="4" s="1"/>
  <c r="AB39" i="6"/>
  <c r="K39" i="4" s="1"/>
  <c r="AB54" i="7"/>
  <c r="Q54" i="4" s="1"/>
  <c r="AB50" i="7"/>
  <c r="Q50" i="4" s="1"/>
  <c r="AA47" i="7"/>
  <c r="AB38" i="7"/>
  <c r="Q38" i="4" s="1"/>
  <c r="AB35" i="7"/>
  <c r="Q35" i="4" s="1"/>
  <c r="AB31" i="7"/>
  <c r="Q31" i="4" s="1"/>
  <c r="AB27" i="7"/>
  <c r="Q27" i="4" s="1"/>
  <c r="AB11" i="7"/>
  <c r="Q11" i="4" s="1"/>
  <c r="P10" i="7"/>
  <c r="P10" i="4" s="1"/>
  <c r="AB18" i="7"/>
  <c r="Q18" i="4" s="1"/>
  <c r="P30" i="7"/>
  <c r="P30" i="4" s="1"/>
  <c r="P34" i="7"/>
  <c r="P34" i="4" s="1"/>
  <c r="AB55" i="7"/>
  <c r="Q55" i="4" s="1"/>
  <c r="P37" i="6"/>
  <c r="J37" i="4" s="1"/>
  <c r="M37" i="4" s="1"/>
  <c r="AB38" i="6"/>
  <c r="K38" i="4" s="1"/>
  <c r="P14" i="7"/>
  <c r="P14" i="4" s="1"/>
  <c r="AB22" i="7"/>
  <c r="Q22" i="4" s="1"/>
  <c r="AB40" i="7"/>
  <c r="Q40" i="4" s="1"/>
  <c r="P18" i="7"/>
  <c r="P18" i="4" s="1"/>
  <c r="P39" i="7"/>
  <c r="P39" i="4" s="1"/>
  <c r="AE40" i="6" l="1"/>
  <c r="N40" i="4"/>
  <c r="AE11" i="6"/>
  <c r="N11" i="4"/>
  <c r="AE50" i="7"/>
  <c r="AE22" i="6"/>
  <c r="N22" i="4"/>
  <c r="AE27" i="6"/>
  <c r="N27" i="4"/>
  <c r="AE26" i="3"/>
  <c r="I26" i="4"/>
  <c r="AE16" i="3"/>
  <c r="I16" i="4"/>
  <c r="AE36" i="6"/>
  <c r="N36" i="4"/>
  <c r="AE24" i="6"/>
  <c r="N24" i="4"/>
  <c r="AE38" i="6"/>
  <c r="N38" i="4"/>
  <c r="AE14" i="6"/>
  <c r="M17" i="4"/>
  <c r="AE36" i="3"/>
  <c r="I36" i="4"/>
  <c r="AE23" i="3"/>
  <c r="I23" i="4"/>
  <c r="I102" i="8"/>
  <c r="AF76" i="3"/>
  <c r="I100" i="8"/>
  <c r="AF74" i="3"/>
  <c r="AE21" i="3"/>
  <c r="I21" i="4"/>
  <c r="AE56" i="3"/>
  <c r="I56" i="4"/>
  <c r="AF66" i="7"/>
  <c r="U66" i="4"/>
  <c r="AE40" i="3"/>
  <c r="I40" i="4"/>
  <c r="AE19" i="3"/>
  <c r="I19" i="4"/>
  <c r="AF79" i="6"/>
  <c r="O79" i="4"/>
  <c r="O77" i="4"/>
  <c r="AF77" i="6"/>
  <c r="AF68" i="7"/>
  <c r="U68" i="4"/>
  <c r="AF67" i="7"/>
  <c r="U67" i="4"/>
  <c r="AE58" i="6"/>
  <c r="N58" i="4"/>
  <c r="AE30" i="3"/>
  <c r="I30" i="4"/>
  <c r="AF78" i="6"/>
  <c r="O78" i="4"/>
  <c r="AG74" i="7"/>
  <c r="V74" i="4"/>
  <c r="AF72" i="6"/>
  <c r="O72" i="4"/>
  <c r="AF58" i="7"/>
  <c r="U58" i="4"/>
  <c r="S51" i="4"/>
  <c r="M18" i="4"/>
  <c r="M35" i="4"/>
  <c r="I86" i="8"/>
  <c r="AF60" i="3"/>
  <c r="AE33" i="6"/>
  <c r="N33" i="4"/>
  <c r="M12" i="4"/>
  <c r="S28" i="4"/>
  <c r="S35" i="4"/>
  <c r="S40" i="4"/>
  <c r="AF53" i="6"/>
  <c r="O53" i="4"/>
  <c r="AE9" i="7"/>
  <c r="AF73" i="6"/>
  <c r="O73" i="4"/>
  <c r="AF60" i="7"/>
  <c r="U60" i="4"/>
  <c r="AF23" i="6"/>
  <c r="O23" i="4"/>
  <c r="AF15" i="6"/>
  <c r="O15" i="4"/>
  <c r="AE28" i="6"/>
  <c r="N28" i="4"/>
  <c r="AE56" i="6"/>
  <c r="N56" i="4"/>
  <c r="AE13" i="6"/>
  <c r="N13" i="4"/>
  <c r="M31" i="4"/>
  <c r="AE39" i="3"/>
  <c r="I39" i="4"/>
  <c r="I101" i="8"/>
  <c r="AF75" i="3"/>
  <c r="AE37" i="3"/>
  <c r="I37" i="4"/>
  <c r="AE10" i="3"/>
  <c r="I10" i="4"/>
  <c r="AE69" i="3"/>
  <c r="I69" i="4"/>
  <c r="AE38" i="3"/>
  <c r="I38" i="4"/>
  <c r="I94" i="8"/>
  <c r="AF68" i="3"/>
  <c r="AF61" i="6"/>
  <c r="O61" i="4"/>
  <c r="AE18" i="7"/>
  <c r="T18" i="4"/>
  <c r="AE10" i="6"/>
  <c r="N10" i="4"/>
  <c r="M21" i="4"/>
  <c r="M50" i="4"/>
  <c r="T50" i="4" s="1"/>
  <c r="M55" i="4"/>
  <c r="AE34" i="6"/>
  <c r="N34" i="4"/>
  <c r="N68" i="4"/>
  <c r="AE68" i="6"/>
  <c r="AE20" i="3"/>
  <c r="I20" i="4"/>
  <c r="AF75" i="7"/>
  <c r="U75" i="4"/>
  <c r="AG72" i="7"/>
  <c r="V72" i="4"/>
  <c r="AE18" i="3"/>
  <c r="I18" i="4"/>
  <c r="AE50" i="3"/>
  <c r="I50" i="4"/>
  <c r="AF80" i="7"/>
  <c r="U80" i="4"/>
  <c r="I99" i="8"/>
  <c r="AF73" i="3"/>
  <c r="AF71" i="6"/>
  <c r="O71" i="4"/>
  <c r="AE66" i="6"/>
  <c r="N66" i="4"/>
  <c r="AE32" i="3"/>
  <c r="I32" i="4"/>
  <c r="AF70" i="7"/>
  <c r="U70" i="4"/>
  <c r="AF65" i="6"/>
  <c r="O65" i="4"/>
  <c r="I89" i="8"/>
  <c r="AF63" i="3"/>
  <c r="AF61" i="7"/>
  <c r="U61" i="4"/>
  <c r="AE60" i="6"/>
  <c r="N60" i="4"/>
  <c r="AE57" i="3"/>
  <c r="I57" i="4"/>
  <c r="AE25" i="3"/>
  <c r="I25" i="4"/>
  <c r="AF77" i="7"/>
  <c r="U77" i="4"/>
  <c r="AG76" i="7"/>
  <c r="V76" i="4"/>
  <c r="I96" i="8"/>
  <c r="AF70" i="3"/>
  <c r="AF64" i="7"/>
  <c r="U64" i="4"/>
  <c r="I88" i="8"/>
  <c r="AF62" i="3"/>
  <c r="S39" i="4"/>
  <c r="S37" i="4"/>
  <c r="AE11" i="3"/>
  <c r="I11" i="4"/>
  <c r="M51" i="4"/>
  <c r="AF75" i="6"/>
  <c r="O75" i="4"/>
  <c r="AF59" i="6"/>
  <c r="O59" i="4"/>
  <c r="S31" i="4"/>
  <c r="S27" i="4"/>
  <c r="I90" i="8"/>
  <c r="AF64" i="3"/>
  <c r="S11" i="4"/>
  <c r="S52" i="4"/>
  <c r="S56" i="4"/>
  <c r="I92" i="8"/>
  <c r="AF66" i="3"/>
  <c r="AF59" i="7"/>
  <c r="U59" i="4"/>
  <c r="AF19" i="6"/>
  <c r="O19" i="4"/>
  <c r="K90" i="8"/>
  <c r="AG64" i="6"/>
  <c r="H14" i="4"/>
  <c r="I21" i="8"/>
  <c r="AF15" i="3"/>
  <c r="AF13" i="7"/>
  <c r="U13" i="4"/>
  <c r="AG13" i="7" s="1"/>
  <c r="AE29" i="6"/>
  <c r="N29" i="4"/>
  <c r="AE28" i="3"/>
  <c r="I28" i="4"/>
  <c r="I29" i="4"/>
  <c r="AE29" i="3"/>
  <c r="AE54" i="3"/>
  <c r="I54" i="4"/>
  <c r="AF73" i="7"/>
  <c r="U73" i="4"/>
  <c r="AF67" i="6"/>
  <c r="O67" i="4"/>
  <c r="AE24" i="3"/>
  <c r="I24" i="4"/>
  <c r="AF71" i="7"/>
  <c r="U71" i="4"/>
  <c r="AF76" i="6"/>
  <c r="O76" i="4"/>
  <c r="AG62" i="7"/>
  <c r="V62" i="4"/>
  <c r="AE37" i="6"/>
  <c r="N37" i="4"/>
  <c r="AE32" i="6"/>
  <c r="N32" i="4"/>
  <c r="M20" i="4"/>
  <c r="AE9" i="6"/>
  <c r="M25" i="4"/>
  <c r="AE54" i="6"/>
  <c r="N54" i="4"/>
  <c r="H55" i="4"/>
  <c r="AE31" i="3"/>
  <c r="I31" i="4"/>
  <c r="I104" i="8"/>
  <c r="AF78" i="3"/>
  <c r="AE34" i="3"/>
  <c r="I34" i="4"/>
  <c r="AE13" i="3"/>
  <c r="I13" i="4"/>
  <c r="AE52" i="3"/>
  <c r="I52" i="4"/>
  <c r="AE80" i="6"/>
  <c r="N80" i="4"/>
  <c r="AE71" i="3"/>
  <c r="I71" i="4"/>
  <c r="AF69" i="6"/>
  <c r="O69" i="4"/>
  <c r="AE65" i="3"/>
  <c r="I65" i="4"/>
  <c r="AF63" i="7"/>
  <c r="U63" i="4"/>
  <c r="AE62" i="6"/>
  <c r="N62" i="4"/>
  <c r="I27" i="4"/>
  <c r="AE27" i="3"/>
  <c r="AE70" i="6"/>
  <c r="N70" i="4"/>
  <c r="AF69" i="7"/>
  <c r="U69" i="4"/>
  <c r="AE51" i="3"/>
  <c r="I51" i="4"/>
  <c r="AE22" i="3"/>
  <c r="I22" i="4"/>
  <c r="AF79" i="7"/>
  <c r="U79" i="4"/>
  <c r="AG78" i="7"/>
  <c r="V78" i="4"/>
  <c r="AF74" i="6"/>
  <c r="O74" i="4"/>
  <c r="AF65" i="7"/>
  <c r="U65" i="4"/>
  <c r="S54" i="4"/>
  <c r="I79" i="8"/>
  <c r="AF53" i="3"/>
  <c r="M39" i="4"/>
  <c r="AF36" i="7"/>
  <c r="U36" i="4"/>
  <c r="AG36" i="7" s="1"/>
  <c r="S25" i="4"/>
  <c r="S22" i="4"/>
  <c r="S10" i="4"/>
  <c r="AF57" i="6"/>
  <c r="O57" i="4"/>
  <c r="S30" i="4"/>
  <c r="S33" i="4"/>
  <c r="S55" i="4"/>
  <c r="M52" i="4"/>
  <c r="AF26" i="6"/>
  <c r="O26" i="4"/>
  <c r="S17" i="4"/>
  <c r="H12" i="4"/>
  <c r="AE33" i="3"/>
  <c r="I33" i="4"/>
  <c r="I87" i="8"/>
  <c r="AF61" i="3"/>
  <c r="AF53" i="7"/>
  <c r="U53" i="4"/>
  <c r="AG53" i="7" s="1"/>
  <c r="S21" i="4"/>
  <c r="H17" i="4"/>
  <c r="H9" i="4"/>
  <c r="T9" i="4" s="1"/>
  <c r="AF16" i="6"/>
  <c r="O16" i="4"/>
  <c r="M30" i="4"/>
  <c r="I98" i="8"/>
  <c r="AF72" i="3"/>
  <c r="I85" i="8"/>
  <c r="AF59" i="3"/>
  <c r="AE35" i="3"/>
  <c r="I35" i="4"/>
  <c r="S20" i="4"/>
  <c r="S12" i="4"/>
  <c r="I106" i="8"/>
  <c r="AF80" i="3"/>
  <c r="S32" i="4"/>
  <c r="S38" i="4"/>
  <c r="I93" i="8"/>
  <c r="AF67" i="3"/>
  <c r="AF63" i="6"/>
  <c r="O63" i="4"/>
  <c r="I84" i="8"/>
  <c r="AF58" i="3"/>
  <c r="S24" i="4"/>
  <c r="AF15" i="7"/>
  <c r="U15" i="4"/>
  <c r="AG15" i="7" s="1"/>
  <c r="S14" i="4"/>
  <c r="S34" i="4"/>
  <c r="S29" i="4"/>
  <c r="AF16" i="7"/>
  <c r="U16" i="4"/>
  <c r="AG16" i="7" s="1"/>
  <c r="AF23" i="7"/>
  <c r="U23" i="4"/>
  <c r="AG23" i="7" s="1"/>
  <c r="AF9" i="7" l="1"/>
  <c r="U9" i="4"/>
  <c r="AG9" i="7" s="1"/>
  <c r="AF50" i="7"/>
  <c r="U50" i="4"/>
  <c r="AE22" i="7"/>
  <c r="T22" i="4"/>
  <c r="AG65" i="7"/>
  <c r="V65" i="4"/>
  <c r="M104" i="8"/>
  <c r="W78" i="4"/>
  <c r="O104" i="8" s="1"/>
  <c r="AG69" i="7"/>
  <c r="V69" i="4"/>
  <c r="AG63" i="7"/>
  <c r="V63" i="4"/>
  <c r="AF80" i="6"/>
  <c r="O80" i="4"/>
  <c r="AE55" i="3"/>
  <c r="I55" i="4"/>
  <c r="I17" i="8"/>
  <c r="AF11" i="3"/>
  <c r="AE34" i="7"/>
  <c r="T34" i="4"/>
  <c r="AE24" i="7"/>
  <c r="T24" i="4"/>
  <c r="AE32" i="7"/>
  <c r="T32" i="4"/>
  <c r="AE20" i="7"/>
  <c r="T20" i="4"/>
  <c r="K22" i="8"/>
  <c r="AG16" i="6"/>
  <c r="AE21" i="7"/>
  <c r="T21" i="4"/>
  <c r="AE17" i="7"/>
  <c r="T17" i="4"/>
  <c r="AE55" i="7"/>
  <c r="T55" i="4"/>
  <c r="K100" i="8"/>
  <c r="AG74" i="6"/>
  <c r="AG79" i="7"/>
  <c r="V79" i="4"/>
  <c r="I77" i="8"/>
  <c r="AF51" i="3"/>
  <c r="AF70" i="6"/>
  <c r="O70" i="4"/>
  <c r="AF62" i="6"/>
  <c r="O62" i="4"/>
  <c r="I91" i="8"/>
  <c r="AF65" i="3"/>
  <c r="I97" i="8"/>
  <c r="AF71" i="3"/>
  <c r="I78" i="8"/>
  <c r="AF52" i="3"/>
  <c r="I40" i="8"/>
  <c r="AF34" i="3"/>
  <c r="I37" i="8"/>
  <c r="AF31" i="3"/>
  <c r="AE20" i="6"/>
  <c r="N20" i="4"/>
  <c r="I35" i="8"/>
  <c r="AF29" i="3"/>
  <c r="K25" i="8"/>
  <c r="AG19" i="6"/>
  <c r="AE11" i="7"/>
  <c r="T11" i="4"/>
  <c r="AE31" i="7"/>
  <c r="T31" i="4"/>
  <c r="AE37" i="7"/>
  <c r="T37" i="4"/>
  <c r="V64" i="4"/>
  <c r="AG64" i="7"/>
  <c r="M102" i="8"/>
  <c r="W76" i="4"/>
  <c r="O102" i="8" s="1"/>
  <c r="I31" i="8"/>
  <c r="AF25" i="3"/>
  <c r="AF60" i="6"/>
  <c r="O60" i="4"/>
  <c r="AG70" i="7"/>
  <c r="V70" i="4"/>
  <c r="AF66" i="6"/>
  <c r="O66" i="4"/>
  <c r="I76" i="8"/>
  <c r="AF50" i="3"/>
  <c r="M98" i="8"/>
  <c r="W72" i="4"/>
  <c r="O98" i="8" s="1"/>
  <c r="I26" i="8"/>
  <c r="AF20" i="3"/>
  <c r="AF34" i="6"/>
  <c r="O34" i="4"/>
  <c r="AE21" i="6"/>
  <c r="N21" i="4"/>
  <c r="AF56" i="6"/>
  <c r="O56" i="4"/>
  <c r="K21" i="8"/>
  <c r="AG15" i="6"/>
  <c r="AG60" i="7"/>
  <c r="V60" i="4"/>
  <c r="AE40" i="7"/>
  <c r="T40" i="4"/>
  <c r="AF33" i="6"/>
  <c r="O33" i="4"/>
  <c r="AE35" i="6"/>
  <c r="N35" i="4"/>
  <c r="K103" i="8"/>
  <c r="AG77" i="6"/>
  <c r="AF38" i="6"/>
  <c r="O38" i="4"/>
  <c r="AF36" i="6"/>
  <c r="O36" i="4"/>
  <c r="I32" i="8"/>
  <c r="AF26" i="3"/>
  <c r="AF22" i="6"/>
  <c r="O22" i="4"/>
  <c r="AF11" i="6"/>
  <c r="O11" i="4"/>
  <c r="AE9" i="3"/>
  <c r="I9" i="4"/>
  <c r="AE14" i="7"/>
  <c r="T14" i="4"/>
  <c r="I41" i="8"/>
  <c r="AF35" i="3"/>
  <c r="I39" i="8"/>
  <c r="AF33" i="3"/>
  <c r="K32" i="8"/>
  <c r="AG26" i="6"/>
  <c r="AE33" i="7"/>
  <c r="T33" i="4"/>
  <c r="AE10" i="7"/>
  <c r="T10" i="4"/>
  <c r="AE54" i="7"/>
  <c r="T54" i="4"/>
  <c r="AE25" i="6"/>
  <c r="N25" i="4"/>
  <c r="AF32" i="6"/>
  <c r="O32" i="4"/>
  <c r="M88" i="8"/>
  <c r="W62" i="4"/>
  <c r="O88" i="8" s="1"/>
  <c r="AG71" i="7"/>
  <c r="V71" i="4"/>
  <c r="K93" i="8"/>
  <c r="AG67" i="6"/>
  <c r="I80" i="8"/>
  <c r="AF54" i="3"/>
  <c r="I34" i="8"/>
  <c r="AF28" i="3"/>
  <c r="AE14" i="3"/>
  <c r="I14" i="4"/>
  <c r="K85" i="8"/>
  <c r="AG59" i="6"/>
  <c r="AE51" i="6"/>
  <c r="N51" i="4"/>
  <c r="AE39" i="7"/>
  <c r="T39" i="4"/>
  <c r="AF10" i="6"/>
  <c r="O10" i="4"/>
  <c r="K87" i="8"/>
  <c r="AG61" i="6"/>
  <c r="I44" i="8"/>
  <c r="AF38" i="3"/>
  <c r="I16" i="8"/>
  <c r="AF10" i="3"/>
  <c r="AE31" i="6"/>
  <c r="N31" i="4"/>
  <c r="AE35" i="7"/>
  <c r="T35" i="4"/>
  <c r="AE18" i="6"/>
  <c r="N18" i="4"/>
  <c r="K98" i="8"/>
  <c r="AG72" i="6"/>
  <c r="K104" i="8"/>
  <c r="AG78" i="6"/>
  <c r="AF58" i="6"/>
  <c r="O58" i="4"/>
  <c r="AG68" i="7"/>
  <c r="V68" i="4"/>
  <c r="K105" i="8"/>
  <c r="AG79" i="6"/>
  <c r="I46" i="8"/>
  <c r="AF40" i="3"/>
  <c r="I82" i="8"/>
  <c r="AF56" i="3"/>
  <c r="I29" i="8"/>
  <c r="AF23" i="3"/>
  <c r="AE17" i="6"/>
  <c r="N17" i="4"/>
  <c r="AG77" i="7"/>
  <c r="V77" i="4"/>
  <c r="I83" i="8"/>
  <c r="AF57" i="3"/>
  <c r="AG61" i="7"/>
  <c r="V61" i="4"/>
  <c r="K91" i="8"/>
  <c r="AG65" i="6"/>
  <c r="I38" i="8"/>
  <c r="AF32" i="3"/>
  <c r="K97" i="8"/>
  <c r="AG71" i="6"/>
  <c r="AG80" i="7"/>
  <c r="V80" i="4"/>
  <c r="I24" i="8"/>
  <c r="AF18" i="3"/>
  <c r="AG75" i="7"/>
  <c r="V75" i="4"/>
  <c r="AE55" i="6"/>
  <c r="N55" i="4"/>
  <c r="AF13" i="6"/>
  <c r="O13" i="4"/>
  <c r="AF28" i="6"/>
  <c r="O28" i="4"/>
  <c r="K29" i="8"/>
  <c r="AG23" i="6"/>
  <c r="K99" i="8"/>
  <c r="AG73" i="6"/>
  <c r="K79" i="8"/>
  <c r="AG53" i="6"/>
  <c r="AE28" i="7"/>
  <c r="T28" i="4"/>
  <c r="AE51" i="7"/>
  <c r="T51" i="4"/>
  <c r="N14" i="4"/>
  <c r="AF24" i="6"/>
  <c r="O24" i="4"/>
  <c r="I22" i="8"/>
  <c r="AF16" i="3"/>
  <c r="AF27" i="6"/>
  <c r="O27" i="4"/>
  <c r="AF40" i="6"/>
  <c r="O40" i="4"/>
  <c r="AE30" i="7"/>
  <c r="T30" i="4"/>
  <c r="AE39" i="6"/>
  <c r="N39" i="4"/>
  <c r="I28" i="8"/>
  <c r="AF22" i="3"/>
  <c r="K95" i="8"/>
  <c r="AG69" i="6"/>
  <c r="I19" i="8"/>
  <c r="AF13" i="3"/>
  <c r="N9" i="4"/>
  <c r="AG59" i="7"/>
  <c r="V59" i="4"/>
  <c r="AE56" i="7"/>
  <c r="T56" i="4"/>
  <c r="AE29" i="7"/>
  <c r="T29" i="4"/>
  <c r="K89" i="8"/>
  <c r="AG63" i="6"/>
  <c r="AE38" i="7"/>
  <c r="T38" i="4"/>
  <c r="AE12" i="7"/>
  <c r="T12" i="4"/>
  <c r="AE30" i="6"/>
  <c r="N30" i="4"/>
  <c r="AE17" i="3"/>
  <c r="I17" i="4"/>
  <c r="AE12" i="3"/>
  <c r="I12" i="4"/>
  <c r="AE52" i="6"/>
  <c r="N52" i="4"/>
  <c r="K83" i="8"/>
  <c r="AG57" i="6"/>
  <c r="AE25" i="7"/>
  <c r="T25" i="4"/>
  <c r="I33" i="8"/>
  <c r="AF27" i="3"/>
  <c r="AF54" i="6"/>
  <c r="O54" i="4"/>
  <c r="AF37" i="6"/>
  <c r="O37" i="4"/>
  <c r="K102" i="8"/>
  <c r="AG76" i="6"/>
  <c r="I30" i="8"/>
  <c r="AF24" i="3"/>
  <c r="AG73" i="7"/>
  <c r="V73" i="4"/>
  <c r="AF29" i="6"/>
  <c r="O29" i="4"/>
  <c r="AE52" i="7"/>
  <c r="T52" i="4"/>
  <c r="AE27" i="7"/>
  <c r="T27" i="4"/>
  <c r="K101" i="8"/>
  <c r="AG75" i="6"/>
  <c r="AF68" i="6"/>
  <c r="O68" i="4"/>
  <c r="AE50" i="6"/>
  <c r="N50" i="4"/>
  <c r="AF18" i="7"/>
  <c r="U18" i="4"/>
  <c r="I95" i="8"/>
  <c r="AF69" i="3"/>
  <c r="I43" i="8"/>
  <c r="AF37" i="3"/>
  <c r="I45" i="8"/>
  <c r="AF39" i="3"/>
  <c r="AE12" i="6"/>
  <c r="N12" i="4"/>
  <c r="AG58" i="7"/>
  <c r="V58" i="4"/>
  <c r="M100" i="8"/>
  <c r="W74" i="4"/>
  <c r="O100" i="8" s="1"/>
  <c r="I36" i="8"/>
  <c r="AF30" i="3"/>
  <c r="AG67" i="7"/>
  <c r="V67" i="4"/>
  <c r="I25" i="8"/>
  <c r="AF19" i="3"/>
  <c r="AG66" i="7"/>
  <c r="V66" i="4"/>
  <c r="I27" i="8"/>
  <c r="AF21" i="3"/>
  <c r="I42" i="8"/>
  <c r="AF36" i="3"/>
  <c r="M92" i="8" l="1"/>
  <c r="W66" i="4"/>
  <c r="O92" i="8" s="1"/>
  <c r="AF27" i="7"/>
  <c r="U27" i="4"/>
  <c r="I18" i="8"/>
  <c r="AF12" i="3"/>
  <c r="M85" i="8"/>
  <c r="W59" i="4"/>
  <c r="O85" i="8" s="1"/>
  <c r="K34" i="8"/>
  <c r="AG28" i="6"/>
  <c r="AF17" i="6"/>
  <c r="O17" i="4"/>
  <c r="AF10" i="7"/>
  <c r="U10" i="4"/>
  <c r="K28" i="8"/>
  <c r="AG22" i="6"/>
  <c r="K39" i="8"/>
  <c r="AG33" i="6"/>
  <c r="M86" i="8"/>
  <c r="W60" i="4"/>
  <c r="O86" i="8" s="1"/>
  <c r="K82" i="8"/>
  <c r="AG56" i="6"/>
  <c r="K40" i="8"/>
  <c r="AG34" i="6"/>
  <c r="K92" i="8"/>
  <c r="AG66" i="6"/>
  <c r="K86" i="8"/>
  <c r="AG60" i="6"/>
  <c r="AF37" i="7"/>
  <c r="U37" i="4"/>
  <c r="AF11" i="7"/>
  <c r="U11" i="4"/>
  <c r="K96" i="8"/>
  <c r="AG70" i="6"/>
  <c r="M105" i="8"/>
  <c r="W79" i="4"/>
  <c r="O105" i="8" s="1"/>
  <c r="AF55" i="7"/>
  <c r="U55" i="4"/>
  <c r="AF21" i="7"/>
  <c r="U21" i="4"/>
  <c r="AF20" i="7"/>
  <c r="U20" i="4"/>
  <c r="AF24" i="7"/>
  <c r="U24" i="4"/>
  <c r="K106" i="8"/>
  <c r="AG80" i="6"/>
  <c r="M95" i="8"/>
  <c r="W69" i="4"/>
  <c r="O95" i="8" s="1"/>
  <c r="M91" i="8"/>
  <c r="W65" i="4"/>
  <c r="O91" i="8" s="1"/>
  <c r="AG50" i="7"/>
  <c r="V50" i="4"/>
  <c r="M93" i="8"/>
  <c r="W67" i="4"/>
  <c r="O93" i="8" s="1"/>
  <c r="AG18" i="7"/>
  <c r="V18" i="4"/>
  <c r="K35" i="8"/>
  <c r="AG29" i="6"/>
  <c r="AF30" i="6"/>
  <c r="O30" i="4"/>
  <c r="AF29" i="7"/>
  <c r="U29" i="4"/>
  <c r="AF35" i="7"/>
  <c r="U35" i="4"/>
  <c r="AF39" i="7"/>
  <c r="U39" i="4"/>
  <c r="AF25" i="6"/>
  <c r="O25" i="4"/>
  <c r="I15" i="8"/>
  <c r="AF9" i="3"/>
  <c r="K46" i="8"/>
  <c r="AG40" i="6"/>
  <c r="AF14" i="6"/>
  <c r="O14" i="4"/>
  <c r="M84" i="8"/>
  <c r="W58" i="4"/>
  <c r="O84" i="8" s="1"/>
  <c r="AF50" i="6"/>
  <c r="O50" i="4"/>
  <c r="AF52" i="7"/>
  <c r="U52" i="4"/>
  <c r="M99" i="8"/>
  <c r="W73" i="4"/>
  <c r="O99" i="8" s="1"/>
  <c r="K80" i="8"/>
  <c r="AG54" i="6"/>
  <c r="AF25" i="7"/>
  <c r="U25" i="4"/>
  <c r="AF52" i="6"/>
  <c r="O52" i="4"/>
  <c r="I23" i="8"/>
  <c r="AF17" i="3"/>
  <c r="AF12" i="7"/>
  <c r="U12" i="4"/>
  <c r="AF56" i="7"/>
  <c r="U56" i="4"/>
  <c r="AF9" i="6"/>
  <c r="O9" i="4"/>
  <c r="AF51" i="7"/>
  <c r="U51" i="4"/>
  <c r="K19" i="8"/>
  <c r="AG13" i="6"/>
  <c r="M101" i="8"/>
  <c r="W75" i="4"/>
  <c r="O101" i="8" s="1"/>
  <c r="M106" i="8"/>
  <c r="W80" i="4"/>
  <c r="O106" i="8" s="1"/>
  <c r="M87" i="8"/>
  <c r="W61" i="4"/>
  <c r="O87" i="8" s="1"/>
  <c r="M103" i="8"/>
  <c r="W77" i="4"/>
  <c r="O103" i="8" s="1"/>
  <c r="M94" i="8"/>
  <c r="W68" i="4"/>
  <c r="O94" i="8" s="1"/>
  <c r="AF18" i="6"/>
  <c r="O18" i="4"/>
  <c r="AF31" i="6"/>
  <c r="O31" i="4"/>
  <c r="K16" i="8"/>
  <c r="AG10" i="6"/>
  <c r="AF51" i="6"/>
  <c r="O51" i="4"/>
  <c r="I20" i="8"/>
  <c r="AF14" i="3"/>
  <c r="M97" i="8"/>
  <c r="W71" i="4"/>
  <c r="O97" i="8" s="1"/>
  <c r="K38" i="8"/>
  <c r="AG32" i="6"/>
  <c r="AF54" i="7"/>
  <c r="U54" i="4"/>
  <c r="AF33" i="7"/>
  <c r="U33" i="4"/>
  <c r="AF14" i="7"/>
  <c r="U14" i="4"/>
  <c r="K17" i="8"/>
  <c r="AG11" i="6"/>
  <c r="K44" i="8"/>
  <c r="AG38" i="6"/>
  <c r="AF35" i="6"/>
  <c r="O35" i="4"/>
  <c r="AF40" i="7"/>
  <c r="U40" i="4"/>
  <c r="AF21" i="6"/>
  <c r="O21" i="4"/>
  <c r="M96" i="8"/>
  <c r="W70" i="4"/>
  <c r="O96" i="8" s="1"/>
  <c r="AF31" i="7"/>
  <c r="U31" i="4"/>
  <c r="AF20" i="6"/>
  <c r="O20" i="4"/>
  <c r="K88" i="8"/>
  <c r="AG62" i="6"/>
  <c r="AF17" i="7"/>
  <c r="U17" i="4"/>
  <c r="AF32" i="7"/>
  <c r="U32" i="4"/>
  <c r="AG32" i="7" s="1"/>
  <c r="AF34" i="7"/>
  <c r="U34" i="4"/>
  <c r="AG34" i="7" s="1"/>
  <c r="I81" i="8"/>
  <c r="AF55" i="3"/>
  <c r="M89" i="8"/>
  <c r="W63" i="4"/>
  <c r="O89" i="8" s="1"/>
  <c r="AF22" i="7"/>
  <c r="U22" i="4"/>
  <c r="AF12" i="6"/>
  <c r="O12" i="4"/>
  <c r="K94" i="8"/>
  <c r="AG68" i="6"/>
  <c r="K43" i="8"/>
  <c r="AG37" i="6"/>
  <c r="AF38" i="7"/>
  <c r="U38" i="4"/>
  <c r="AG38" i="7" s="1"/>
  <c r="AF28" i="7"/>
  <c r="U28" i="4"/>
  <c r="AF55" i="6"/>
  <c r="O55" i="4"/>
  <c r="K84" i="8"/>
  <c r="AG58" i="6"/>
  <c r="K42" i="8"/>
  <c r="AG36" i="6"/>
  <c r="AF39" i="6"/>
  <c r="O39" i="4"/>
  <c r="AF30" i="7"/>
  <c r="U30" i="4"/>
  <c r="K33" i="8"/>
  <c r="AG27" i="6"/>
  <c r="K30" i="8"/>
  <c r="AG24" i="6"/>
  <c r="M90" i="8"/>
  <c r="W64" i="4"/>
  <c r="O90" i="8" s="1"/>
  <c r="AG31" i="7" l="1"/>
  <c r="V31" i="4"/>
  <c r="K27" i="8"/>
  <c r="AG21" i="6"/>
  <c r="K41" i="8"/>
  <c r="AG35" i="6"/>
  <c r="AG33" i="7"/>
  <c r="V33" i="4"/>
  <c r="K24" i="8"/>
  <c r="AG18" i="6"/>
  <c r="K15" i="8"/>
  <c r="AG9" i="6"/>
  <c r="AG12" i="7"/>
  <c r="V12" i="4"/>
  <c r="K78" i="8"/>
  <c r="AG52" i="6"/>
  <c r="AG52" i="7"/>
  <c r="V52" i="4"/>
  <c r="K31" i="8"/>
  <c r="AG25" i="6"/>
  <c r="AG35" i="7"/>
  <c r="V35" i="4"/>
  <c r="K36" i="8"/>
  <c r="AG30" i="6"/>
  <c r="M24" i="8"/>
  <c r="W18" i="4"/>
  <c r="O24" i="8" s="1"/>
  <c r="M76" i="8"/>
  <c r="W50" i="4"/>
  <c r="O76" i="8" s="1"/>
  <c r="AG24" i="7"/>
  <c r="V24" i="4"/>
  <c r="AG21" i="7"/>
  <c r="V21" i="4"/>
  <c r="AG11" i="7"/>
  <c r="V11" i="4"/>
  <c r="K23" i="8"/>
  <c r="AG17" i="6"/>
  <c r="AG27" i="7"/>
  <c r="V27" i="4"/>
  <c r="AG30" i="7"/>
  <c r="V30" i="4"/>
  <c r="K81" i="8"/>
  <c r="AG55" i="6"/>
  <c r="AG22" i="7"/>
  <c r="V22" i="4"/>
  <c r="K45" i="8"/>
  <c r="AG39" i="6"/>
  <c r="AG28" i="7"/>
  <c r="V28" i="4"/>
  <c r="K18" i="8"/>
  <c r="AG12" i="6"/>
  <c r="AG17" i="7"/>
  <c r="V17" i="4"/>
  <c r="K26" i="8"/>
  <c r="AG20" i="6"/>
  <c r="AG40" i="7"/>
  <c r="V40" i="4"/>
  <c r="AG14" i="7"/>
  <c r="V14" i="4"/>
  <c r="AG54" i="7"/>
  <c r="V54" i="4"/>
  <c r="K77" i="8"/>
  <c r="AG51" i="6"/>
  <c r="K37" i="8"/>
  <c r="AG31" i="6"/>
  <c r="AG51" i="7"/>
  <c r="V51" i="4"/>
  <c r="AG56" i="7"/>
  <c r="V56" i="4"/>
  <c r="AG25" i="7"/>
  <c r="V25" i="4"/>
  <c r="K76" i="8"/>
  <c r="AG50" i="6"/>
  <c r="K20" i="8"/>
  <c r="AG14" i="6"/>
  <c r="AG39" i="7"/>
  <c r="V39" i="4"/>
  <c r="AG29" i="7"/>
  <c r="V29" i="4"/>
  <c r="AG20" i="7"/>
  <c r="V20" i="4"/>
  <c r="AG55" i="7"/>
  <c r="V55" i="4"/>
  <c r="AG37" i="7"/>
  <c r="V37" i="4"/>
  <c r="AG10" i="7"/>
  <c r="V10" i="4"/>
  <c r="M26" i="8" l="1"/>
  <c r="W20" i="4"/>
  <c r="O26" i="8" s="1"/>
  <c r="M45" i="8"/>
  <c r="W39" i="4"/>
  <c r="O45" i="8" s="1"/>
  <c r="M82" i="8"/>
  <c r="W56" i="4"/>
  <c r="O82" i="8" s="1"/>
  <c r="M80" i="8"/>
  <c r="W54" i="4"/>
  <c r="O80" i="8" s="1"/>
  <c r="M46" i="8"/>
  <c r="W40" i="4"/>
  <c r="O46" i="8" s="1"/>
  <c r="M23" i="8"/>
  <c r="W17" i="4"/>
  <c r="O23" i="8" s="1"/>
  <c r="M34" i="8"/>
  <c r="W28" i="4"/>
  <c r="O34" i="8" s="1"/>
  <c r="M28" i="8"/>
  <c r="W22" i="4"/>
  <c r="O28" i="8" s="1"/>
  <c r="M36" i="8"/>
  <c r="W30" i="4"/>
  <c r="O36" i="8" s="1"/>
  <c r="M27" i="8"/>
  <c r="W21" i="4"/>
  <c r="O27" i="8" s="1"/>
  <c r="M39" i="8"/>
  <c r="W33" i="4"/>
  <c r="O39" i="8" s="1"/>
  <c r="M43" i="8"/>
  <c r="W37" i="4"/>
  <c r="O43" i="8" s="1"/>
  <c r="M16" i="8"/>
  <c r="W10" i="4"/>
  <c r="O16" i="8" s="1"/>
  <c r="M35" i="8"/>
  <c r="W29" i="4"/>
  <c r="O35" i="8" s="1"/>
  <c r="M31" i="8"/>
  <c r="W25" i="4"/>
  <c r="O31" i="8" s="1"/>
  <c r="M77" i="8"/>
  <c r="W51" i="4"/>
  <c r="O77" i="8" s="1"/>
  <c r="M20" i="8"/>
  <c r="W14" i="4"/>
  <c r="O20" i="8" s="1"/>
  <c r="M17" i="8"/>
  <c r="W11" i="4"/>
  <c r="O17" i="8" s="1"/>
  <c r="M30" i="8"/>
  <c r="W24" i="4"/>
  <c r="O30" i="8" s="1"/>
  <c r="M41" i="8"/>
  <c r="W35" i="4"/>
  <c r="O41" i="8" s="1"/>
  <c r="M78" i="8"/>
  <c r="W52" i="4"/>
  <c r="O78" i="8" s="1"/>
  <c r="M18" i="8"/>
  <c r="W12" i="4"/>
  <c r="O18" i="8" s="1"/>
  <c r="M37" i="8"/>
  <c r="W31" i="4"/>
  <c r="O37" i="8" s="1"/>
  <c r="M81" i="8"/>
  <c r="W55" i="4"/>
  <c r="O81" i="8" s="1"/>
  <c r="M33" i="8"/>
  <c r="W27" i="4"/>
  <c r="O33" i="8" s="1"/>
</calcChain>
</file>

<file path=xl/sharedStrings.xml><?xml version="1.0" encoding="utf-8"?>
<sst xmlns="http://schemas.openxmlformats.org/spreadsheetml/2006/main" count="874" uniqueCount="277">
  <si>
    <t>Transmutation Table</t>
  </si>
  <si>
    <t>Lower Limit</t>
  </si>
  <si>
    <t>Upper Limit</t>
  </si>
  <si>
    <t>Equivalent Grade</t>
  </si>
  <si>
    <t>I N I T I A L   I N P U T</t>
  </si>
  <si>
    <t>CITCS 2A</t>
  </si>
  <si>
    <t>ITE3</t>
  </si>
  <si>
    <t>WEB APPLICATION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</si>
  <si>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</si>
  <si>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</si>
  <si>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</si>
  <si>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</si>
  <si>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</si>
  <si>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</si>
  <si>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</si>
  <si>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</si>
  <si>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</si>
  <si>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</si>
  <si>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</si>
  <si>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</si>
  <si>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</si>
  <si>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</si>
  <si>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</si>
  <si>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</si>
  <si>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</si>
  <si>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</si>
  <si>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</si>
  <si>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</si>
  <si>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</si>
  <si>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</si>
  <si>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</si>
  <si>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</si>
  <si>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</si>
  <si>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</si>
  <si>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</si>
  <si>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</si>
  <si>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</si>
  <si>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</si>
  <si>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</si>
  <si>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</si>
  <si>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</si>
  <si>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</si>
  <si>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</si>
  <si>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</si>
  <si>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</si>
  <si>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ABAKAR, TAHIR M. </t>
  </si>
  <si>
    <t>M</t>
  </si>
  <si>
    <t>BSIT-NET SEC TRACK-2</t>
  </si>
  <si>
    <t>16-3519-155</t>
  </si>
  <si>
    <t>2</t>
  </si>
  <si>
    <t xml:space="preserve">AHUNANYA, CHIBUEZE J. </t>
  </si>
  <si>
    <t>BSIT-NET SEC TRACK-1</t>
  </si>
  <si>
    <t>17-4681-145</t>
  </si>
  <si>
    <t>3</t>
  </si>
  <si>
    <t xml:space="preserve">BACAGAN, DANNAH ANGIELLE B. </t>
  </si>
  <si>
    <t>F</t>
  </si>
  <si>
    <t>BSIT-WEB TRACK-2</t>
  </si>
  <si>
    <t>16-5450-909</t>
  </si>
  <si>
    <t>4</t>
  </si>
  <si>
    <t xml:space="preserve">BIANES, LORENZO C. </t>
  </si>
  <si>
    <t>15-2439-200</t>
  </si>
  <si>
    <t>5</t>
  </si>
  <si>
    <t xml:space="preserve">BONDAD, NEIL CHRISTOPHER C. </t>
  </si>
  <si>
    <t>14-4336-690</t>
  </si>
  <si>
    <t>6</t>
  </si>
  <si>
    <t xml:space="preserve">BULAO, ARWIN REYNIEL M. </t>
  </si>
  <si>
    <t>16-4761-821</t>
  </si>
  <si>
    <t>7</t>
  </si>
  <si>
    <t xml:space="preserve">CABILITAZAN, PABLO DONMARI A. </t>
  </si>
  <si>
    <t>15-0511-246</t>
  </si>
  <si>
    <t>8</t>
  </si>
  <si>
    <t xml:space="preserve">CALAWA, ROJAN KRISTOFFER N. </t>
  </si>
  <si>
    <t>16-3829-351</t>
  </si>
  <si>
    <t>9</t>
  </si>
  <si>
    <t xml:space="preserve">CASTRO, LEO CHRISTIAN E. </t>
  </si>
  <si>
    <t>16-4853-670</t>
  </si>
  <si>
    <t>10</t>
  </si>
  <si>
    <t xml:space="preserve">CAWIL, JUJI T. </t>
  </si>
  <si>
    <t>BSIT-WEB TRACK-1</t>
  </si>
  <si>
    <t>16-3874-649</t>
  </si>
  <si>
    <t>11</t>
  </si>
  <si>
    <t xml:space="preserve">CORTEZ, WENDELL R. </t>
  </si>
  <si>
    <t>16-3875-283</t>
  </si>
  <si>
    <t>12</t>
  </si>
  <si>
    <t xml:space="preserve">DELA CRUZ, AARON KEITH N. </t>
  </si>
  <si>
    <t>16-4794-874</t>
  </si>
  <si>
    <t>13</t>
  </si>
  <si>
    <t xml:space="preserve">DOMINGO, JOHN CARLO R. </t>
  </si>
  <si>
    <t>14-0828-403</t>
  </si>
  <si>
    <t>14</t>
  </si>
  <si>
    <t xml:space="preserve">EROT, OLLINGER SYAN M. </t>
  </si>
  <si>
    <t>17-4118-909</t>
  </si>
  <si>
    <t>15</t>
  </si>
  <si>
    <t xml:space="preserve">ESPAÑOLA, NECOLE P. </t>
  </si>
  <si>
    <t>15-0341-500</t>
  </si>
  <si>
    <t>16</t>
  </si>
  <si>
    <t xml:space="preserve">GACUTAN, JORDS NIKKO B. </t>
  </si>
  <si>
    <t>BSCS-DIGITAL ARTS TRACK-2</t>
  </si>
  <si>
    <t>13-2308-249</t>
  </si>
  <si>
    <t>17</t>
  </si>
  <si>
    <t xml:space="preserve">GARDO, JARON RALPH L. </t>
  </si>
  <si>
    <t>16-4464-918</t>
  </si>
  <si>
    <t>18</t>
  </si>
  <si>
    <t xml:space="preserve">GO, MARK BRIAN JHAY C. </t>
  </si>
  <si>
    <t>BSIT-ERP TRACK-1</t>
  </si>
  <si>
    <t>16-5591-756</t>
  </si>
  <si>
    <t>19</t>
  </si>
  <si>
    <t xml:space="preserve">GOMEZ, JOHN PAUL D. </t>
  </si>
  <si>
    <t>16-5145-532</t>
  </si>
  <si>
    <t>20</t>
  </si>
  <si>
    <t xml:space="preserve">KASE, JEREMY </t>
  </si>
  <si>
    <t>15-4010-896</t>
  </si>
  <si>
    <t>21</t>
  </si>
  <si>
    <t xml:space="preserve">LALLANA, DAPHNE G. </t>
  </si>
  <si>
    <t>BSIT-ERP TRACK-2</t>
  </si>
  <si>
    <t>16-4650-784</t>
  </si>
  <si>
    <t>22</t>
  </si>
  <si>
    <t xml:space="preserve">LOPEZ, WILCARL D. </t>
  </si>
  <si>
    <t>BSCS-DIGITAL ARTS TRACK-1</t>
  </si>
  <si>
    <t>17-4751-439</t>
  </si>
  <si>
    <t>23</t>
  </si>
  <si>
    <t xml:space="preserve">MACARAEG, JOSEPH PAUL D. </t>
  </si>
  <si>
    <t>16-4904-114</t>
  </si>
  <si>
    <t>24</t>
  </si>
  <si>
    <t xml:space="preserve">MACAUMBANG, ABDUL ILAAH G. </t>
  </si>
  <si>
    <t>14-1009-839</t>
  </si>
  <si>
    <t>25</t>
  </si>
  <si>
    <t xml:space="preserve">MANLONG, DEANTON S. </t>
  </si>
  <si>
    <t>16-3876-295</t>
  </si>
  <si>
    <t>26</t>
  </si>
  <si>
    <t xml:space="preserve">ORDOÑEZ, JAN TYRONNE L. </t>
  </si>
  <si>
    <t>15-1871-330</t>
  </si>
  <si>
    <t>27</t>
  </si>
  <si>
    <t xml:space="preserve">ORPILLA, NORVEEN ROIZE C. </t>
  </si>
  <si>
    <t>16-3992-774</t>
  </si>
  <si>
    <t>28</t>
  </si>
  <si>
    <t xml:space="preserve">PACAMARRA, CYRIL A. </t>
  </si>
  <si>
    <t>14-4841-505</t>
  </si>
  <si>
    <t>29</t>
  </si>
  <si>
    <t xml:space="preserve">PACLEB, ANGELA T. </t>
  </si>
  <si>
    <t>16-4167-382</t>
  </si>
  <si>
    <t>30</t>
  </si>
  <si>
    <t xml:space="preserve">PERALTA, VINCE RYEL F. </t>
  </si>
  <si>
    <t>BSCS-MOBILE TECH TRACK-2</t>
  </si>
  <si>
    <t>15-3573-372</t>
  </si>
  <si>
    <t>31</t>
  </si>
  <si>
    <t xml:space="preserve">QUIBAN, JUDY ANN L. </t>
  </si>
  <si>
    <t>16-4014-698</t>
  </si>
  <si>
    <t>32</t>
  </si>
  <si>
    <t xml:space="preserve">REYES, CARLO M. </t>
  </si>
  <si>
    <t>16-3796-872</t>
  </si>
  <si>
    <t>33</t>
  </si>
  <si>
    <t xml:space="preserve">RIVERA, PATRICK JACE L. </t>
  </si>
  <si>
    <t>13-0152-982</t>
  </si>
  <si>
    <t>34</t>
  </si>
  <si>
    <t xml:space="preserve">SALIO-AN, RAIMUN B. </t>
  </si>
  <si>
    <t>16-4131-942</t>
  </si>
  <si>
    <t>35</t>
  </si>
  <si>
    <t xml:space="preserve">SALVADOR, SAMANTHA ANGELA </t>
  </si>
  <si>
    <t>16-5156-297</t>
  </si>
  <si>
    <t>36</t>
  </si>
  <si>
    <t xml:space="preserve">SOMINTAC, SAMUEL ALEXIS F. </t>
  </si>
  <si>
    <t>13-3729-535</t>
  </si>
  <si>
    <t>37</t>
  </si>
  <si>
    <t xml:space="preserve">TERENG, KARL ANDREI B. </t>
  </si>
  <si>
    <t>15-4698-202</t>
  </si>
  <si>
    <t>38</t>
  </si>
  <si>
    <t xml:space="preserve">ULANDAY, ARNIE C. </t>
  </si>
  <si>
    <t>12014577</t>
  </si>
  <si>
    <t>39</t>
  </si>
  <si>
    <t xml:space="preserve">VALLES, LESLIE JOY G. </t>
  </si>
  <si>
    <t>13-1856-552</t>
  </si>
  <si>
    <t>40</t>
  </si>
  <si>
    <t xml:space="preserve">WON, SEONGYEON </t>
  </si>
  <si>
    <t>16-3891-523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</si>
  <si>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</si>
  <si>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</si>
  <si>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</si>
  <si>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</si>
  <si>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</si>
  <si>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</si>
  <si>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</si>
  <si>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</si>
  <si>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</si>
  <si>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</si>
  <si>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</si>
  <si>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</si>
  <si>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</si>
  <si>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</si>
  <si>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</si>
  <si>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</si>
  <si>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</si>
  <si>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</si>
  <si>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</si>
  <si>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</si>
  <si>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</si>
  <si>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</si>
  <si>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</si>
  <si>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</si>
  <si>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</si>
  <si>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</si>
  <si>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</si>
  <si>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</si>
  <si>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</si>
  <si>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</si>
  <si>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</si>
  <si>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</si>
  <si>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</si>
  <si>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INC</t>
  </si>
  <si>
    <t>UD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</si>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</sst>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##\-###0"/>
    <numFmt numFmtId="167" formatCode="mm/dd/yy;@"/>
    <numFmt numFmtId="168" formatCode="d\-mmm\-yyyy"/>
    <numFmt numFmtId="169" formatCode="mmmm\ d\,\ yyyy"/>
  </numFmts>
  <fonts count="71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2"/>
      <color rgb="FF000000"/>
      <name val="Calibri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6">
    <xf numFmtId="0" fontId="0" fillId="0" borderId="0"/>
    <xf numFmtId="0" fontId="66" fillId="0" borderId="0"/>
    <xf numFmtId="0" fontId="70" fillId="0" borderId="0"/>
    <xf numFmtId="0" fontId="3" fillId="0" borderId="0"/>
    <xf numFmtId="0" fontId="3" fillId="0" borderId="0"/>
    <xf numFmtId="0" fontId="3" fillId="0" borderId="0"/>
  </cellStyleXfs>
  <cellXfs count="390">
    <xf numFmtId="0" fontId="0" fillId="0" borderId="0" xfId="0"/>
    <xf numFmtId="0" fontId="1" fillId="0" borderId="0" xfId="4" applyFont="1" applyProtection="1">
      <protection hidden="1"/>
    </xf>
    <xf numFmtId="0" fontId="2" fillId="0" borderId="0" xfId="4" applyFont="1" applyProtection="1">
      <protection hidden="1"/>
    </xf>
    <xf numFmtId="0" fontId="3" fillId="0" borderId="0" xfId="4" applyBorder="1" applyProtection="1">
      <protection hidden="1"/>
    </xf>
    <xf numFmtId="0" fontId="3" fillId="0" borderId="0" xfId="4" applyProtection="1">
      <protection hidden="1"/>
    </xf>
    <xf numFmtId="0" fontId="1" fillId="0" borderId="0" xfId="4" applyFont="1" applyAlignment="1" applyProtection="1">
      <alignment horizontal="center"/>
      <protection hidden="1"/>
    </xf>
    <xf numFmtId="1" fontId="3" fillId="0" borderId="0" xfId="4" applyNumberFormat="1" applyProtection="1">
      <protection hidden="1"/>
    </xf>
    <xf numFmtId="0" fontId="3" fillId="0" borderId="0" xfId="4" applyAlignment="1" applyProtection="1">
      <protection hidden="1"/>
    </xf>
    <xf numFmtId="1" fontId="4" fillId="0" borderId="0" xfId="4" applyNumberFormat="1" applyFont="1" applyAlignment="1" applyProtection="1">
      <alignment horizontal="center"/>
      <protection hidden="1"/>
    </xf>
    <xf numFmtId="1" fontId="5" fillId="0" borderId="0" xfId="4" applyNumberFormat="1" applyFont="1" applyAlignment="1" applyProtection="1">
      <alignment horizontal="center"/>
      <protection hidden="1"/>
    </xf>
    <xf numFmtId="0" fontId="6" fillId="0" borderId="0" xfId="4" applyFont="1" applyProtection="1">
      <protection hidden="1"/>
    </xf>
    <xf numFmtId="1" fontId="7" fillId="0" borderId="0" xfId="4" applyNumberFormat="1" applyFont="1" applyAlignment="1" applyProtection="1">
      <alignment horizontal="center"/>
      <protection hidden="1"/>
    </xf>
    <xf numFmtId="1" fontId="3" fillId="0" borderId="0" xfId="4" applyNumberFormat="1" applyAlignment="1" applyProtection="1">
      <alignment horizontal="center"/>
      <protection hidden="1"/>
    </xf>
    <xf numFmtId="0" fontId="8" fillId="0" borderId="0" xfId="4" applyFont="1" applyProtection="1">
      <protection hidden="1"/>
    </xf>
    <xf numFmtId="49" fontId="7" fillId="0" borderId="1" xfId="4" applyNumberFormat="1" applyFont="1" applyBorder="1" applyAlignment="1" applyProtection="1">
      <alignment horizontal="center"/>
      <protection hidden="1"/>
    </xf>
    <xf numFmtId="0" fontId="3" fillId="0" borderId="0" xfId="4" applyAlignment="1" applyProtection="1">
      <alignment horizontal="center"/>
      <protection hidden="1"/>
    </xf>
    <xf numFmtId="0" fontId="2" fillId="0" borderId="0" xfId="4" applyFont="1" applyAlignment="1" applyProtection="1">
      <alignment horizontal="center"/>
      <protection hidden="1"/>
    </xf>
    <xf numFmtId="0" fontId="1" fillId="0" borderId="0" xfId="4" applyFont="1" applyBorder="1" applyProtection="1">
      <protection hidden="1"/>
    </xf>
    <xf numFmtId="0" fontId="10" fillId="0" borderId="0" xfId="4" applyFont="1" applyAlignment="1" applyProtection="1">
      <alignment horizontal="center"/>
      <protection hidden="1"/>
    </xf>
    <xf numFmtId="0" fontId="10" fillId="0" borderId="0" xfId="4" applyFont="1" applyBorder="1" applyAlignment="1" applyProtection="1">
      <alignment horizontal="center"/>
      <protection hidden="1"/>
    </xf>
    <xf numFmtId="0" fontId="1" fillId="0" borderId="0" xfId="4" applyFont="1" applyBorder="1" applyAlignment="1" applyProtection="1">
      <alignment horizontal="center"/>
      <protection hidden="1"/>
    </xf>
    <xf numFmtId="0" fontId="10" fillId="0" borderId="0" xfId="4" applyFont="1" applyBorder="1" applyAlignment="1" applyProtection="1">
      <alignment horizontal="left"/>
      <protection hidden="1"/>
    </xf>
    <xf numFmtId="165" fontId="1" fillId="0" borderId="2" xfId="4" applyNumberFormat="1" applyFont="1" applyBorder="1" applyAlignment="1" applyProtection="1">
      <alignment horizontal="center"/>
      <protection hidden="1"/>
    </xf>
    <xf numFmtId="0" fontId="11" fillId="0" borderId="2" xfId="4" applyFont="1" applyBorder="1" applyAlignment="1" applyProtection="1">
      <alignment horizontal="left" indent="1"/>
      <protection hidden="1"/>
    </xf>
    <xf numFmtId="0" fontId="11" fillId="0" borderId="0" xfId="4" applyFont="1" applyBorder="1" applyAlignment="1" applyProtection="1">
      <alignment horizontal="left"/>
      <protection hidden="1"/>
    </xf>
    <xf numFmtId="0" fontId="1" fillId="0" borderId="2" xfId="4" applyFont="1" applyBorder="1" applyAlignment="1" applyProtection="1">
      <alignment horizontal="center"/>
      <protection hidden="1"/>
    </xf>
    <xf numFmtId="0" fontId="2" fillId="0" borderId="0" xfId="4" applyFont="1" applyBorder="1" applyAlignment="1" applyProtection="1">
      <alignment horizontal="left"/>
      <protection hidden="1"/>
    </xf>
    <xf numFmtId="0" fontId="1" fillId="0" borderId="2" xfId="4" applyFont="1" applyBorder="1" applyAlignment="1" applyProtection="1">
      <alignment horizontal="left"/>
      <protection hidden="1"/>
    </xf>
    <xf numFmtId="0" fontId="12" fillId="0" borderId="0" xfId="4" applyFont="1" applyProtection="1">
      <protection hidden="1"/>
    </xf>
    <xf numFmtId="0" fontId="12" fillId="0" borderId="0" xfId="4" applyFont="1" applyBorder="1" applyProtection="1">
      <protection hidden="1"/>
    </xf>
    <xf numFmtId="0" fontId="13" fillId="0" borderId="0" xfId="4" applyFont="1" applyBorder="1" applyProtection="1">
      <protection hidden="1"/>
    </xf>
    <xf numFmtId="0" fontId="9" fillId="0" borderId="0" xfId="4" applyFont="1" applyAlignment="1" applyProtection="1">
      <alignment horizontal="center"/>
      <protection hidden="1"/>
    </xf>
    <xf numFmtId="0" fontId="13" fillId="0" borderId="0" xfId="4" applyFont="1" applyProtection="1">
      <protection hidden="1"/>
    </xf>
    <xf numFmtId="0" fontId="14" fillId="0" borderId="0" xfId="4" applyFont="1" applyBorder="1" applyAlignment="1" applyProtection="1">
      <alignment horizontal="center"/>
      <protection hidden="1"/>
    </xf>
    <xf numFmtId="0" fontId="5" fillId="0" borderId="0" xfId="4" applyFont="1" applyBorder="1" applyAlignment="1" applyProtection="1">
      <alignment horizontal="center"/>
      <protection hidden="1"/>
    </xf>
    <xf numFmtId="0" fontId="7" fillId="0" borderId="0" xfId="4" applyFont="1" applyBorder="1" applyAlignment="1" applyProtection="1">
      <alignment horizontal="center"/>
      <protection hidden="1"/>
    </xf>
    <xf numFmtId="0" fontId="3" fillId="0" borderId="0" xfId="4" applyBorder="1" applyAlignment="1" applyProtection="1">
      <alignment horizontal="center"/>
      <protection hidden="1"/>
    </xf>
    <xf numFmtId="0" fontId="3" fillId="0" borderId="0" xfId="4" applyFont="1" applyBorder="1" applyAlignment="1" applyProtection="1">
      <protection hidden="1"/>
    </xf>
    <xf numFmtId="1" fontId="1" fillId="0" borderId="0" xfId="4" applyNumberFormat="1" applyFont="1" applyProtection="1">
      <protection hidden="1"/>
    </xf>
    <xf numFmtId="0" fontId="1" fillId="0" borderId="0" xfId="4" applyFont="1" applyAlignment="1" applyProtection="1">
      <protection hidden="1"/>
    </xf>
    <xf numFmtId="1" fontId="10" fillId="0" borderId="0" xfId="4" applyNumberFormat="1" applyFont="1" applyBorder="1" applyAlignment="1" applyProtection="1">
      <alignment horizontal="center"/>
      <protection hidden="1"/>
    </xf>
    <xf numFmtId="1" fontId="1" fillId="0" borderId="2" xfId="4" applyNumberFormat="1" applyFont="1" applyBorder="1" applyAlignment="1" applyProtection="1">
      <alignment horizontal="center"/>
      <protection hidden="1"/>
    </xf>
    <xf numFmtId="2" fontId="2" fillId="0" borderId="0" xfId="4" applyNumberFormat="1" applyFont="1" applyBorder="1" applyAlignment="1" applyProtection="1">
      <alignment horizontal="center"/>
      <protection hidden="1"/>
    </xf>
    <xf numFmtId="2" fontId="1" fillId="0" borderId="0" xfId="4" applyNumberFormat="1" applyFont="1" applyBorder="1" applyAlignment="1" applyProtection="1">
      <alignment horizontal="centerContinuous"/>
      <protection hidden="1"/>
    </xf>
    <xf numFmtId="1" fontId="1" fillId="0" borderId="0" xfId="4" applyNumberFormat="1" applyFont="1" applyBorder="1" applyAlignment="1" applyProtection="1">
      <alignment horizontal="center"/>
      <protection hidden="1"/>
    </xf>
    <xf numFmtId="1" fontId="15" fillId="0" borderId="0" xfId="4" applyNumberFormat="1" applyFont="1" applyAlignment="1" applyProtection="1">
      <alignment horizontal="center"/>
      <protection hidden="1"/>
    </xf>
    <xf numFmtId="0" fontId="1" fillId="0" borderId="0" xfId="4" applyFont="1" applyBorder="1" applyAlignment="1" applyProtection="1">
      <protection hidden="1"/>
    </xf>
    <xf numFmtId="1" fontId="15" fillId="0" borderId="0" xfId="4" applyNumberFormat="1" applyFont="1" applyProtection="1">
      <protection hidden="1"/>
    </xf>
    <xf numFmtId="0" fontId="15" fillId="0" borderId="0" xfId="4" applyFont="1" applyBorder="1" applyProtection="1">
      <protection hidden="1"/>
    </xf>
    <xf numFmtId="1" fontId="13" fillId="0" borderId="0" xfId="4" applyNumberFormat="1" applyFont="1" applyAlignment="1" applyProtection="1">
      <alignment horizontal="center"/>
      <protection hidden="1"/>
    </xf>
    <xf numFmtId="0" fontId="13" fillId="0" borderId="0" xfId="4" applyFont="1" applyBorder="1" applyAlignment="1" applyProtection="1">
      <alignment horizontal="center"/>
      <protection hidden="1"/>
    </xf>
    <xf numFmtId="0" fontId="15" fillId="0" borderId="0" xfId="4" applyFont="1" applyAlignment="1" applyProtection="1">
      <alignment horizontal="center"/>
      <protection hidden="1"/>
    </xf>
    <xf numFmtId="1" fontId="3" fillId="0" borderId="0" xfId="4" applyNumberFormat="1" applyBorder="1" applyProtection="1">
      <protection hidden="1"/>
    </xf>
    <xf numFmtId="0" fontId="3" fillId="0" borderId="0" xfId="4" applyBorder="1" applyAlignment="1" applyProtection="1">
      <protection hidden="1"/>
    </xf>
    <xf numFmtId="0" fontId="2" fillId="0" borderId="0" xfId="4" applyFont="1" applyBorder="1" applyProtection="1">
      <protection hidden="1"/>
    </xf>
    <xf numFmtId="0" fontId="1" fillId="0" borderId="0" xfId="4" applyFont="1" applyBorder="1" applyAlignment="1" applyProtection="1">
      <alignment horizontal="right"/>
      <protection hidden="1"/>
    </xf>
    <xf numFmtId="0" fontId="15" fillId="0" borderId="0" xfId="4" applyFont="1" applyProtection="1">
      <protection hidden="1"/>
    </xf>
    <xf numFmtId="0" fontId="0" fillId="0" borderId="0" xfId="0" applyProtection="1">
      <protection hidden="1"/>
    </xf>
    <xf numFmtId="49" fontId="22" fillId="0" borderId="8" xfId="4" applyNumberFormat="1" applyFont="1" applyFill="1" applyBorder="1" applyAlignment="1" applyProtection="1">
      <alignment horizontal="left" vertical="center"/>
      <protection hidden="1"/>
    </xf>
    <xf numFmtId="0" fontId="23" fillId="0" borderId="8" xfId="4" applyFont="1" applyFill="1" applyBorder="1" applyAlignment="1" applyProtection="1">
      <alignment horizontal="center" vertical="center"/>
      <protection locked="0" hidden="1"/>
    </xf>
    <xf numFmtId="0" fontId="21" fillId="0" borderId="11" xfId="4" applyFont="1" applyFill="1" applyBorder="1" applyAlignment="1" applyProtection="1">
      <alignment horizontal="left" indent="1"/>
      <protection hidden="1"/>
    </xf>
    <xf numFmtId="0" fontId="21" fillId="0" borderId="11" xfId="4" applyFont="1" applyFill="1" applyBorder="1" applyAlignment="1" applyProtection="1">
      <alignment horizontal="center"/>
      <protection hidden="1"/>
    </xf>
    <xf numFmtId="0" fontId="23" fillId="0" borderId="11" xfId="4" applyFont="1" applyFill="1" applyBorder="1" applyAlignment="1" applyProtection="1">
      <alignment horizontal="left" shrinkToFit="1"/>
      <protection hidden="1"/>
    </xf>
    <xf numFmtId="0" fontId="26" fillId="0" borderId="11" xfId="4" applyFont="1" applyFill="1" applyBorder="1" applyAlignment="1" applyProtection="1">
      <alignment horizontal="center"/>
      <protection locked="0" hidden="1"/>
    </xf>
    <xf numFmtId="0" fontId="27" fillId="0" borderId="0" xfId="4" applyFont="1" applyFill="1" applyBorder="1" applyAlignment="1" applyProtection="1">
      <alignment horizontal="center"/>
      <protection hidden="1"/>
    </xf>
    <xf numFmtId="0" fontId="3" fillId="0" borderId="0" xfId="4" applyFill="1" applyBorder="1" applyAlignment="1" applyProtection="1">
      <alignment horizontal="center"/>
      <protection hidden="1"/>
    </xf>
    <xf numFmtId="0" fontId="23" fillId="0" borderId="8" xfId="4" applyFont="1" applyFill="1" applyBorder="1" applyAlignment="1" applyProtection="1">
      <alignment horizontal="center" vertical="center"/>
      <protection hidden="1"/>
    </xf>
    <xf numFmtId="0" fontId="31" fillId="0" borderId="11" xfId="4" applyFont="1" applyFill="1" applyBorder="1" applyAlignment="1" applyProtection="1">
      <alignment horizontal="center"/>
      <protection hidden="1"/>
    </xf>
    <xf numFmtId="2" fontId="32" fillId="0" borderId="11" xfId="4" applyNumberFormat="1" applyFont="1" applyFill="1" applyBorder="1" applyAlignment="1" applyProtection="1">
      <alignment horizontal="center" shrinkToFit="1"/>
      <protection hidden="1"/>
    </xf>
    <xf numFmtId="0" fontId="36" fillId="0" borderId="8" xfId="4" applyFont="1" applyFill="1" applyBorder="1" applyAlignment="1" applyProtection="1">
      <alignment horizontal="center" vertical="center" shrinkToFit="1"/>
      <protection hidden="1"/>
    </xf>
    <xf numFmtId="1" fontId="36" fillId="0" borderId="8" xfId="4" applyNumberFormat="1" applyFont="1" applyBorder="1" applyAlignment="1" applyProtection="1">
      <alignment horizontal="center" vertical="center" shrinkToFit="1"/>
      <protection hidden="1"/>
    </xf>
    <xf numFmtId="0" fontId="23" fillId="0" borderId="8" xfId="4" applyFont="1" applyFill="1" applyBorder="1" applyAlignment="1" applyProtection="1">
      <alignment horizontal="center" vertical="center" shrinkToFit="1"/>
      <protection locked="0" hidden="1"/>
    </xf>
    <xf numFmtId="1" fontId="32" fillId="0" borderId="11" xfId="4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4" applyNumberFormat="1" applyFont="1" applyFill="1" applyBorder="1" applyAlignment="1" applyProtection="1">
      <alignment horizontal="center" shrinkToFit="1"/>
      <protection hidden="1"/>
    </xf>
    <xf numFmtId="2" fontId="40" fillId="0" borderId="8" xfId="4" applyNumberFormat="1" applyFont="1" applyFill="1" applyBorder="1" applyAlignment="1" applyProtection="1">
      <alignment horizontal="center" shrinkToFit="1"/>
      <protection hidden="1"/>
    </xf>
    <xf numFmtId="0" fontId="41" fillId="0" borderId="0" xfId="4" applyFont="1" applyFill="1" applyBorder="1" applyAlignment="1" applyProtection="1">
      <alignment horizontal="center" vertical="center"/>
      <protection hidden="1"/>
    </xf>
    <xf numFmtId="0" fontId="20" fillId="0" borderId="0" xfId="4" applyFont="1" applyFill="1" applyBorder="1" applyProtection="1">
      <protection hidden="1"/>
    </xf>
    <xf numFmtId="0" fontId="23" fillId="0" borderId="0" xfId="4" applyFont="1" applyFill="1" applyBorder="1" applyAlignment="1" applyProtection="1">
      <alignment horizontal="center" vertical="center"/>
      <protection hidden="1"/>
    </xf>
    <xf numFmtId="1" fontId="43" fillId="0" borderId="11" xfId="4" applyNumberFormat="1" applyFont="1" applyFill="1" applyBorder="1" applyAlignment="1" applyProtection="1">
      <alignment horizontal="center"/>
      <protection hidden="1"/>
    </xf>
    <xf numFmtId="0" fontId="23" fillId="0" borderId="0" xfId="4" applyFont="1" applyFill="1" applyBorder="1" applyProtection="1">
      <protection hidden="1"/>
    </xf>
    <xf numFmtId="0" fontId="3" fillId="0" borderId="0" xfId="3" applyFont="1" applyFill="1" applyBorder="1" applyAlignment="1" applyProtection="1">
      <alignment horizontal="center" vertical="center"/>
      <protection hidden="1"/>
    </xf>
    <xf numFmtId="0" fontId="21" fillId="0" borderId="0" xfId="3" applyFont="1" applyFill="1" applyBorder="1" applyProtection="1">
      <protection hidden="1"/>
    </xf>
    <xf numFmtId="0" fontId="3" fillId="0" borderId="0" xfId="3" applyFill="1" applyBorder="1" applyProtection="1">
      <protection hidden="1"/>
    </xf>
    <xf numFmtId="0" fontId="3" fillId="0" borderId="0" xfId="3" applyFill="1" applyBorder="1" applyAlignment="1" applyProtection="1">
      <alignment horizontal="left"/>
      <protection hidden="1"/>
    </xf>
    <xf numFmtId="1" fontId="3" fillId="0" borderId="0" xfId="3" applyNumberFormat="1" applyFill="1" applyBorder="1" applyAlignment="1" applyProtection="1">
      <alignment horizontal="center"/>
      <protection hidden="1"/>
    </xf>
    <xf numFmtId="0" fontId="3" fillId="0" borderId="0" xfId="3" applyFill="1" applyBorder="1" applyAlignment="1" applyProtection="1">
      <alignment horizontal="center"/>
      <protection hidden="1"/>
    </xf>
    <xf numFmtId="2" fontId="44" fillId="0" borderId="0" xfId="3" applyNumberFormat="1" applyFont="1" applyFill="1" applyBorder="1" applyAlignment="1" applyProtection="1">
      <alignment horizontal="center"/>
      <protection hidden="1"/>
    </xf>
    <xf numFmtId="0" fontId="45" fillId="0" borderId="0" xfId="3" applyFont="1" applyFill="1" applyBorder="1" applyAlignment="1" applyProtection="1">
      <alignment horizontal="center"/>
      <protection hidden="1"/>
    </xf>
    <xf numFmtId="1" fontId="46" fillId="0" borderId="0" xfId="3" applyNumberFormat="1" applyFont="1" applyFill="1" applyBorder="1" applyProtection="1">
      <protection hidden="1"/>
    </xf>
    <xf numFmtId="49" fontId="22" fillId="0" borderId="20" xfId="3" applyNumberFormat="1" applyFont="1" applyFill="1" applyBorder="1" applyAlignment="1" applyProtection="1">
      <alignment horizontal="left" vertical="center"/>
      <protection hidden="1"/>
    </xf>
    <xf numFmtId="9" fontId="23" fillId="0" borderId="9" xfId="3" applyNumberFormat="1" applyFont="1" applyBorder="1" applyAlignment="1" applyProtection="1">
      <alignment horizontal="center" vertical="center" shrinkToFit="1"/>
      <protection hidden="1"/>
    </xf>
    <xf numFmtId="9" fontId="23" fillId="0" borderId="10" xfId="3" applyNumberFormat="1" applyFont="1" applyBorder="1" applyAlignment="1" applyProtection="1">
      <alignment horizontal="center" vertical="center" shrinkToFit="1"/>
      <protection hidden="1"/>
    </xf>
    <xf numFmtId="0" fontId="21" fillId="0" borderId="11" xfId="3" applyFont="1" applyFill="1" applyBorder="1" applyAlignment="1" applyProtection="1">
      <alignment horizontal="left" indent="1"/>
      <protection hidden="1"/>
    </xf>
    <xf numFmtId="0" fontId="23" fillId="0" borderId="11" xfId="3" applyFont="1" applyFill="1" applyBorder="1" applyAlignment="1" applyProtection="1">
      <alignment horizontal="center"/>
      <protection hidden="1"/>
    </xf>
    <xf numFmtId="0" fontId="23" fillId="0" borderId="11" xfId="3" applyFont="1" applyFill="1" applyBorder="1" applyAlignment="1" applyProtection="1">
      <alignment horizontal="left" shrinkToFit="1"/>
      <protection hidden="1"/>
    </xf>
    <xf numFmtId="2" fontId="49" fillId="0" borderId="8" xfId="3" applyNumberFormat="1" applyFont="1" applyFill="1" applyBorder="1" applyAlignment="1" applyProtection="1">
      <alignment horizontal="center" shrinkToFit="1"/>
      <protection hidden="1"/>
    </xf>
    <xf numFmtId="2" fontId="49" fillId="0" borderId="11" xfId="3" applyNumberFormat="1" applyFont="1" applyFill="1" applyBorder="1" applyAlignment="1" applyProtection="1">
      <alignment horizontal="center" shrinkToFit="1"/>
      <protection hidden="1"/>
    </xf>
    <xf numFmtId="2" fontId="22" fillId="0" borderId="8" xfId="3" applyNumberFormat="1" applyFont="1" applyFill="1" applyBorder="1" applyAlignment="1" applyProtection="1">
      <alignment horizontal="center" shrinkToFit="1"/>
      <protection hidden="1"/>
    </xf>
    <xf numFmtId="0" fontId="27" fillId="0" borderId="0" xfId="3" applyFont="1" applyFill="1" applyBorder="1" applyAlignment="1" applyProtection="1">
      <alignment horizontal="center"/>
      <protection hidden="1"/>
    </xf>
    <xf numFmtId="0" fontId="3" fillId="0" borderId="0" xfId="3" applyFont="1" applyFill="1" applyBorder="1" applyAlignment="1" applyProtection="1">
      <alignment horizontal="left" indent="1"/>
      <protection hidden="1"/>
    </xf>
    <xf numFmtId="0" fontId="21" fillId="0" borderId="0" xfId="3" applyFont="1" applyFill="1" applyBorder="1" applyAlignment="1" applyProtection="1">
      <alignment horizontal="center"/>
      <protection hidden="1"/>
    </xf>
    <xf numFmtId="0" fontId="22" fillId="0" borderId="20" xfId="3" applyFont="1" applyFill="1" applyBorder="1" applyAlignment="1" applyProtection="1">
      <alignment horizontal="left" vertical="center"/>
      <protection hidden="1"/>
    </xf>
    <xf numFmtId="0" fontId="21" fillId="0" borderId="11" xfId="3" applyFont="1" applyFill="1" applyBorder="1" applyAlignment="1" applyProtection="1">
      <alignment horizontal="center"/>
      <protection hidden="1"/>
    </xf>
    <xf numFmtId="0" fontId="42" fillId="0" borderId="11" xfId="3" applyFont="1" applyFill="1" applyBorder="1" applyAlignment="1" applyProtection="1">
      <alignment horizontal="center"/>
      <protection hidden="1"/>
    </xf>
    <xf numFmtId="2" fontId="51" fillId="0" borderId="11" xfId="3" applyNumberFormat="1" applyFont="1" applyFill="1" applyBorder="1" applyAlignment="1" applyProtection="1">
      <alignment horizontal="center" shrinkToFit="1"/>
      <protection hidden="1"/>
    </xf>
    <xf numFmtId="2" fontId="22" fillId="0" borderId="11" xfId="3" applyNumberFormat="1" applyFont="1" applyFill="1" applyBorder="1" applyAlignment="1" applyProtection="1">
      <alignment horizontal="center" shrinkToFit="1"/>
      <protection hidden="1"/>
    </xf>
    <xf numFmtId="1" fontId="46" fillId="0" borderId="0" xfId="3" applyNumberFormat="1" applyFont="1" applyFill="1" applyBorder="1" applyAlignment="1" applyProtection="1">
      <alignment horizontal="center"/>
      <protection hidden="1"/>
    </xf>
    <xf numFmtId="0" fontId="3" fillId="0" borderId="28" xfId="3" applyFill="1" applyBorder="1" applyAlignment="1" applyProtection="1">
      <alignment horizontal="center"/>
      <protection hidden="1"/>
    </xf>
    <xf numFmtId="0" fontId="53" fillId="0" borderId="11" xfId="3" applyFont="1" applyFill="1" applyBorder="1" applyAlignment="1" applyProtection="1">
      <alignment horizontal="center"/>
      <protection locked="0" hidden="1"/>
    </xf>
    <xf numFmtId="0" fontId="21" fillId="0" borderId="8" xfId="3" applyFont="1" applyFill="1" applyBorder="1" applyAlignment="1" applyProtection="1">
      <alignment horizontal="center" shrinkToFit="1"/>
      <protection hidden="1"/>
    </xf>
    <xf numFmtId="0" fontId="54" fillId="2" borderId="34" xfId="4" applyFont="1" applyFill="1" applyBorder="1" applyAlignment="1" applyProtection="1">
      <alignment horizontal="center"/>
      <protection hidden="1"/>
    </xf>
    <xf numFmtId="0" fontId="3" fillId="0" borderId="34" xfId="4" applyFont="1" applyFill="1" applyBorder="1" applyAlignment="1" applyProtection="1">
      <alignment horizontal="left" indent="1"/>
      <protection locked="0"/>
    </xf>
    <xf numFmtId="0" fontId="3" fillId="0" borderId="34" xfId="4" applyFont="1" applyFill="1" applyBorder="1" applyAlignment="1" applyProtection="1">
      <alignment horizontal="center" shrinkToFit="1"/>
      <protection locked="0"/>
    </xf>
    <xf numFmtId="0" fontId="3" fillId="0" borderId="34" xfId="4" applyFont="1" applyFill="1" applyBorder="1" applyAlignment="1" applyProtection="1">
      <alignment horizontal="left" shrinkToFit="1"/>
      <protection locked="0"/>
    </xf>
    <xf numFmtId="0" fontId="3" fillId="0" borderId="34" xfId="4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4" applyFont="1" applyFill="1" applyBorder="1" applyAlignment="1" applyProtection="1">
      <protection hidden="1"/>
    </xf>
    <xf numFmtId="0" fontId="1" fillId="5" borderId="43" xfId="4" applyFont="1" applyFill="1" applyBorder="1" applyProtection="1">
      <protection hidden="1"/>
    </xf>
    <xf numFmtId="0" fontId="1" fillId="5" borderId="0" xfId="4" applyFont="1" applyFill="1" applyBorder="1" applyProtection="1">
      <protection hidden="1"/>
    </xf>
    <xf numFmtId="0" fontId="23" fillId="5" borderId="0" xfId="4" applyFont="1" applyFill="1" applyBorder="1" applyAlignment="1" applyProtection="1">
      <alignment horizontal="left" vertical="top"/>
      <protection hidden="1"/>
    </xf>
    <xf numFmtId="49" fontId="59" fillId="5" borderId="0" xfId="4" applyNumberFormat="1" applyFont="1" applyFill="1" applyBorder="1" applyAlignment="1" applyProtection="1">
      <alignment horizontal="left" vertical="center" indent="1"/>
      <protection hidden="1"/>
    </xf>
    <xf numFmtId="0" fontId="3" fillId="4" borderId="46" xfId="4" applyFont="1" applyFill="1" applyBorder="1" applyAlignment="1" applyProtection="1">
      <alignment horizontal="center" vertical="center"/>
      <protection locked="0"/>
    </xf>
    <xf numFmtId="0" fontId="3" fillId="5" borderId="0" xfId="4" applyFill="1" applyBorder="1" applyAlignment="1" applyProtection="1">
      <alignment horizontal="center" vertical="center"/>
      <protection hidden="1"/>
    </xf>
    <xf numFmtId="0" fontId="3" fillId="5" borderId="0" xfId="4" applyFill="1" applyBorder="1" applyAlignment="1" applyProtection="1">
      <protection hidden="1"/>
    </xf>
    <xf numFmtId="0" fontId="3" fillId="5" borderId="43" xfId="4" applyFill="1" applyBorder="1" applyProtection="1">
      <protection hidden="1"/>
    </xf>
    <xf numFmtId="0" fontId="3" fillId="5" borderId="0" xfId="4" applyFill="1" applyBorder="1" applyAlignment="1" applyProtection="1">
      <alignment horizontal="center"/>
      <protection hidden="1"/>
    </xf>
    <xf numFmtId="0" fontId="3" fillId="5" borderId="43" xfId="4" applyFont="1" applyFill="1" applyBorder="1" applyProtection="1">
      <protection hidden="1"/>
    </xf>
    <xf numFmtId="0" fontId="3" fillId="5" borderId="0" xfId="4" applyFill="1" applyBorder="1" applyProtection="1">
      <protection hidden="1"/>
    </xf>
    <xf numFmtId="169" fontId="22" fillId="5" borderId="0" xfId="4" applyNumberFormat="1" applyFont="1" applyFill="1" applyBorder="1" applyAlignment="1" applyProtection="1">
      <alignment horizontal="center" vertical="center"/>
      <protection hidden="1"/>
    </xf>
    <xf numFmtId="0" fontId="2" fillId="5" borderId="59" xfId="4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4" applyFont="1" applyFill="1" applyBorder="1" applyAlignment="1" applyProtection="1">
      <alignment horizontal="center" vertical="center"/>
      <protection hidden="1"/>
    </xf>
    <xf numFmtId="0" fontId="1" fillId="5" borderId="67" xfId="4" applyFont="1" applyFill="1" applyBorder="1" applyAlignment="1" applyProtection="1">
      <alignment horizontal="center" vertical="center"/>
      <protection hidden="1"/>
    </xf>
    <xf numFmtId="0" fontId="1" fillId="5" borderId="0" xfId="4" applyFont="1" applyFill="1" applyBorder="1" applyAlignment="1" applyProtection="1">
      <alignment horizontal="center" vertical="center"/>
      <protection hidden="1"/>
    </xf>
    <xf numFmtId="49" fontId="3" fillId="4" borderId="46" xfId="4" applyNumberFormat="1" applyFont="1" applyFill="1" applyBorder="1" applyAlignment="1" applyProtection="1">
      <alignment horizontal="center" vertical="center"/>
      <protection locked="0"/>
    </xf>
    <xf numFmtId="0" fontId="3" fillId="5" borderId="67" xfId="4" applyFill="1" applyBorder="1" applyAlignment="1" applyProtection="1">
      <protection hidden="1"/>
    </xf>
    <xf numFmtId="9" fontId="64" fillId="2" borderId="49" xfId="4" applyNumberFormat="1" applyFont="1" applyFill="1" applyBorder="1" applyAlignment="1" applyProtection="1">
      <alignment horizontal="center" shrinkToFit="1"/>
      <protection hidden="1"/>
    </xf>
    <xf numFmtId="0" fontId="3" fillId="5" borderId="67" xfId="4" applyFill="1" applyBorder="1" applyAlignment="1" applyProtection="1">
      <alignment horizontal="center" vertical="center"/>
      <protection hidden="1"/>
    </xf>
    <xf numFmtId="9" fontId="22" fillId="0" borderId="53" xfId="4" applyNumberFormat="1" applyFont="1" applyFill="1" applyBorder="1" applyAlignment="1" applyProtection="1">
      <alignment horizontal="center"/>
      <protection locked="0"/>
    </xf>
    <xf numFmtId="9" fontId="22" fillId="0" borderId="73" xfId="4" applyNumberFormat="1" applyFont="1" applyFill="1" applyBorder="1" applyAlignment="1" applyProtection="1">
      <alignment horizontal="center"/>
      <protection locked="0"/>
    </xf>
    <xf numFmtId="9" fontId="22" fillId="0" borderId="57" xfId="4" applyNumberFormat="1" applyFont="1" applyFill="1" applyBorder="1" applyAlignment="1" applyProtection="1">
      <alignment horizontal="center"/>
      <protection locked="0"/>
    </xf>
    <xf numFmtId="9" fontId="22" fillId="0" borderId="74" xfId="4" applyNumberFormat="1" applyFont="1" applyFill="1" applyBorder="1" applyAlignment="1" applyProtection="1">
      <alignment horizontal="center"/>
      <protection locked="0"/>
    </xf>
    <xf numFmtId="168" fontId="29" fillId="5" borderId="67" xfId="4" applyNumberFormat="1" applyFont="1" applyFill="1" applyBorder="1" applyAlignment="1" applyProtection="1">
      <alignment horizontal="center"/>
      <protection hidden="1"/>
    </xf>
    <xf numFmtId="9" fontId="65" fillId="5" borderId="0" xfId="4" applyNumberFormat="1" applyFont="1" applyFill="1" applyBorder="1" applyAlignment="1" applyProtection="1">
      <alignment horizontal="center"/>
      <protection hidden="1"/>
    </xf>
    <xf numFmtId="168" fontId="64" fillId="2" borderId="49" xfId="4" applyNumberFormat="1" applyFont="1" applyFill="1" applyBorder="1" applyAlignment="1" applyProtection="1">
      <alignment horizontal="center"/>
      <protection hidden="1"/>
    </xf>
    <xf numFmtId="168" fontId="64" fillId="2" borderId="48" xfId="4" applyNumberFormat="1" applyFont="1" applyFill="1" applyBorder="1" applyAlignment="1" applyProtection="1">
      <alignment horizontal="center"/>
      <protection hidden="1"/>
    </xf>
    <xf numFmtId="9" fontId="22" fillId="4" borderId="53" xfId="4" applyNumberFormat="1" applyFont="1" applyFill="1" applyBorder="1" applyAlignment="1" applyProtection="1">
      <alignment horizontal="center"/>
      <protection locked="0"/>
    </xf>
    <xf numFmtId="0" fontId="21" fillId="4" borderId="73" xfId="4" applyFont="1" applyFill="1" applyBorder="1" applyProtection="1">
      <protection hidden="1"/>
    </xf>
    <xf numFmtId="9" fontId="22" fillId="4" borderId="57" xfId="4" applyNumberFormat="1" applyFont="1" applyFill="1" applyBorder="1" applyAlignment="1" applyProtection="1">
      <alignment horizontal="center"/>
      <protection locked="0"/>
    </xf>
    <xf numFmtId="9" fontId="22" fillId="4" borderId="74" xfId="4" applyNumberFormat="1" applyFont="1" applyFill="1" applyBorder="1" applyAlignment="1" applyProtection="1">
      <alignment horizontal="center"/>
      <protection locked="0"/>
    </xf>
    <xf numFmtId="168" fontId="29" fillId="5" borderId="59" xfId="4" applyNumberFormat="1" applyFont="1" applyFill="1" applyBorder="1" applyAlignment="1" applyProtection="1">
      <alignment horizontal="center"/>
      <protection hidden="1"/>
    </xf>
    <xf numFmtId="168" fontId="29" fillId="5" borderId="75" xfId="4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4" quotePrefix="1" applyFont="1" applyFill="1" applyBorder="1" applyAlignment="1" applyProtection="1">
      <alignment horizontal="center"/>
      <protection hidden="1"/>
    </xf>
    <xf numFmtId="0" fontId="25" fillId="0" borderId="11" xfId="3" quotePrefix="1" applyFont="1" applyFill="1" applyBorder="1" applyAlignment="1" applyProtection="1">
      <alignment horizontal="center"/>
      <protection hidden="1"/>
    </xf>
    <xf numFmtId="0" fontId="25" fillId="0" borderId="8" xfId="3" quotePrefix="1" applyFont="1" applyFill="1" applyBorder="1" applyAlignment="1" applyProtection="1">
      <alignment horizontal="center"/>
      <protection hidden="1"/>
    </xf>
    <xf numFmtId="0" fontId="25" fillId="0" borderId="11" xfId="4" quotePrefix="1" applyFont="1" applyFill="1" applyBorder="1" applyAlignment="1" applyProtection="1">
      <alignment horizontal="center"/>
      <protection hidden="1"/>
    </xf>
    <xf numFmtId="0" fontId="25" fillId="0" borderId="8" xfId="4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4" applyFont="1" applyFill="1" applyBorder="1" applyAlignment="1" applyProtection="1">
      <alignment horizontal="center" vertical="center"/>
      <protection hidden="1"/>
    </xf>
    <xf numFmtId="0" fontId="58" fillId="2" borderId="41" xfId="4" applyFont="1" applyFill="1" applyBorder="1" applyAlignment="1" applyProtection="1">
      <alignment horizontal="center" vertical="center"/>
      <protection hidden="1"/>
    </xf>
    <xf numFmtId="0" fontId="58" fillId="2" borderId="65" xfId="4" applyFont="1" applyFill="1" applyBorder="1" applyAlignment="1" applyProtection="1">
      <alignment horizontal="center" vertical="center"/>
      <protection hidden="1"/>
    </xf>
    <xf numFmtId="0" fontId="1" fillId="5" borderId="43" xfId="4" applyFont="1" applyFill="1" applyBorder="1" applyAlignment="1" applyProtection="1">
      <protection hidden="1"/>
    </xf>
    <xf numFmtId="0" fontId="3" fillId="0" borderId="0" xfId="4" applyBorder="1" applyAlignment="1" applyProtection="1">
      <protection hidden="1"/>
    </xf>
    <xf numFmtId="0" fontId="3" fillId="0" borderId="67" xfId="4" applyBorder="1" applyAlignment="1" applyProtection="1">
      <protection hidden="1"/>
    </xf>
    <xf numFmtId="49" fontId="3" fillId="4" borderId="44" xfId="4" applyNumberFormat="1" applyFont="1" applyFill="1" applyBorder="1" applyAlignment="1" applyProtection="1">
      <alignment horizontal="center" vertical="center"/>
      <protection locked="0"/>
    </xf>
    <xf numFmtId="49" fontId="3" fillId="4" borderId="45" xfId="4" applyNumberFormat="1" applyFont="1" applyFill="1" applyBorder="1" applyAlignment="1" applyProtection="1">
      <alignment horizontal="center" vertical="center"/>
      <protection locked="0"/>
    </xf>
    <xf numFmtId="0" fontId="3" fillId="4" borderId="44" xfId="4" applyFont="1" applyFill="1" applyBorder="1" applyAlignment="1" applyProtection="1">
      <alignment horizontal="center" vertical="center"/>
      <protection locked="0"/>
    </xf>
    <xf numFmtId="0" fontId="3" fillId="4" borderId="45" xfId="4" applyFont="1" applyFill="1" applyBorder="1" applyAlignment="1" applyProtection="1">
      <alignment horizontal="center" vertical="center"/>
      <protection locked="0"/>
    </xf>
    <xf numFmtId="0" fontId="3" fillId="4" borderId="69" xfId="4" applyFont="1" applyFill="1" applyBorder="1" applyAlignment="1" applyProtection="1">
      <protection locked="0"/>
    </xf>
    <xf numFmtId="0" fontId="3" fillId="4" borderId="45" xfId="4" applyFont="1" applyFill="1" applyBorder="1" applyAlignment="1" applyProtection="1">
      <protection locked="0"/>
    </xf>
    <xf numFmtId="0" fontId="23" fillId="5" borderId="0" xfId="4" applyFont="1" applyFill="1" applyBorder="1" applyAlignment="1" applyProtection="1">
      <alignment horizontal="left" vertical="top"/>
      <protection hidden="1"/>
    </xf>
    <xf numFmtId="0" fontId="13" fillId="0" borderId="0" xfId="4" applyFont="1" applyBorder="1" applyAlignment="1" applyProtection="1">
      <protection hidden="1"/>
    </xf>
    <xf numFmtId="0" fontId="13" fillId="0" borderId="0" xfId="4" applyFont="1" applyBorder="1" applyAlignment="1" applyProtection="1">
      <alignment horizontal="left"/>
      <protection hidden="1"/>
    </xf>
    <xf numFmtId="0" fontId="1" fillId="5" borderId="0" xfId="4" applyFont="1" applyFill="1" applyBorder="1" applyAlignment="1" applyProtection="1">
      <protection hidden="1"/>
    </xf>
    <xf numFmtId="49" fontId="3" fillId="0" borderId="45" xfId="4" applyNumberFormat="1" applyBorder="1" applyAlignment="1" applyProtection="1">
      <protection locked="0"/>
    </xf>
    <xf numFmtId="0" fontId="3" fillId="5" borderId="0" xfId="4" applyFill="1" applyBorder="1" applyAlignment="1" applyProtection="1">
      <alignment horizontal="center" vertical="center"/>
      <protection hidden="1"/>
    </xf>
    <xf numFmtId="0" fontId="63" fillId="9" borderId="70" xfId="4" applyFont="1" applyFill="1" applyBorder="1" applyAlignment="1" applyProtection="1">
      <alignment horizontal="center" vertical="center"/>
      <protection locked="0"/>
    </xf>
    <xf numFmtId="0" fontId="63" fillId="9" borderId="71" xfId="4" applyFont="1" applyFill="1" applyBorder="1" applyAlignment="1" applyProtection="1">
      <alignment horizontal="center" vertical="center"/>
      <protection locked="0"/>
    </xf>
    <xf numFmtId="0" fontId="63" fillId="9" borderId="72" xfId="4" applyFont="1" applyFill="1" applyBorder="1" applyAlignment="1" applyProtection="1">
      <alignment horizontal="center" vertical="center"/>
      <protection locked="0"/>
    </xf>
    <xf numFmtId="0" fontId="3" fillId="0" borderId="0" xfId="4" applyBorder="1" applyAlignment="1" applyProtection="1">
      <alignment horizontal="left"/>
      <protection hidden="1"/>
    </xf>
    <xf numFmtId="0" fontId="3" fillId="5" borderId="0" xfId="4" applyFill="1" applyBorder="1" applyAlignment="1" applyProtection="1">
      <protection hidden="1"/>
    </xf>
    <xf numFmtId="0" fontId="3" fillId="5" borderId="41" xfId="4" applyFill="1" applyBorder="1" applyAlignment="1" applyProtection="1">
      <protection hidden="1"/>
    </xf>
    <xf numFmtId="0" fontId="60" fillId="2" borderId="47" xfId="4" applyFont="1" applyFill="1" applyBorder="1" applyAlignment="1" applyProtection="1">
      <alignment horizontal="center"/>
      <protection hidden="1"/>
    </xf>
    <xf numFmtId="0" fontId="3" fillId="2" borderId="48" xfId="4" applyFont="1" applyFill="1" applyBorder="1" applyAlignment="1" applyProtection="1">
      <alignment horizontal="center"/>
      <protection hidden="1"/>
    </xf>
    <xf numFmtId="0" fontId="60" fillId="2" borderId="49" xfId="4" applyFont="1" applyFill="1" applyBorder="1" applyAlignment="1" applyProtection="1">
      <alignment horizontal="center"/>
      <protection hidden="1"/>
    </xf>
    <xf numFmtId="169" fontId="22" fillId="6" borderId="50" xfId="4" applyNumberFormat="1" applyFont="1" applyFill="1" applyBorder="1" applyAlignment="1" applyProtection="1">
      <alignment horizontal="center"/>
      <protection locked="0"/>
    </xf>
    <xf numFmtId="169" fontId="21" fillId="6" borderId="51" xfId="4" applyNumberFormat="1" applyFont="1" applyFill="1" applyBorder="1" applyAlignment="1" applyProtection="1">
      <protection locked="0"/>
    </xf>
    <xf numFmtId="0" fontId="29" fillId="7" borderId="52" xfId="4" applyFont="1" applyFill="1" applyBorder="1" applyAlignment="1" applyProtection="1">
      <alignment horizontal="center" vertical="center"/>
      <protection locked="0" hidden="1"/>
    </xf>
    <xf numFmtId="0" fontId="29" fillId="7" borderId="53" xfId="4" applyFont="1" applyFill="1" applyBorder="1" applyAlignment="1" applyProtection="1">
      <alignment horizontal="center" vertical="center"/>
      <protection locked="0" hidden="1"/>
    </xf>
    <xf numFmtId="0" fontId="3" fillId="7" borderId="53" xfId="4" applyFill="1" applyBorder="1" applyAlignment="1" applyProtection="1">
      <alignment vertical="center"/>
      <protection locked="0" hidden="1"/>
    </xf>
    <xf numFmtId="169" fontId="22" fillId="6" borderId="54" xfId="4" applyNumberFormat="1" applyFont="1" applyFill="1" applyBorder="1" applyAlignment="1" applyProtection="1">
      <alignment horizontal="center"/>
      <protection locked="0"/>
    </xf>
    <xf numFmtId="169" fontId="21" fillId="6" borderId="55" xfId="4" applyNumberFormat="1" applyFont="1" applyFill="1" applyBorder="1" applyAlignment="1" applyProtection="1">
      <alignment horizontal="center"/>
      <protection locked="0"/>
    </xf>
    <xf numFmtId="0" fontId="3" fillId="7" borderId="56" xfId="4" applyFont="1" applyFill="1" applyBorder="1" applyAlignment="1" applyProtection="1">
      <alignment horizontal="center" vertical="center"/>
      <protection hidden="1"/>
    </xf>
    <xf numFmtId="0" fontId="3" fillId="7" borderId="57" xfId="4" applyFont="1" applyFill="1" applyBorder="1" applyAlignment="1" applyProtection="1">
      <alignment horizontal="center" vertical="center"/>
      <protection hidden="1"/>
    </xf>
    <xf numFmtId="0" fontId="3" fillId="5" borderId="0" xfId="4" applyFill="1" applyBorder="1" applyProtection="1">
      <protection hidden="1"/>
    </xf>
    <xf numFmtId="169" fontId="21" fillId="6" borderId="55" xfId="4" applyNumberFormat="1" applyFont="1" applyFill="1" applyBorder="1" applyAlignment="1" applyProtection="1">
      <protection locked="0"/>
    </xf>
    <xf numFmtId="0" fontId="3" fillId="8" borderId="52" xfId="4" applyFont="1" applyFill="1" applyBorder="1" applyAlignment="1" applyProtection="1">
      <alignment horizontal="center"/>
      <protection hidden="1"/>
    </xf>
    <xf numFmtId="0" fontId="3" fillId="8" borderId="53" xfId="4" applyFont="1" applyFill="1" applyBorder="1" applyAlignment="1" applyProtection="1">
      <alignment horizontal="center"/>
      <protection hidden="1"/>
    </xf>
    <xf numFmtId="0" fontId="3" fillId="8" borderId="56" xfId="4" applyFont="1" applyFill="1" applyBorder="1" applyAlignment="1" applyProtection="1">
      <alignment horizontal="center"/>
      <protection hidden="1"/>
    </xf>
    <xf numFmtId="0" fontId="3" fillId="8" borderId="57" xfId="4" applyFont="1" applyFill="1" applyBorder="1" applyAlignment="1" applyProtection="1">
      <alignment horizontal="center"/>
      <protection hidden="1"/>
    </xf>
    <xf numFmtId="0" fontId="3" fillId="8" borderId="57" xfId="4" applyFill="1" applyBorder="1" applyAlignment="1" applyProtection="1">
      <protection hidden="1"/>
    </xf>
    <xf numFmtId="0" fontId="61" fillId="5" borderId="58" xfId="4" applyFont="1" applyFill="1" applyBorder="1" applyAlignment="1" applyProtection="1">
      <alignment horizontal="left"/>
      <protection hidden="1"/>
    </xf>
    <xf numFmtId="0" fontId="62" fillId="5" borderId="59" xfId="4" applyFont="1" applyFill="1" applyBorder="1" applyAlignment="1" applyProtection="1">
      <alignment horizontal="left"/>
      <protection hidden="1"/>
    </xf>
    <xf numFmtId="0" fontId="2" fillId="5" borderId="59" xfId="4" applyFont="1" applyFill="1" applyBorder="1" applyProtection="1">
      <protection hidden="1"/>
    </xf>
    <xf numFmtId="0" fontId="3" fillId="4" borderId="35" xfId="3" applyFill="1" applyBorder="1" applyAlignment="1" applyProtection="1">
      <alignment horizontal="center"/>
      <protection hidden="1"/>
    </xf>
    <xf numFmtId="0" fontId="3" fillId="0" borderId="36" xfId="3" applyBorder="1" applyProtection="1">
      <protection hidden="1"/>
    </xf>
    <xf numFmtId="0" fontId="3" fillId="0" borderId="62" xfId="3" applyBorder="1" applyProtection="1">
      <protection hidden="1"/>
    </xf>
    <xf numFmtId="0" fontId="3" fillId="0" borderId="37" xfId="3" applyBorder="1" applyProtection="1">
      <protection hidden="1"/>
    </xf>
    <xf numFmtId="0" fontId="3" fillId="0" borderId="0" xfId="3" applyBorder="1" applyProtection="1">
      <protection hidden="1"/>
    </xf>
    <xf numFmtId="0" fontId="3" fillId="0" borderId="63" xfId="3" applyBorder="1" applyProtection="1">
      <protection hidden="1"/>
    </xf>
    <xf numFmtId="0" fontId="3" fillId="0" borderId="38" xfId="3" applyBorder="1" applyProtection="1">
      <protection hidden="1"/>
    </xf>
    <xf numFmtId="0" fontId="3" fillId="0" borderId="1" xfId="3" applyBorder="1" applyProtection="1">
      <protection hidden="1"/>
    </xf>
    <xf numFmtId="0" fontId="3" fillId="0" borderId="64" xfId="3" applyBorder="1" applyProtection="1">
      <protection hidden="1"/>
    </xf>
    <xf numFmtId="0" fontId="8" fillId="0" borderId="5" xfId="3" applyFont="1" applyFill="1" applyBorder="1" applyAlignment="1" applyProtection="1">
      <alignment horizontal="center" vertical="center"/>
      <protection hidden="1"/>
    </xf>
    <xf numFmtId="0" fontId="8" fillId="0" borderId="6" xfId="3" applyFont="1" applyBorder="1" applyAlignment="1" applyProtection="1">
      <alignment horizontal="center" vertical="center"/>
      <protection hidden="1"/>
    </xf>
    <xf numFmtId="0" fontId="8" fillId="0" borderId="19" xfId="3" applyFont="1" applyBorder="1" applyAlignment="1" applyProtection="1">
      <alignment horizontal="center" vertical="center"/>
      <protection hidden="1"/>
    </xf>
    <xf numFmtId="0" fontId="19" fillId="0" borderId="7" xfId="3" applyFont="1" applyFill="1" applyBorder="1" applyAlignment="1" applyProtection="1">
      <alignment horizontal="center" vertical="center"/>
      <protection hidden="1"/>
    </xf>
    <xf numFmtId="0" fontId="19" fillId="0" borderId="8" xfId="3" applyFont="1" applyFill="1" applyBorder="1" applyAlignment="1" applyProtection="1">
      <alignment horizontal="center" vertical="center"/>
      <protection hidden="1"/>
    </xf>
    <xf numFmtId="0" fontId="19" fillId="0" borderId="20" xfId="3" applyFont="1" applyFill="1" applyBorder="1" applyAlignment="1" applyProtection="1">
      <alignment horizontal="center" vertical="center"/>
      <protection hidden="1"/>
    </xf>
    <xf numFmtId="0" fontId="21" fillId="0" borderId="7" xfId="3" applyFont="1" applyFill="1" applyBorder="1" applyAlignment="1" applyProtection="1">
      <alignment horizontal="center" vertical="center"/>
      <protection hidden="1"/>
    </xf>
    <xf numFmtId="0" fontId="21" fillId="0" borderId="8" xfId="3" applyFont="1" applyFill="1" applyBorder="1" applyAlignment="1" applyProtection="1">
      <alignment horizontal="center" vertical="center"/>
      <protection hidden="1"/>
    </xf>
    <xf numFmtId="0" fontId="21" fillId="0" borderId="8" xfId="3" applyFont="1" applyBorder="1" applyAlignment="1" applyProtection="1">
      <alignment horizontal="center" vertical="center"/>
      <protection hidden="1"/>
    </xf>
    <xf numFmtId="0" fontId="21" fillId="0" borderId="20" xfId="3" applyFont="1" applyBorder="1" applyAlignment="1" applyProtection="1">
      <alignment horizontal="center" vertical="center"/>
      <protection hidden="1"/>
    </xf>
    <xf numFmtId="0" fontId="3" fillId="0" borderId="7" xfId="3" applyFont="1" applyFill="1" applyBorder="1" applyAlignment="1" applyProtection="1">
      <alignment horizontal="center" vertical="center"/>
      <protection hidden="1"/>
    </xf>
    <xf numFmtId="0" fontId="3" fillId="0" borderId="8" xfId="3" applyFont="1" applyBorder="1" applyAlignment="1" applyProtection="1">
      <alignment horizontal="center" vertical="center"/>
      <protection hidden="1"/>
    </xf>
    <xf numFmtId="0" fontId="3" fillId="0" borderId="20" xfId="3" applyFont="1" applyBorder="1" applyAlignment="1" applyProtection="1">
      <alignment horizontal="center" vertical="center"/>
      <protection hidden="1"/>
    </xf>
    <xf numFmtId="0" fontId="8" fillId="0" borderId="31" xfId="3" applyFont="1" applyBorder="1" applyAlignment="1" applyProtection="1">
      <alignment horizontal="center" vertical="center"/>
      <protection hidden="1"/>
    </xf>
    <xf numFmtId="0" fontId="3" fillId="0" borderId="8" xfId="3" applyBorder="1" applyAlignment="1" applyProtection="1">
      <alignment horizontal="center" vertical="center"/>
      <protection hidden="1"/>
    </xf>
    <xf numFmtId="0" fontId="3" fillId="0" borderId="20" xfId="3" applyBorder="1" applyAlignment="1" applyProtection="1">
      <alignment horizontal="center" vertical="center"/>
      <protection hidden="1"/>
    </xf>
    <xf numFmtId="0" fontId="24" fillId="0" borderId="8" xfId="3" applyFont="1" applyFill="1" applyBorder="1" applyAlignment="1" applyProtection="1">
      <alignment horizontal="center" vertical="center" textRotation="90"/>
      <protection hidden="1"/>
    </xf>
    <xf numFmtId="0" fontId="24" fillId="0" borderId="10" xfId="3" applyFont="1" applyBorder="1" applyAlignment="1" applyProtection="1">
      <alignment horizontal="center" vertical="center" textRotation="90"/>
      <protection hidden="1"/>
    </xf>
    <xf numFmtId="0" fontId="23" fillId="0" borderId="20" xfId="3" applyFont="1" applyFill="1" applyBorder="1" applyAlignment="1" applyProtection="1">
      <alignment horizontal="left" vertical="center" wrapText="1"/>
      <protection hidden="1"/>
    </xf>
    <xf numFmtId="0" fontId="23" fillId="0" borderId="21" xfId="3" applyFont="1" applyFill="1" applyBorder="1" applyAlignment="1" applyProtection="1">
      <alignment horizontal="left" vertical="center" wrapText="1"/>
      <protection hidden="1"/>
    </xf>
    <xf numFmtId="1" fontId="20" fillId="0" borderId="23" xfId="3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3" applyBorder="1" applyAlignment="1" applyProtection="1">
      <alignment horizontal="center" vertical="center" shrinkToFit="1"/>
      <protection hidden="1"/>
    </xf>
    <xf numFmtId="0" fontId="3" fillId="0" borderId="25" xfId="3" applyBorder="1" applyAlignment="1" applyProtection="1">
      <alignment horizontal="center" vertical="center" shrinkToFit="1"/>
      <protection hidden="1"/>
    </xf>
    <xf numFmtId="1" fontId="20" fillId="0" borderId="7" xfId="3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" applyNumberFormat="1" applyBorder="1" applyAlignment="1" applyProtection="1">
      <alignment horizontal="center" vertical="center"/>
      <protection hidden="1"/>
    </xf>
    <xf numFmtId="0" fontId="3" fillId="0" borderId="9" xfId="3" applyBorder="1" applyAlignment="1" applyProtection="1">
      <alignment horizontal="center" vertical="center"/>
      <protection hidden="1"/>
    </xf>
    <xf numFmtId="1" fontId="20" fillId="0" borderId="16" xfId="3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3" applyBorder="1" applyAlignment="1" applyProtection="1">
      <alignment horizontal="center" vertical="center" shrinkToFit="1"/>
      <protection hidden="1"/>
    </xf>
    <xf numFmtId="0" fontId="3" fillId="0" borderId="11" xfId="3" applyBorder="1" applyAlignment="1" applyProtection="1">
      <alignment horizontal="center" vertical="center" shrinkToFit="1"/>
      <protection hidden="1"/>
    </xf>
    <xf numFmtId="1" fontId="20" fillId="0" borderId="8" xfId="3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3" applyNumberFormat="1" applyBorder="1" applyAlignment="1" applyProtection="1">
      <alignment horizontal="center" vertical="center"/>
      <protection hidden="1"/>
    </xf>
    <xf numFmtId="0" fontId="3" fillId="0" borderId="10" xfId="3" applyBorder="1" applyAlignment="1" applyProtection="1">
      <alignment horizontal="center" vertical="center"/>
      <protection hidden="1"/>
    </xf>
    <xf numFmtId="0" fontId="20" fillId="0" borderId="8" xfId="3" applyFont="1" applyFill="1" applyBorder="1" applyAlignment="1" applyProtection="1">
      <alignment horizontal="center" vertical="center" textRotation="90"/>
      <protection hidden="1"/>
    </xf>
    <xf numFmtId="15" fontId="48" fillId="0" borderId="16" xfId="3" applyNumberFormat="1" applyFont="1" applyBorder="1" applyAlignment="1" applyProtection="1">
      <alignment horizontal="center" vertical="center" textRotation="90" shrinkToFit="1"/>
      <protection hidden="1"/>
    </xf>
    <xf numFmtId="15" fontId="48" fillId="0" borderId="8" xfId="3" applyNumberFormat="1" applyFont="1" applyBorder="1" applyAlignment="1" applyProtection="1">
      <alignment horizontal="center" vertical="center" textRotation="90"/>
      <protection hidden="1"/>
    </xf>
    <xf numFmtId="2" fontId="47" fillId="0" borderId="8" xfId="3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3" applyNumberFormat="1" applyFont="1" applyBorder="1" applyAlignment="1" applyProtection="1">
      <alignment horizontal="center" vertical="center"/>
      <protection hidden="1"/>
    </xf>
    <xf numFmtId="2" fontId="29" fillId="0" borderId="10" xfId="3" applyNumberFormat="1" applyFont="1" applyBorder="1" applyAlignment="1" applyProtection="1">
      <alignment horizontal="center"/>
      <protection hidden="1"/>
    </xf>
    <xf numFmtId="2" fontId="29" fillId="0" borderId="8" xfId="3" applyNumberFormat="1" applyFont="1" applyBorder="1" applyAlignment="1" applyProtection="1">
      <alignment horizontal="center"/>
      <protection hidden="1"/>
    </xf>
    <xf numFmtId="0" fontId="42" fillId="0" borderId="26" xfId="3" applyFont="1" applyFill="1" applyBorder="1" applyAlignment="1" applyProtection="1">
      <alignment horizontal="center" vertical="center" textRotation="90"/>
      <protection hidden="1"/>
    </xf>
    <xf numFmtId="0" fontId="42" fillId="0" borderId="22" xfId="3" applyFont="1" applyFill="1" applyBorder="1" applyAlignment="1" applyProtection="1">
      <alignment horizontal="center" vertical="center" textRotation="90"/>
      <protection hidden="1"/>
    </xf>
    <xf numFmtId="0" fontId="42" fillId="0" borderId="27" xfId="3" applyFont="1" applyFill="1" applyBorder="1" applyAlignment="1" applyProtection="1">
      <alignment horizontal="center" vertical="center" textRotation="90"/>
      <protection hidden="1"/>
    </xf>
    <xf numFmtId="2" fontId="42" fillId="0" borderId="20" xfId="3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" applyNumberFormat="1" applyFont="1" applyBorder="1" applyAlignment="1" applyProtection="1">
      <alignment horizontal="center"/>
      <protection hidden="1"/>
    </xf>
    <xf numFmtId="2" fontId="52" fillId="0" borderId="21" xfId="3" applyNumberFormat="1" applyFont="1" applyBorder="1" applyAlignment="1" applyProtection="1">
      <alignment horizontal="center"/>
      <protection hidden="1"/>
    </xf>
    <xf numFmtId="2" fontId="50" fillId="0" borderId="8" xfId="3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3" applyNumberFormat="1" applyFont="1" applyBorder="1" applyAlignment="1" applyProtection="1">
      <alignment horizontal="center"/>
      <protection hidden="1"/>
    </xf>
    <xf numFmtId="2" fontId="50" fillId="0" borderId="10" xfId="3" applyNumberFormat="1" applyFont="1" applyBorder="1" applyAlignment="1" applyProtection="1">
      <alignment horizontal="center"/>
      <protection hidden="1"/>
    </xf>
    <xf numFmtId="2" fontId="42" fillId="0" borderId="8" xfId="3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3" applyNumberFormat="1" applyFont="1" applyBorder="1" applyAlignment="1" applyProtection="1">
      <alignment horizontal="center"/>
      <protection hidden="1"/>
    </xf>
    <xf numFmtId="2" fontId="52" fillId="0" borderId="10" xfId="3" applyNumberFormat="1" applyFont="1" applyBorder="1" applyAlignment="1" applyProtection="1">
      <alignment horizontal="center"/>
      <protection hidden="1"/>
    </xf>
    <xf numFmtId="0" fontId="35" fillId="0" borderId="26" xfId="3" applyFont="1" applyBorder="1" applyAlignment="1" applyProtection="1">
      <alignment horizontal="center" vertical="center" textRotation="90" shrinkToFit="1"/>
      <protection hidden="1"/>
    </xf>
    <xf numFmtId="0" fontId="35" fillId="0" borderId="22" xfId="3" applyFont="1" applyBorder="1" applyAlignment="1" applyProtection="1">
      <alignment horizontal="center" vertical="center" textRotation="90" shrinkToFit="1"/>
      <protection hidden="1"/>
    </xf>
    <xf numFmtId="0" fontId="35" fillId="0" borderId="27" xfId="3" applyFont="1" applyBorder="1" applyAlignment="1" applyProtection="1">
      <alignment horizontal="center" vertical="center" textRotation="90" shrinkToFit="1"/>
      <protection hidden="1"/>
    </xf>
    <xf numFmtId="0" fontId="41" fillId="0" borderId="32" xfId="3" applyFont="1" applyBorder="1" applyAlignment="1" applyProtection="1">
      <alignment horizontal="center" vertical="center" textRotation="90"/>
      <protection hidden="1"/>
    </xf>
    <xf numFmtId="0" fontId="41" fillId="0" borderId="33" xfId="3" applyFont="1" applyBorder="1" applyAlignment="1" applyProtection="1">
      <alignment horizontal="center" vertical="center" textRotation="90"/>
      <protection hidden="1"/>
    </xf>
    <xf numFmtId="0" fontId="8" fillId="0" borderId="29" xfId="3" applyFont="1" applyFill="1" applyBorder="1" applyAlignment="1" applyProtection="1">
      <alignment horizontal="center" vertical="center"/>
      <protection hidden="1"/>
    </xf>
    <xf numFmtId="0" fontId="8" fillId="0" borderId="29" xfId="3" applyFont="1" applyBorder="1" applyAlignment="1" applyProtection="1">
      <alignment horizontal="center"/>
      <protection hidden="1"/>
    </xf>
    <xf numFmtId="0" fontId="8" fillId="0" borderId="30" xfId="3" applyFont="1" applyBorder="1" applyAlignment="1" applyProtection="1">
      <alignment horizontal="center"/>
      <protection hidden="1"/>
    </xf>
    <xf numFmtId="0" fontId="3" fillId="0" borderId="22" xfId="3" applyFill="1" applyBorder="1" applyAlignment="1" applyProtection="1">
      <alignment horizontal="center"/>
      <protection hidden="1"/>
    </xf>
    <xf numFmtId="0" fontId="3" fillId="0" borderId="22" xfId="3" applyBorder="1" applyAlignment="1" applyProtection="1">
      <protection hidden="1"/>
    </xf>
    <xf numFmtId="0" fontId="23" fillId="0" borderId="0" xfId="3" applyFont="1" applyFill="1" applyBorder="1" applyAlignment="1" applyProtection="1">
      <alignment horizontal="center" vertical="center" textRotation="90"/>
      <protection hidden="1"/>
    </xf>
    <xf numFmtId="0" fontId="3" fillId="0" borderId="0" xfId="3" applyAlignment="1" applyProtection="1">
      <protection hidden="1"/>
    </xf>
    <xf numFmtId="0" fontId="16" fillId="0" borderId="5" xfId="3" applyFont="1" applyFill="1" applyBorder="1" applyAlignment="1" applyProtection="1">
      <alignment horizontal="center" vertical="center"/>
      <protection hidden="1"/>
    </xf>
    <xf numFmtId="0" fontId="17" fillId="0" borderId="6" xfId="3" applyFont="1" applyBorder="1" applyAlignment="1" applyProtection="1">
      <protection hidden="1"/>
    </xf>
    <xf numFmtId="0" fontId="17" fillId="0" borderId="19" xfId="3" applyFont="1" applyBorder="1" applyAlignment="1" applyProtection="1">
      <protection hidden="1"/>
    </xf>
    <xf numFmtId="0" fontId="17" fillId="0" borderId="7" xfId="3" applyFont="1" applyBorder="1" applyAlignment="1" applyProtection="1">
      <protection hidden="1"/>
    </xf>
    <xf numFmtId="0" fontId="17" fillId="0" borderId="8" xfId="3" applyFont="1" applyBorder="1" applyAlignment="1" applyProtection="1">
      <protection hidden="1"/>
    </xf>
    <xf numFmtId="0" fontId="17" fillId="0" borderId="20" xfId="3" applyFont="1" applyBorder="1" applyAlignment="1" applyProtection="1">
      <protection hidden="1"/>
    </xf>
    <xf numFmtId="0" fontId="8" fillId="0" borderId="7" xfId="3" applyFont="1" applyFill="1" applyBorder="1" applyAlignment="1" applyProtection="1">
      <alignment horizontal="center" vertical="center"/>
      <protection hidden="1"/>
    </xf>
    <xf numFmtId="0" fontId="8" fillId="0" borderId="8" xfId="3" applyFont="1" applyFill="1" applyBorder="1" applyAlignment="1" applyProtection="1">
      <alignment horizontal="center" vertical="center"/>
      <protection hidden="1"/>
    </xf>
    <xf numFmtId="0" fontId="8" fillId="0" borderId="9" xfId="3" applyFont="1" applyBorder="1" applyAlignment="1" applyProtection="1">
      <alignment horizontal="center" vertical="center"/>
      <protection hidden="1"/>
    </xf>
    <xf numFmtId="0" fontId="8" fillId="0" borderId="10" xfId="3" applyFont="1" applyBorder="1" applyAlignment="1" applyProtection="1">
      <alignment horizontal="center" vertical="center"/>
      <protection hidden="1"/>
    </xf>
    <xf numFmtId="0" fontId="18" fillId="0" borderId="6" xfId="4" applyFont="1" applyFill="1" applyBorder="1" applyAlignment="1" applyProtection="1">
      <alignment horizontal="center"/>
      <protection hidden="1"/>
    </xf>
    <xf numFmtId="0" fontId="18" fillId="0" borderId="6" xfId="4" applyFont="1" applyBorder="1" applyAlignment="1" applyProtection="1">
      <alignment horizontal="center"/>
      <protection hidden="1"/>
    </xf>
    <xf numFmtId="0" fontId="3" fillId="0" borderId="6" xfId="4" applyBorder="1" applyAlignment="1" applyProtection="1">
      <protection hidden="1"/>
    </xf>
    <xf numFmtId="0" fontId="3" fillId="0" borderId="19" xfId="4" applyBorder="1" applyAlignment="1" applyProtection="1">
      <protection hidden="1"/>
    </xf>
    <xf numFmtId="0" fontId="3" fillId="0" borderId="8" xfId="4" applyNumberFormat="1" applyFont="1" applyFill="1" applyBorder="1" applyAlignment="1" applyProtection="1">
      <alignment horizontal="center" vertical="center"/>
      <protection hidden="1"/>
    </xf>
    <xf numFmtId="0" fontId="3" fillId="0" borderId="8" xfId="4" applyNumberFormat="1" applyFont="1" applyBorder="1" applyAlignment="1" applyProtection="1">
      <alignment horizontal="center" vertical="center"/>
      <protection hidden="1"/>
    </xf>
    <xf numFmtId="0" fontId="3" fillId="0" borderId="8" xfId="4" applyNumberFormat="1" applyBorder="1" applyAlignment="1" applyProtection="1">
      <alignment horizontal="center" vertical="center"/>
      <protection hidden="1"/>
    </xf>
    <xf numFmtId="0" fontId="3" fillId="0" borderId="8" xfId="4" applyFont="1" applyFill="1" applyBorder="1" applyAlignment="1" applyProtection="1">
      <alignment horizontal="center" vertical="center"/>
      <protection hidden="1"/>
    </xf>
    <xf numFmtId="0" fontId="3" fillId="0" borderId="8" xfId="4" applyFont="1" applyBorder="1" applyAlignment="1" applyProtection="1">
      <alignment horizontal="center" vertical="center"/>
      <protection hidden="1"/>
    </xf>
    <xf numFmtId="0" fontId="3" fillId="0" borderId="8" xfId="4" applyBorder="1" applyAlignment="1" applyProtection="1">
      <alignment horizontal="center" vertical="center"/>
      <protection hidden="1"/>
    </xf>
    <xf numFmtId="0" fontId="19" fillId="0" borderId="7" xfId="4" applyFont="1" applyFill="1" applyBorder="1" applyAlignment="1" applyProtection="1">
      <alignment horizontal="center" vertical="center"/>
      <protection hidden="1"/>
    </xf>
    <xf numFmtId="0" fontId="19" fillId="0" borderId="8" xfId="4" applyFont="1" applyFill="1" applyBorder="1" applyAlignment="1" applyProtection="1">
      <alignment horizontal="center" vertical="center"/>
      <protection hidden="1"/>
    </xf>
    <xf numFmtId="0" fontId="21" fillId="0" borderId="7" xfId="4" applyFont="1" applyFill="1" applyBorder="1" applyAlignment="1" applyProtection="1">
      <alignment horizontal="center" vertical="center"/>
      <protection hidden="1"/>
    </xf>
    <xf numFmtId="0" fontId="21" fillId="0" borderId="8" xfId="4" applyFont="1" applyFill="1" applyBorder="1" applyAlignment="1" applyProtection="1">
      <alignment horizontal="center" vertical="center"/>
      <protection hidden="1"/>
    </xf>
    <xf numFmtId="0" fontId="21" fillId="0" borderId="8" xfId="4" applyFont="1" applyBorder="1" applyAlignment="1" applyProtection="1">
      <alignment horizontal="center" vertical="center"/>
      <protection hidden="1"/>
    </xf>
    <xf numFmtId="0" fontId="3" fillId="0" borderId="7" xfId="4" applyFont="1" applyFill="1" applyBorder="1" applyAlignment="1" applyProtection="1">
      <alignment horizontal="center" vertical="center"/>
      <protection hidden="1"/>
    </xf>
    <xf numFmtId="0" fontId="24" fillId="0" borderId="8" xfId="4" applyFont="1" applyFill="1" applyBorder="1" applyAlignment="1" applyProtection="1">
      <alignment horizontal="center" vertical="center" textRotation="90"/>
      <protection hidden="1"/>
    </xf>
    <xf numFmtId="0" fontId="24" fillId="0" borderId="10" xfId="4" applyFont="1" applyBorder="1" applyAlignment="1" applyProtection="1">
      <alignment horizontal="center" vertical="center" textRotation="90"/>
      <protection hidden="1"/>
    </xf>
    <xf numFmtId="0" fontId="21" fillId="0" borderId="8" xfId="4" applyFont="1" applyFill="1" applyBorder="1" applyAlignment="1" applyProtection="1">
      <alignment horizontal="left" vertical="center"/>
      <protection hidden="1"/>
    </xf>
    <xf numFmtId="0" fontId="21" fillId="0" borderId="10" xfId="4" applyFont="1" applyFill="1" applyBorder="1" applyAlignment="1" applyProtection="1">
      <alignment horizontal="left" vertical="center"/>
      <protection hidden="1"/>
    </xf>
    <xf numFmtId="0" fontId="20" fillId="0" borderId="8" xfId="4" applyFont="1" applyFill="1" applyBorder="1" applyAlignment="1" applyProtection="1">
      <alignment horizontal="center" vertical="center"/>
      <protection hidden="1"/>
    </xf>
    <xf numFmtId="14" fontId="24" fillId="0" borderId="8" xfId="4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4" applyNumberFormat="1" applyFont="1" applyBorder="1" applyAlignment="1" applyProtection="1">
      <alignment horizontal="center" vertical="center"/>
      <protection locked="0" hidden="1"/>
    </xf>
    <xf numFmtId="14" fontId="24" fillId="0" borderId="10" xfId="4" applyNumberFormat="1" applyFont="1" applyBorder="1" applyAlignment="1" applyProtection="1">
      <alignment horizontal="center" vertical="center"/>
      <protection locked="0" hidden="1"/>
    </xf>
    <xf numFmtId="14" fontId="24" fillId="0" borderId="8" xfId="4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4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4" applyNumberFormat="1" applyBorder="1" applyAlignment="1" applyProtection="1">
      <alignment horizontal="center" vertical="center"/>
      <protection locked="0" hidden="1"/>
    </xf>
    <xf numFmtId="14" fontId="3" fillId="0" borderId="10" xfId="4" applyNumberFormat="1" applyBorder="1" applyAlignment="1" applyProtection="1">
      <alignment horizontal="center" vertical="center"/>
      <protection locked="0" hidden="1"/>
    </xf>
    <xf numFmtId="0" fontId="20" fillId="0" borderId="8" xfId="4" applyFont="1" applyFill="1" applyBorder="1" applyAlignment="1" applyProtection="1">
      <alignment horizontal="center" vertical="center" textRotation="90"/>
      <protection hidden="1"/>
    </xf>
    <xf numFmtId="0" fontId="3" fillId="0" borderId="8" xfId="4" applyBorder="1" applyAlignment="1" applyProtection="1">
      <alignment horizontal="center" vertical="center" textRotation="90"/>
      <protection hidden="1"/>
    </xf>
    <xf numFmtId="1" fontId="30" fillId="0" borderId="8" xfId="4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4" applyNumberFormat="1" applyFont="1" applyBorder="1" applyAlignment="1" applyProtection="1">
      <alignment horizontal="center" vertical="center"/>
      <protection hidden="1"/>
    </xf>
    <xf numFmtId="1" fontId="30" fillId="0" borderId="10" xfId="4" applyNumberFormat="1" applyFont="1" applyBorder="1" applyAlignment="1" applyProtection="1">
      <alignment horizontal="center" vertical="center"/>
      <protection hidden="1"/>
    </xf>
    <xf numFmtId="1" fontId="20" fillId="0" borderId="8" xfId="4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4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4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4" applyNumberFormat="1" applyFont="1" applyBorder="1" applyAlignment="1" applyProtection="1">
      <alignment horizontal="center" vertical="center"/>
      <protection hidden="1"/>
    </xf>
    <xf numFmtId="1" fontId="29" fillId="0" borderId="10" xfId="4" applyNumberFormat="1" applyFont="1" applyBorder="1" applyAlignment="1" applyProtection="1">
      <alignment horizontal="center" vertical="center"/>
      <protection hidden="1"/>
    </xf>
    <xf numFmtId="1" fontId="28" fillId="0" borderId="10" xfId="4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6" xfId="4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17" xfId="4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18" xfId="4" applyNumberFormat="1" applyFont="1" applyFill="1" applyBorder="1" applyAlignment="1" applyProtection="1">
      <alignment horizontal="center" vertical="center" textRotation="90"/>
      <protection locked="0" hidden="1"/>
    </xf>
    <xf numFmtId="1" fontId="37" fillId="0" borderId="8" xfId="4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4" applyNumberFormat="1" applyFont="1" applyBorder="1" applyAlignment="1" applyProtection="1">
      <alignment horizontal="center" vertical="center"/>
      <protection hidden="1"/>
    </xf>
    <xf numFmtId="1" fontId="37" fillId="0" borderId="10" xfId="4" applyNumberFormat="1" applyFont="1" applyBorder="1" applyAlignment="1" applyProtection="1">
      <alignment horizontal="center" vertical="center"/>
      <protection hidden="1"/>
    </xf>
    <xf numFmtId="167" fontId="38" fillId="0" borderId="16" xfId="4" applyNumberFormat="1" applyFont="1" applyBorder="1" applyAlignment="1" applyProtection="1">
      <alignment horizontal="center" vertical="center" textRotation="90" shrinkToFit="1"/>
      <protection hidden="1"/>
    </xf>
    <xf numFmtId="167" fontId="38" fillId="0" borderId="17" xfId="4" applyNumberFormat="1" applyFont="1" applyBorder="1" applyAlignment="1" applyProtection="1">
      <alignment horizontal="center" vertical="center" textRotation="90" shrinkToFit="1"/>
      <protection hidden="1"/>
    </xf>
    <xf numFmtId="167" fontId="38" fillId="0" borderId="18" xfId="4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4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4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4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4" applyNumberFormat="1" applyFont="1" applyBorder="1" applyAlignment="1" applyProtection="1">
      <alignment horizontal="center" vertical="center" shrinkToFit="1"/>
      <protection hidden="1"/>
    </xf>
    <xf numFmtId="0" fontId="3" fillId="0" borderId="17" xfId="4" applyBorder="1" applyAlignment="1" applyProtection="1">
      <alignment horizontal="center" vertical="center" shrinkToFit="1"/>
      <protection hidden="1"/>
    </xf>
    <xf numFmtId="0" fontId="3" fillId="0" borderId="18" xfId="4" applyBorder="1" applyAlignment="1" applyProtection="1">
      <alignment horizontal="center" vertical="center" shrinkToFit="1"/>
      <protection hidden="1"/>
    </xf>
    <xf numFmtId="2" fontId="35" fillId="0" borderId="8" xfId="4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4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4" applyFont="1" applyBorder="1" applyAlignment="1" applyProtection="1">
      <alignment horizontal="center" vertical="center" textRotation="90" shrinkToFit="1"/>
      <protection hidden="1"/>
    </xf>
    <xf numFmtId="0" fontId="42" fillId="0" borderId="21" xfId="4" applyFont="1" applyBorder="1" applyAlignment="1" applyProtection="1">
      <alignment horizontal="center" vertical="center" textRotation="90" shrinkToFit="1"/>
      <protection hidden="1"/>
    </xf>
    <xf numFmtId="0" fontId="23" fillId="0" borderId="22" xfId="4" applyFont="1" applyFill="1" applyBorder="1" applyAlignment="1" applyProtection="1">
      <protection hidden="1"/>
    </xf>
    <xf numFmtId="0" fontId="3" fillId="0" borderId="22" xfId="4" applyBorder="1" applyAlignment="1" applyProtection="1">
      <protection hidden="1"/>
    </xf>
    <xf numFmtId="0" fontId="23" fillId="0" borderId="0" xfId="4" applyFont="1" applyFill="1" applyBorder="1" applyAlignment="1" applyProtection="1">
      <alignment horizontal="center" vertical="center" textRotation="90"/>
      <protection hidden="1"/>
    </xf>
    <xf numFmtId="0" fontId="3" fillId="0" borderId="0" xfId="4" applyAlignment="1" applyProtection="1">
      <protection hidden="1"/>
    </xf>
    <xf numFmtId="0" fontId="16" fillId="0" borderId="5" xfId="4" applyNumberFormat="1" applyFont="1" applyFill="1" applyBorder="1" applyAlignment="1" applyProtection="1">
      <alignment horizontal="center" vertical="center"/>
      <protection hidden="1"/>
    </xf>
    <xf numFmtId="0" fontId="17" fillId="0" borderId="6" xfId="4" applyNumberFormat="1" applyFont="1" applyBorder="1" applyAlignment="1" applyProtection="1">
      <protection hidden="1"/>
    </xf>
    <xf numFmtId="0" fontId="17" fillId="0" borderId="7" xfId="4" applyNumberFormat="1" applyFont="1" applyBorder="1" applyAlignment="1" applyProtection="1">
      <protection hidden="1"/>
    </xf>
    <xf numFmtId="0" fontId="17" fillId="0" borderId="8" xfId="4" applyNumberFormat="1" applyFont="1" applyBorder="1" applyAlignment="1" applyProtection="1">
      <protection hidden="1"/>
    </xf>
    <xf numFmtId="0" fontId="16" fillId="0" borderId="5" xfId="4" applyFont="1" applyFill="1" applyBorder="1" applyAlignment="1" applyProtection="1">
      <alignment horizontal="center" vertical="center"/>
      <protection hidden="1"/>
    </xf>
    <xf numFmtId="0" fontId="17" fillId="0" borderId="6" xfId="4" applyFont="1" applyBorder="1" applyAlignment="1" applyProtection="1">
      <alignment horizontal="center"/>
      <protection hidden="1"/>
    </xf>
    <xf numFmtId="0" fontId="17" fillId="0" borderId="7" xfId="4" applyFont="1" applyBorder="1" applyAlignment="1" applyProtection="1">
      <alignment horizontal="center"/>
      <protection hidden="1"/>
    </xf>
    <xf numFmtId="0" fontId="17" fillId="0" borderId="8" xfId="4" applyFont="1" applyBorder="1" applyAlignment="1" applyProtection="1">
      <alignment horizontal="center"/>
      <protection hidden="1"/>
    </xf>
    <xf numFmtId="0" fontId="33" fillId="0" borderId="12" xfId="4" applyFont="1" applyBorder="1" applyAlignment="1" applyProtection="1">
      <alignment horizontal="center" vertical="center" shrinkToFit="1"/>
      <protection hidden="1"/>
    </xf>
    <xf numFmtId="0" fontId="3" fillId="0" borderId="13" xfId="4" applyBorder="1" applyAlignment="1" applyProtection="1">
      <alignment horizontal="center" vertical="center" shrinkToFit="1"/>
      <protection hidden="1"/>
    </xf>
    <xf numFmtId="0" fontId="3" fillId="0" borderId="14" xfId="4" applyBorder="1" applyAlignment="1" applyProtection="1">
      <alignment horizontal="center" vertical="center" shrinkToFit="1"/>
      <protection hidden="1"/>
    </xf>
    <xf numFmtId="0" fontId="3" fillId="0" borderId="15" xfId="4" applyBorder="1" applyAlignment="1" applyProtection="1">
      <alignment horizontal="center" vertical="center" shrinkToFit="1"/>
      <protection hidden="1"/>
    </xf>
    <xf numFmtId="0" fontId="3" fillId="0" borderId="9" xfId="4" applyFont="1" applyBorder="1" applyAlignment="1" applyProtection="1">
      <alignment horizontal="center" vertical="center"/>
      <protection hidden="1"/>
    </xf>
    <xf numFmtId="0" fontId="3" fillId="0" borderId="10" xfId="4" applyFont="1" applyBorder="1" applyAlignment="1" applyProtection="1">
      <alignment horizontal="center" vertical="center"/>
      <protection hidden="1"/>
    </xf>
    <xf numFmtId="0" fontId="3" fillId="0" borderId="7" xfId="4" applyFill="1" applyBorder="1" applyAlignment="1" applyProtection="1">
      <alignment horizontal="center" vertical="center"/>
      <protection hidden="1"/>
    </xf>
    <xf numFmtId="0" fontId="3" fillId="0" borderId="8" xfId="4" applyFill="1" applyBorder="1" applyAlignment="1" applyProtection="1">
      <alignment horizontal="center" vertical="center"/>
      <protection hidden="1"/>
    </xf>
    <xf numFmtId="0" fontId="3" fillId="0" borderId="9" xfId="4" applyBorder="1" applyAlignment="1" applyProtection="1">
      <alignment horizontal="center" vertical="center"/>
      <protection hidden="1"/>
    </xf>
    <xf numFmtId="0" fontId="3" fillId="0" borderId="10" xfId="4" applyBorder="1" applyAlignment="1" applyProtection="1">
      <alignment horizontal="center" vertical="center"/>
      <protection hidden="1"/>
    </xf>
    <xf numFmtId="2" fontId="34" fillId="0" borderId="8" xfId="4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4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4" applyFont="1" applyBorder="1" applyAlignment="1" applyProtection="1">
      <alignment horizontal="center"/>
      <protection hidden="1"/>
    </xf>
    <xf numFmtId="0" fontId="3" fillId="0" borderId="1" xfId="4" applyFont="1" applyBorder="1" applyAlignment="1" applyProtection="1">
      <alignment horizontal="center"/>
      <protection hidden="1"/>
    </xf>
    <xf numFmtId="0" fontId="9" fillId="0" borderId="1" xfId="4" applyFont="1" applyBorder="1" applyAlignment="1" applyProtection="1">
      <alignment horizontal="center"/>
      <protection hidden="1"/>
    </xf>
    <xf numFmtId="0" fontId="3" fillId="0" borderId="1" xfId="4" applyFont="1" applyBorder="1" applyAlignment="1" applyProtection="1">
      <protection hidden="1"/>
    </xf>
    <xf numFmtId="1" fontId="9" fillId="0" borderId="1" xfId="4" applyNumberFormat="1" applyFont="1" applyBorder="1" applyAlignment="1" applyProtection="1">
      <alignment horizontal="center"/>
      <protection hidden="1"/>
    </xf>
    <xf numFmtId="0" fontId="2" fillId="0" borderId="0" xfId="4" applyFont="1" applyAlignment="1" applyProtection="1">
      <alignment horizontal="center"/>
      <protection hidden="1"/>
    </xf>
    <xf numFmtId="1" fontId="2" fillId="0" borderId="0" xfId="4" applyNumberFormat="1" applyFont="1" applyAlignment="1" applyProtection="1">
      <alignment horizontal="center"/>
      <protection hidden="1"/>
    </xf>
    <xf numFmtId="0" fontId="9" fillId="0" borderId="3" xfId="4" applyFont="1" applyBorder="1" applyAlignment="1" applyProtection="1">
      <alignment horizontal="center"/>
      <protection hidden="1"/>
    </xf>
    <xf numFmtId="0" fontId="3" fillId="0" borderId="3" xfId="4" applyFont="1" applyBorder="1" applyAlignment="1" applyProtection="1">
      <alignment horizontal="center"/>
      <protection hidden="1"/>
    </xf>
    <xf numFmtId="0" fontId="10" fillId="0" borderId="4" xfId="4" applyFont="1" applyBorder="1" applyAlignment="1" applyProtection="1">
      <alignment horizontal="center"/>
      <protection hidden="1"/>
    </xf>
    <xf numFmtId="0" fontId="2" fillId="0" borderId="4" xfId="4" applyFont="1" applyBorder="1" applyAlignment="1" applyProtection="1">
      <alignment horizontal="center"/>
      <protection hidden="1"/>
    </xf>
    <xf numFmtId="0" fontId="2" fillId="0" borderId="2" xfId="4" applyFont="1" applyBorder="1" applyAlignment="1" applyProtection="1">
      <alignment horizontal="left" shrinkToFit="1"/>
      <protection hidden="1"/>
    </xf>
    <xf numFmtId="0" fontId="3" fillId="0" borderId="2" xfId="4" applyFont="1" applyBorder="1" applyAlignment="1" applyProtection="1">
      <alignment horizontal="left" shrinkToFit="1"/>
      <protection hidden="1"/>
    </xf>
  </cellXfs>
  <cellStyles count="6">
    <cellStyle name="Normal" xfId="0" builtinId="0"/>
    <cellStyle name="Normal 2" xfId="3" xr:uid="{00000000-0005-0000-0000-000022000000}"/>
    <cellStyle name="Normal 3" xfId="4" xr:uid="{00000000-0005-0000-0000-000027000000}"/>
    <cellStyle name="Normal 3 2" xfId="5" xr:uid="{00000000-0005-0000-0000-000035000000}"/>
    <cellStyle name="Normal 4" xfId="2" xr:uid="{00000000-0005-0000-0000-000017000000}"/>
    <cellStyle name="Normal 5" xfId="1" xr:uid="{00000000-0005-0000-0000-00000B000000}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89"/>
  <sheetViews>
    <sheetView showGridLines="0" workbookViewId="0">
      <selection activeCell="G14" sqref="G14:H14"/>
    </sheetView>
  </sheetViews>
  <sheetFormatPr defaultColWidth="9.1328125" defaultRowHeight="14.25"/>
  <cols>
    <col min="1" max="1" width="1.73046875" style="116" customWidth="1"/>
    <col min="2" max="3" width="3.73046875" style="57" customWidth="1"/>
    <col min="4" max="5" width="10.73046875" style="57" customWidth="1"/>
    <col min="6" max="6" width="1.73046875" style="57" customWidth="1"/>
    <col min="7" max="8" width="10.73046875" style="57" customWidth="1"/>
    <col min="9" max="9" width="1.73046875" style="57" customWidth="1"/>
    <col min="10" max="12" width="10.73046875" style="57" customWidth="1"/>
    <col min="13" max="14" width="3.73046875" style="57" customWidth="1"/>
    <col min="15" max="15" width="4.3984375" style="116" customWidth="1"/>
    <col min="16" max="16" width="11.3984375" style="57" customWidth="1"/>
    <col min="17" max="17" width="11.59765625" style="57" customWidth="1"/>
    <col min="18" max="18" width="16" style="57" customWidth="1"/>
    <col min="19" max="73" width="9.1328125" style="116"/>
    <col min="74" max="16384" width="9.1328125" style="57"/>
  </cols>
  <sheetData>
    <row r="1" spans="2:18" s="115" customFormat="1" ht="13.35" customHeight="1"/>
    <row r="2" spans="2:18" ht="13.35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35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35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35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35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35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3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35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35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35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35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35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35" customHeight="1">
      <c r="B14" s="118"/>
      <c r="C14" s="120"/>
      <c r="D14" s="175" t="s">
        <v>11</v>
      </c>
      <c r="E14" s="176"/>
      <c r="F14" s="123"/>
      <c r="G14" s="175" t="s">
        <v>12</v>
      </c>
      <c r="H14" s="176"/>
      <c r="I14" s="141"/>
      <c r="J14" s="142" t="s">
        <v>13</v>
      </c>
      <c r="K14" s="125"/>
      <c r="L14" s="139"/>
      <c r="M14" s="140" t="s">
        <v>14</v>
      </c>
      <c r="N14" s="138"/>
      <c r="P14" s="136">
        <v>59</v>
      </c>
      <c r="Q14" s="136">
        <v>60.999899999999997</v>
      </c>
      <c r="R14" s="135">
        <v>80</v>
      </c>
    </row>
    <row r="15" spans="2:18" ht="13.35" customHeight="1">
      <c r="B15" s="118"/>
      <c r="C15" s="120"/>
      <c r="D15" s="179" t="s">
        <v>15</v>
      </c>
      <c r="E15" s="181"/>
      <c r="F15" s="123"/>
      <c r="G15" s="179" t="s">
        <v>16</v>
      </c>
      <c r="H15" s="181"/>
      <c r="I15" s="141"/>
      <c r="J15" s="122" t="s">
        <v>17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35" customHeight="1">
      <c r="B16" s="118"/>
      <c r="C16" s="120"/>
      <c r="D16" s="173" t="s">
        <v>18</v>
      </c>
      <c r="E16" s="183"/>
      <c r="F16" s="123"/>
      <c r="G16" s="124" t="s">
        <v>19</v>
      </c>
      <c r="H16" s="184"/>
      <c r="I16" s="184"/>
      <c r="J16" s="185" t="s">
        <v>20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35" customHeight="1">
      <c r="B17" s="118"/>
      <c r="C17" s="120"/>
      <c r="D17" s="179" t="s">
        <v>21</v>
      </c>
      <c r="E17" s="188"/>
      <c r="F17" s="123"/>
      <c r="G17" s="122" t="s">
        <v>22</v>
      </c>
      <c r="H17" s="126"/>
      <c r="I17" s="141"/>
      <c r="J17" s="179" t="s">
        <v>23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35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35" customHeight="1">
      <c r="B19" s="118"/>
      <c r="C19" s="127"/>
      <c r="D19" s="191" t="s">
        <v>24</v>
      </c>
      <c r="E19" s="192"/>
      <c r="F19" s="128"/>
      <c r="G19" s="191" t="s">
        <v>25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35" customHeight="1">
      <c r="B20" s="118"/>
      <c r="C20" s="129"/>
      <c r="D20" s="194"/>
      <c r="E20" s="195"/>
      <c r="F20" s="130"/>
      <c r="G20" s="196" t="s">
        <v>26</v>
      </c>
      <c r="H20" s="197"/>
      <c r="I20" s="198"/>
      <c r="J20" s="146">
        <v>0.33</v>
      </c>
      <c r="K20" s="146">
        <v>0.33</v>
      </c>
      <c r="L20" s="147">
        <v>0.33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35" customHeight="1">
      <c r="B21" s="118"/>
      <c r="C21" s="129"/>
      <c r="D21" s="179" t="s">
        <v>27</v>
      </c>
      <c r="E21" s="180"/>
      <c r="F21" s="131"/>
      <c r="G21" s="196" t="s">
        <v>28</v>
      </c>
      <c r="H21" s="197"/>
      <c r="I21" s="198"/>
      <c r="J21" s="146">
        <v>0.33</v>
      </c>
      <c r="K21" s="146">
        <v>0.33</v>
      </c>
      <c r="L21" s="147">
        <v>0.33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35" customHeight="1">
      <c r="B22" s="118"/>
      <c r="C22" s="129"/>
      <c r="D22" s="199"/>
      <c r="E22" s="200"/>
      <c r="F22" s="130"/>
      <c r="G22" s="201" t="s">
        <v>29</v>
      </c>
      <c r="H22" s="202"/>
      <c r="I22" s="202"/>
      <c r="J22" s="148">
        <v>0.34</v>
      </c>
      <c r="K22" s="148">
        <v>0.34</v>
      </c>
      <c r="L22" s="149">
        <v>0.34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35" customHeight="1">
      <c r="B23" s="118"/>
      <c r="C23" s="129"/>
      <c r="D23" s="179" t="s">
        <v>30</v>
      </c>
      <c r="E23" s="180"/>
      <c r="F23" s="131"/>
      <c r="G23" s="203"/>
      <c r="H23" s="203"/>
      <c r="I23" s="203"/>
      <c r="J23" s="151" t="str">
        <f>IF((SUM(J20:J22))=1,"",(SUM(J20:J22))-1)</f>
        <v/>
      </c>
      <c r="K23" s="151" t="str">
        <f>IF((SUM(K20:K22))=1,"",(SUM(K20:K22))-1)</f>
        <v/>
      </c>
      <c r="L23" s="151" t="str">
        <f>IF((SUM(L20:L22))=1,"",(SUM(L20:L22))-1)</f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35" customHeight="1">
      <c r="B24" s="118"/>
      <c r="C24" s="129"/>
      <c r="D24" s="199"/>
      <c r="E24" s="204"/>
      <c r="F24" s="131"/>
      <c r="G24" s="191" t="s">
        <v>31</v>
      </c>
      <c r="H24" s="193"/>
      <c r="I24" s="193"/>
      <c r="J24" s="152" t="s">
        <v>32</v>
      </c>
      <c r="K24" s="152" t="s">
        <v>33</v>
      </c>
      <c r="L24" s="153" t="s">
        <v>34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35" customHeight="1">
      <c r="B25" s="118"/>
      <c r="C25" s="129"/>
      <c r="D25" s="179" t="s">
        <v>35</v>
      </c>
      <c r="E25" s="180"/>
      <c r="F25" s="130"/>
      <c r="G25" s="205" t="s">
        <v>36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35" customHeight="1">
      <c r="B26" s="118"/>
      <c r="C26" s="129"/>
      <c r="D26" s="179"/>
      <c r="E26" s="171"/>
      <c r="F26" s="130"/>
      <c r="G26" s="207" t="s">
        <v>37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35" customHeight="1">
      <c r="B27" s="118"/>
      <c r="C27" s="210" t="s">
        <v>38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showGridLines="0" topLeftCell="A5" workbookViewId="0">
      <selection activeCell="B2" sqref="B2:B41"/>
    </sheetView>
  </sheetViews>
  <sheetFormatPr defaultColWidth="9.1328125" defaultRowHeight="14.25"/>
  <cols>
    <col min="1" max="1" width="5.73046875" style="57" customWidth="1"/>
    <col min="2" max="2" width="30.73046875" style="57" customWidth="1"/>
    <col min="3" max="3" width="5.73046875" style="57" customWidth="1"/>
    <col min="4" max="4" width="13.265625" style="57" customWidth="1"/>
    <col min="5" max="5" width="10.73046875" style="57" customWidth="1"/>
    <col min="6" max="16384" width="9.1328125" style="57"/>
  </cols>
  <sheetData>
    <row r="1" spans="1:5" ht="12.75" customHeight="1">
      <c r="A1" s="110" t="s">
        <v>39</v>
      </c>
      <c r="B1" s="110" t="s">
        <v>40</v>
      </c>
      <c r="C1" s="110" t="s">
        <v>41</v>
      </c>
      <c r="D1" s="110" t="s">
        <v>42</v>
      </c>
      <c r="E1" s="110" t="s">
        <v>43</v>
      </c>
    </row>
    <row r="2" spans="1:5" ht="12.75" customHeight="1">
      <c r="A2" s="161" t="s">
        <v>44</v>
      </c>
      <c r="B2" s="111" t="s">
        <v>45</v>
      </c>
      <c r="C2" s="112" t="s">
        <v>46</v>
      </c>
      <c r="D2" s="113" t="s">
        <v>47</v>
      </c>
      <c r="E2" s="112" t="s">
        <v>48</v>
      </c>
    </row>
    <row r="3" spans="1:5" ht="12.75" customHeight="1">
      <c r="A3" s="161" t="s">
        <v>49</v>
      </c>
      <c r="B3" s="111" t="s">
        <v>50</v>
      </c>
      <c r="C3" s="112" t="s">
        <v>46</v>
      </c>
      <c r="D3" s="113" t="s">
        <v>51</v>
      </c>
      <c r="E3" s="112" t="s">
        <v>52</v>
      </c>
    </row>
    <row r="4" spans="1:5" ht="12.75" customHeight="1">
      <c r="A4" s="161" t="s">
        <v>53</v>
      </c>
      <c r="B4" s="111" t="s">
        <v>54</v>
      </c>
      <c r="C4" s="112" t="s">
        <v>55</v>
      </c>
      <c r="D4" s="113" t="s">
        <v>56</v>
      </c>
      <c r="E4" s="112" t="s">
        <v>57</v>
      </c>
    </row>
    <row r="5" spans="1:5" ht="12.75" customHeight="1">
      <c r="A5" s="161" t="s">
        <v>58</v>
      </c>
      <c r="B5" s="111" t="s">
        <v>59</v>
      </c>
      <c r="C5" s="112" t="s">
        <v>46</v>
      </c>
      <c r="D5" s="113" t="s">
        <v>47</v>
      </c>
      <c r="E5" s="112" t="s">
        <v>60</v>
      </c>
    </row>
    <row r="6" spans="1:5" ht="12.75" customHeight="1">
      <c r="A6" s="161" t="s">
        <v>61</v>
      </c>
      <c r="B6" s="111" t="s">
        <v>62</v>
      </c>
      <c r="C6" s="112" t="s">
        <v>46</v>
      </c>
      <c r="D6" s="113" t="s">
        <v>51</v>
      </c>
      <c r="E6" s="112" t="s">
        <v>63</v>
      </c>
    </row>
    <row r="7" spans="1:5" ht="12.75" customHeight="1">
      <c r="A7" s="161" t="s">
        <v>64</v>
      </c>
      <c r="B7" s="111" t="s">
        <v>65</v>
      </c>
      <c r="C7" s="112" t="s">
        <v>46</v>
      </c>
      <c r="D7" s="113" t="s">
        <v>47</v>
      </c>
      <c r="E7" s="112" t="s">
        <v>66</v>
      </c>
    </row>
    <row r="8" spans="1:5" ht="12.75" customHeight="1">
      <c r="A8" s="161" t="s">
        <v>67</v>
      </c>
      <c r="B8" s="111" t="s">
        <v>68</v>
      </c>
      <c r="C8" s="112" t="s">
        <v>46</v>
      </c>
      <c r="D8" s="113" t="s">
        <v>56</v>
      </c>
      <c r="E8" s="112" t="s">
        <v>69</v>
      </c>
    </row>
    <row r="9" spans="1:5" ht="12.75" customHeight="1">
      <c r="A9" s="161" t="s">
        <v>70</v>
      </c>
      <c r="B9" s="111" t="s">
        <v>71</v>
      </c>
      <c r="C9" s="112" t="s">
        <v>46</v>
      </c>
      <c r="D9" s="113" t="s">
        <v>56</v>
      </c>
      <c r="E9" s="112" t="s">
        <v>72</v>
      </c>
    </row>
    <row r="10" spans="1:5" ht="12.75" customHeight="1">
      <c r="A10" s="161" t="s">
        <v>73</v>
      </c>
      <c r="B10" s="111" t="s">
        <v>74</v>
      </c>
      <c r="C10" s="112" t="s">
        <v>46</v>
      </c>
      <c r="D10" s="113" t="s">
        <v>56</v>
      </c>
      <c r="E10" s="112" t="s">
        <v>75</v>
      </c>
    </row>
    <row r="11" spans="1:5" ht="12.75" customHeight="1">
      <c r="A11" s="161" t="s">
        <v>76</v>
      </c>
      <c r="B11" s="114" t="s">
        <v>77</v>
      </c>
      <c r="C11" s="112" t="s">
        <v>46</v>
      </c>
      <c r="D11" s="113" t="s">
        <v>78</v>
      </c>
      <c r="E11" s="112" t="s">
        <v>79</v>
      </c>
    </row>
    <row r="12" spans="1:5" ht="12.75" customHeight="1">
      <c r="A12" s="161" t="s">
        <v>80</v>
      </c>
      <c r="B12" s="111" t="s">
        <v>81</v>
      </c>
      <c r="C12" s="112" t="s">
        <v>46</v>
      </c>
      <c r="D12" s="113" t="s">
        <v>78</v>
      </c>
      <c r="E12" s="112" t="s">
        <v>82</v>
      </c>
    </row>
    <row r="13" spans="1:5" ht="12.75" customHeight="1">
      <c r="A13" s="161" t="s">
        <v>83</v>
      </c>
      <c r="B13" s="111" t="s">
        <v>84</v>
      </c>
      <c r="C13" s="112" t="s">
        <v>46</v>
      </c>
      <c r="D13" s="113" t="s">
        <v>78</v>
      </c>
      <c r="E13" s="112" t="s">
        <v>85</v>
      </c>
    </row>
    <row r="14" spans="1:5" ht="12.75" customHeight="1">
      <c r="A14" s="161" t="s">
        <v>86</v>
      </c>
      <c r="B14" s="111" t="s">
        <v>87</v>
      </c>
      <c r="C14" s="112" t="s">
        <v>46</v>
      </c>
      <c r="D14" s="113" t="s">
        <v>78</v>
      </c>
      <c r="E14" s="112" t="s">
        <v>88</v>
      </c>
    </row>
    <row r="15" spans="1:5" ht="12.75" customHeight="1">
      <c r="A15" s="161" t="s">
        <v>89</v>
      </c>
      <c r="B15" s="111" t="s">
        <v>90</v>
      </c>
      <c r="C15" s="112" t="s">
        <v>46</v>
      </c>
      <c r="D15" s="113" t="s">
        <v>78</v>
      </c>
      <c r="E15" s="112" t="s">
        <v>91</v>
      </c>
    </row>
    <row r="16" spans="1:5" ht="12.75" customHeight="1">
      <c r="A16" s="161" t="s">
        <v>92</v>
      </c>
      <c r="B16" s="111" t="s">
        <v>93</v>
      </c>
      <c r="C16" s="112" t="s">
        <v>46</v>
      </c>
      <c r="D16" s="113" t="s">
        <v>47</v>
      </c>
      <c r="E16" s="112" t="s">
        <v>94</v>
      </c>
    </row>
    <row r="17" spans="1:5" ht="12.75" customHeight="1">
      <c r="A17" s="161" t="s">
        <v>95</v>
      </c>
      <c r="B17" s="111" t="s">
        <v>96</v>
      </c>
      <c r="C17" s="112" t="s">
        <v>46</v>
      </c>
      <c r="D17" s="113" t="s">
        <v>97</v>
      </c>
      <c r="E17" s="112" t="s">
        <v>98</v>
      </c>
    </row>
    <row r="18" spans="1:5" ht="12.75" customHeight="1">
      <c r="A18" s="161" t="s">
        <v>99</v>
      </c>
      <c r="B18" s="111" t="s">
        <v>100</v>
      </c>
      <c r="C18" s="112" t="s">
        <v>46</v>
      </c>
      <c r="D18" s="113" t="s">
        <v>56</v>
      </c>
      <c r="E18" s="112" t="s">
        <v>101</v>
      </c>
    </row>
    <row r="19" spans="1:5" ht="12.75" customHeight="1">
      <c r="A19" s="161" t="s">
        <v>102</v>
      </c>
      <c r="B19" s="111" t="s">
        <v>103</v>
      </c>
      <c r="C19" s="112" t="s">
        <v>46</v>
      </c>
      <c r="D19" s="113" t="s">
        <v>104</v>
      </c>
      <c r="E19" s="112" t="s">
        <v>105</v>
      </c>
    </row>
    <row r="20" spans="1:5" ht="12.75" customHeight="1">
      <c r="A20" s="161" t="s">
        <v>106</v>
      </c>
      <c r="B20" s="111" t="s">
        <v>107</v>
      </c>
      <c r="C20" s="112" t="s">
        <v>46</v>
      </c>
      <c r="D20" s="113" t="s">
        <v>78</v>
      </c>
      <c r="E20" s="112" t="s">
        <v>108</v>
      </c>
    </row>
    <row r="21" spans="1:5" ht="12.75" customHeight="1">
      <c r="A21" s="161" t="s">
        <v>109</v>
      </c>
      <c r="B21" s="111" t="s">
        <v>110</v>
      </c>
      <c r="C21" s="112" t="s">
        <v>46</v>
      </c>
      <c r="D21" s="113" t="s">
        <v>47</v>
      </c>
      <c r="E21" s="112" t="s">
        <v>111</v>
      </c>
    </row>
    <row r="22" spans="1:5" ht="12.75" customHeight="1">
      <c r="A22" s="161" t="s">
        <v>112</v>
      </c>
      <c r="B22" s="111" t="s">
        <v>113</v>
      </c>
      <c r="C22" s="112" t="s">
        <v>55</v>
      </c>
      <c r="D22" s="113" t="s">
        <v>114</v>
      </c>
      <c r="E22" s="112" t="s">
        <v>115</v>
      </c>
    </row>
    <row r="23" spans="1:5" ht="12.75" customHeight="1">
      <c r="A23" s="161" t="s">
        <v>116</v>
      </c>
      <c r="B23" s="111" t="s">
        <v>117</v>
      </c>
      <c r="C23" s="112" t="s">
        <v>46</v>
      </c>
      <c r="D23" s="113" t="s">
        <v>118</v>
      </c>
      <c r="E23" s="112" t="s">
        <v>119</v>
      </c>
    </row>
    <row r="24" spans="1:5" ht="12.75" customHeight="1">
      <c r="A24" s="161" t="s">
        <v>120</v>
      </c>
      <c r="B24" s="111" t="s">
        <v>121</v>
      </c>
      <c r="C24" s="112" t="s">
        <v>46</v>
      </c>
      <c r="D24" s="113" t="s">
        <v>78</v>
      </c>
      <c r="E24" s="112" t="s">
        <v>122</v>
      </c>
    </row>
    <row r="25" spans="1:5" ht="12.75" customHeight="1">
      <c r="A25" s="161" t="s">
        <v>123</v>
      </c>
      <c r="B25" s="111" t="s">
        <v>124</v>
      </c>
      <c r="C25" s="112" t="s">
        <v>46</v>
      </c>
      <c r="D25" s="113" t="s">
        <v>114</v>
      </c>
      <c r="E25" s="112" t="s">
        <v>125</v>
      </c>
    </row>
    <row r="26" spans="1:5" ht="12.75" customHeight="1">
      <c r="A26" s="161" t="s">
        <v>126</v>
      </c>
      <c r="B26" s="111" t="s">
        <v>127</v>
      </c>
      <c r="C26" s="112" t="s">
        <v>46</v>
      </c>
      <c r="D26" s="113" t="s">
        <v>56</v>
      </c>
      <c r="E26" s="112" t="s">
        <v>128</v>
      </c>
    </row>
    <row r="27" spans="1:5" ht="12.75" customHeight="1">
      <c r="A27" s="161" t="s">
        <v>129</v>
      </c>
      <c r="B27" s="111" t="s">
        <v>130</v>
      </c>
      <c r="C27" s="112" t="s">
        <v>46</v>
      </c>
      <c r="D27" s="113" t="s">
        <v>47</v>
      </c>
      <c r="E27" s="112" t="s">
        <v>131</v>
      </c>
    </row>
    <row r="28" spans="1:5" ht="12.75" customHeight="1">
      <c r="A28" s="161" t="s">
        <v>132</v>
      </c>
      <c r="B28" s="111" t="s">
        <v>133</v>
      </c>
      <c r="C28" s="112" t="s">
        <v>46</v>
      </c>
      <c r="D28" s="113" t="s">
        <v>47</v>
      </c>
      <c r="E28" s="112" t="s">
        <v>134</v>
      </c>
    </row>
    <row r="29" spans="1:5" ht="12.75" customHeight="1">
      <c r="A29" s="161" t="s">
        <v>135</v>
      </c>
      <c r="B29" s="111" t="s">
        <v>136</v>
      </c>
      <c r="C29" s="112" t="s">
        <v>46</v>
      </c>
      <c r="D29" s="113" t="s">
        <v>47</v>
      </c>
      <c r="E29" s="112" t="s">
        <v>137</v>
      </c>
    </row>
    <row r="30" spans="1:5" ht="12.75" customHeight="1">
      <c r="A30" s="161" t="s">
        <v>138</v>
      </c>
      <c r="B30" s="111" t="s">
        <v>139</v>
      </c>
      <c r="C30" s="112" t="s">
        <v>55</v>
      </c>
      <c r="D30" s="113" t="s">
        <v>56</v>
      </c>
      <c r="E30" s="112" t="s">
        <v>140</v>
      </c>
    </row>
    <row r="31" spans="1:5" ht="12.75" customHeight="1">
      <c r="A31" s="161" t="s">
        <v>141</v>
      </c>
      <c r="B31" s="111" t="s">
        <v>142</v>
      </c>
      <c r="C31" s="112" t="s">
        <v>46</v>
      </c>
      <c r="D31" s="113" t="s">
        <v>143</v>
      </c>
      <c r="E31" s="112" t="s">
        <v>144</v>
      </c>
    </row>
    <row r="32" spans="1:5" ht="12.75" customHeight="1">
      <c r="A32" s="161" t="s">
        <v>145</v>
      </c>
      <c r="B32" s="111" t="s">
        <v>146</v>
      </c>
      <c r="C32" s="112" t="s">
        <v>55</v>
      </c>
      <c r="D32" s="113" t="s">
        <v>56</v>
      </c>
      <c r="E32" s="112" t="s">
        <v>147</v>
      </c>
    </row>
    <row r="33" spans="1:5" ht="12.75" customHeight="1">
      <c r="A33" s="161" t="s">
        <v>148</v>
      </c>
      <c r="B33" s="111" t="s">
        <v>149</v>
      </c>
      <c r="C33" s="112" t="s">
        <v>46</v>
      </c>
      <c r="D33" s="113" t="s">
        <v>56</v>
      </c>
      <c r="E33" s="112" t="s">
        <v>150</v>
      </c>
    </row>
    <row r="34" spans="1:5" ht="12.75" customHeight="1">
      <c r="A34" s="161" t="s">
        <v>151</v>
      </c>
      <c r="B34" s="111" t="s">
        <v>152</v>
      </c>
      <c r="C34" s="112" t="s">
        <v>46</v>
      </c>
      <c r="D34" s="113" t="s">
        <v>56</v>
      </c>
      <c r="E34" s="112" t="s">
        <v>153</v>
      </c>
    </row>
    <row r="35" spans="1:5" ht="12.75" customHeight="1">
      <c r="A35" s="161" t="s">
        <v>154</v>
      </c>
      <c r="B35" s="111" t="s">
        <v>155</v>
      </c>
      <c r="C35" s="112" t="s">
        <v>46</v>
      </c>
      <c r="D35" s="113" t="s">
        <v>51</v>
      </c>
      <c r="E35" s="112" t="s">
        <v>156</v>
      </c>
    </row>
    <row r="36" spans="1:5" ht="12.75" customHeight="1">
      <c r="A36" s="161" t="s">
        <v>157</v>
      </c>
      <c r="B36" s="111" t="s">
        <v>158</v>
      </c>
      <c r="C36" s="112" t="s">
        <v>55</v>
      </c>
      <c r="D36" s="113" t="s">
        <v>56</v>
      </c>
      <c r="E36" s="112" t="s">
        <v>159</v>
      </c>
    </row>
    <row r="37" spans="1:5" ht="12.75" customHeight="1">
      <c r="A37" s="161" t="s">
        <v>160</v>
      </c>
      <c r="B37" s="111" t="s">
        <v>161</v>
      </c>
      <c r="C37" s="112" t="s">
        <v>46</v>
      </c>
      <c r="D37" s="113" t="s">
        <v>78</v>
      </c>
      <c r="E37" s="112" t="s">
        <v>162</v>
      </c>
    </row>
    <row r="38" spans="1:5" ht="12.75" customHeight="1">
      <c r="A38" s="161" t="s">
        <v>163</v>
      </c>
      <c r="B38" s="111" t="s">
        <v>164</v>
      </c>
      <c r="C38" s="112" t="s">
        <v>46</v>
      </c>
      <c r="D38" s="113" t="s">
        <v>51</v>
      </c>
      <c r="E38" s="112" t="s">
        <v>165</v>
      </c>
    </row>
    <row r="39" spans="1:5" ht="12.75" customHeight="1">
      <c r="A39" s="161" t="s">
        <v>166</v>
      </c>
      <c r="B39" s="111" t="s">
        <v>167</v>
      </c>
      <c r="C39" s="112" t="s">
        <v>46</v>
      </c>
      <c r="D39" s="113" t="s">
        <v>47</v>
      </c>
      <c r="E39" s="112" t="s">
        <v>168</v>
      </c>
    </row>
    <row r="40" spans="1:5" ht="12.75" customHeight="1">
      <c r="A40" s="161" t="s">
        <v>169</v>
      </c>
      <c r="B40" s="111" t="s">
        <v>170</v>
      </c>
      <c r="C40" s="112" t="s">
        <v>55</v>
      </c>
      <c r="D40" s="113" t="s">
        <v>47</v>
      </c>
      <c r="E40" s="112" t="s">
        <v>171</v>
      </c>
    </row>
    <row r="41" spans="1:5" ht="12.75" customHeight="1">
      <c r="A41" s="161" t="s">
        <v>172</v>
      </c>
      <c r="B41" s="111" t="s">
        <v>173</v>
      </c>
      <c r="C41" s="112" t="s">
        <v>46</v>
      </c>
      <c r="D41" s="113" t="s">
        <v>78</v>
      </c>
      <c r="E41" s="112" t="s">
        <v>174</v>
      </c>
    </row>
    <row r="42" spans="1:5" ht="12.75" customHeight="1">
      <c r="A42" s="161" t="s">
        <v>175</v>
      </c>
      <c r="B42" s="111"/>
      <c r="C42" s="112"/>
      <c r="D42" s="113"/>
      <c r="E42" s="112"/>
    </row>
    <row r="43" spans="1:5" ht="12.75" customHeight="1">
      <c r="A43" s="161" t="s">
        <v>176</v>
      </c>
      <c r="B43" s="111"/>
      <c r="C43" s="112"/>
      <c r="D43" s="113"/>
      <c r="E43" s="112"/>
    </row>
    <row r="44" spans="1:5" ht="12.75" customHeight="1">
      <c r="A44" s="161" t="s">
        <v>177</v>
      </c>
      <c r="B44" s="111"/>
      <c r="C44" s="112"/>
      <c r="D44" s="113"/>
      <c r="E44" s="112"/>
    </row>
    <row r="45" spans="1:5" ht="12.75" customHeight="1">
      <c r="A45" s="161" t="s">
        <v>178</v>
      </c>
      <c r="B45" s="111"/>
      <c r="C45" s="112"/>
      <c r="D45" s="113"/>
      <c r="E45" s="112"/>
    </row>
    <row r="46" spans="1:5" ht="12.75" customHeight="1">
      <c r="A46" s="161" t="s">
        <v>179</v>
      </c>
      <c r="B46" s="111"/>
      <c r="C46" s="112"/>
      <c r="D46" s="113"/>
      <c r="E46" s="112"/>
    </row>
    <row r="47" spans="1:5" ht="12.75" customHeight="1">
      <c r="A47" s="161" t="s">
        <v>180</v>
      </c>
      <c r="B47" s="111"/>
      <c r="C47" s="112"/>
      <c r="D47" s="113"/>
      <c r="E47" s="112"/>
    </row>
    <row r="48" spans="1:5" ht="12.75" customHeight="1">
      <c r="A48" s="161" t="s">
        <v>181</v>
      </c>
      <c r="B48" s="111"/>
      <c r="C48" s="112"/>
      <c r="D48" s="113"/>
      <c r="E48" s="112"/>
    </row>
    <row r="49" spans="1:5" ht="12.75" customHeight="1">
      <c r="A49" s="161" t="s">
        <v>182</v>
      </c>
      <c r="B49" s="111"/>
      <c r="C49" s="112"/>
      <c r="D49" s="113"/>
      <c r="E49" s="112"/>
    </row>
    <row r="50" spans="1:5" ht="12.75" customHeight="1">
      <c r="A50" s="161" t="s">
        <v>183</v>
      </c>
      <c r="B50" s="111"/>
      <c r="C50" s="112"/>
      <c r="D50" s="113"/>
      <c r="E50" s="112"/>
    </row>
    <row r="51" spans="1:5" ht="12.75" customHeight="1">
      <c r="A51" s="161" t="s">
        <v>184</v>
      </c>
      <c r="B51" s="111"/>
      <c r="C51" s="112"/>
      <c r="D51" s="113"/>
      <c r="E51" s="112"/>
    </row>
    <row r="52" spans="1:5" ht="12.75" customHeight="1">
      <c r="A52" s="161" t="s">
        <v>185</v>
      </c>
      <c r="B52" s="111"/>
      <c r="C52" s="112"/>
      <c r="D52" s="113"/>
      <c r="E52" s="112"/>
    </row>
    <row r="53" spans="1:5" ht="12.75" customHeight="1">
      <c r="A53" s="161" t="s">
        <v>186</v>
      </c>
      <c r="B53" s="111"/>
      <c r="C53" s="112"/>
      <c r="D53" s="113"/>
      <c r="E53" s="112"/>
    </row>
    <row r="54" spans="1:5" ht="12.75" customHeight="1">
      <c r="A54" s="161" t="s">
        <v>187</v>
      </c>
      <c r="B54" s="111"/>
      <c r="C54" s="112"/>
      <c r="D54" s="113"/>
      <c r="E54" s="112"/>
    </row>
    <row r="55" spans="1:5" ht="12.75" customHeight="1">
      <c r="A55" s="161" t="s">
        <v>188</v>
      </c>
      <c r="B55" s="111"/>
      <c r="C55" s="112"/>
      <c r="D55" s="113"/>
      <c r="E55" s="112"/>
    </row>
    <row r="56" spans="1:5" ht="12.75" customHeight="1">
      <c r="A56" s="161" t="s">
        <v>189</v>
      </c>
      <c r="B56" s="111"/>
      <c r="C56" s="112"/>
      <c r="D56" s="113"/>
      <c r="E56" s="112"/>
    </row>
    <row r="57" spans="1:5" ht="12.75" customHeight="1">
      <c r="A57" s="161" t="s">
        <v>190</v>
      </c>
      <c r="B57" s="111"/>
      <c r="C57" s="112"/>
      <c r="D57" s="113"/>
      <c r="E57" s="112"/>
    </row>
    <row r="58" spans="1:5" ht="12.75" customHeight="1">
      <c r="A58" s="161" t="s">
        <v>191</v>
      </c>
      <c r="B58" s="111"/>
      <c r="C58" s="112"/>
      <c r="D58" s="113"/>
      <c r="E58" s="112"/>
    </row>
    <row r="59" spans="1:5" ht="12.75" customHeight="1">
      <c r="A59" s="161" t="s">
        <v>192</v>
      </c>
      <c r="B59" s="111"/>
      <c r="C59" s="112"/>
      <c r="D59" s="113"/>
      <c r="E59" s="112"/>
    </row>
    <row r="60" spans="1:5" ht="12.75" customHeight="1">
      <c r="A60" s="161" t="s">
        <v>193</v>
      </c>
      <c r="B60" s="111"/>
      <c r="C60" s="112"/>
      <c r="D60" s="113"/>
      <c r="E60" s="112"/>
    </row>
    <row r="61" spans="1:5" ht="12.75" customHeight="1">
      <c r="A61" s="161" t="s">
        <v>194</v>
      </c>
      <c r="B61" s="111"/>
      <c r="C61" s="112"/>
      <c r="D61" s="113"/>
      <c r="E61" s="112"/>
    </row>
    <row r="62" spans="1:5" ht="12.75" customHeight="1">
      <c r="A62" s="161" t="s">
        <v>195</v>
      </c>
      <c r="B62" s="111"/>
      <c r="C62" s="112"/>
      <c r="D62" s="113"/>
      <c r="E62" s="112"/>
    </row>
    <row r="63" spans="1:5" ht="12.75" customHeight="1">
      <c r="A63" s="161" t="s">
        <v>196</v>
      </c>
      <c r="B63" s="111"/>
      <c r="C63" s="112"/>
      <c r="D63" s="113"/>
      <c r="E63" s="112"/>
    </row>
    <row r="64" spans="1:5" ht="12.75" customHeight="1">
      <c r="A64" s="161" t="s">
        <v>197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5"/>
  <sheetViews>
    <sheetView showGridLines="0" workbookViewId="0">
      <selection activeCell="V58" sqref="V58"/>
    </sheetView>
  </sheetViews>
  <sheetFormatPr defaultColWidth="8.86328125" defaultRowHeight="12.75"/>
  <cols>
    <col min="1" max="1" width="2.3984375" style="82" customWidth="1"/>
    <col min="2" max="2" width="28.73046875" style="82" customWidth="1"/>
    <col min="3" max="3" width="2.73046875" style="82" customWidth="1"/>
    <col min="4" max="4" width="6.73046875" style="83" customWidth="1"/>
    <col min="5" max="5" width="5.265625" style="84" customWidth="1"/>
    <col min="6" max="7" width="5.265625" style="85" customWidth="1"/>
    <col min="8" max="8" width="5.73046875" style="86" customWidth="1"/>
    <col min="9" max="9" width="4.73046875" style="87" customWidth="1"/>
    <col min="10" max="11" width="5.265625" style="82" customWidth="1"/>
    <col min="12" max="12" width="5.265625" style="88" customWidth="1"/>
    <col min="13" max="14" width="5.73046875" style="86" customWidth="1"/>
    <col min="15" max="15" width="4.73046875" style="87" customWidth="1"/>
    <col min="16" max="17" width="5.265625" style="82" customWidth="1"/>
    <col min="18" max="18" width="5.265625" style="88" customWidth="1"/>
    <col min="19" max="20" width="5.73046875" style="86" customWidth="1"/>
    <col min="21" max="21" width="4.73046875" style="87" customWidth="1"/>
    <col min="22" max="22" width="5.265625" style="87" customWidth="1"/>
    <col min="23" max="23" width="13.73046875" style="85" customWidth="1"/>
    <col min="24" max="24" width="6.3984375" style="82" customWidth="1"/>
    <col min="25" max="25" width="2.265625" style="82" customWidth="1"/>
    <col min="26" max="16384" width="8.86328125" style="82"/>
  </cols>
  <sheetData>
    <row r="1" spans="1:24" ht="15" customHeight="1">
      <c r="A1" s="285" t="str">
        <f>CONCATENATE('INITIAL INPUT'!D12,"  ",'INITIAL INPUT'!G12)</f>
        <v>CITCS 2A  ITE3</v>
      </c>
      <c r="B1" s="286"/>
      <c r="C1" s="286"/>
      <c r="D1" s="287"/>
      <c r="E1" s="222" t="s">
        <v>198</v>
      </c>
      <c r="F1" s="223"/>
      <c r="G1" s="223"/>
      <c r="H1" s="223"/>
      <c r="I1" s="224"/>
      <c r="J1" s="222" t="s">
        <v>199</v>
      </c>
      <c r="K1" s="223"/>
      <c r="L1" s="223"/>
      <c r="M1" s="223"/>
      <c r="N1" s="223"/>
      <c r="O1" s="224"/>
      <c r="P1" s="222" t="s">
        <v>200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201</v>
      </c>
      <c r="H2" s="257" t="s">
        <v>202</v>
      </c>
      <c r="I2" s="261" t="str">
        <f>IF('INITIAL INPUT'!J23="","GRADE (%)","INVALID GRADE")</f>
        <v>GRADE (%)</v>
      </c>
      <c r="J2" s="242" t="str">
        <f>E2</f>
        <v>Class Standing</v>
      </c>
      <c r="K2" s="248" t="str">
        <f>F2</f>
        <v>Laboratory</v>
      </c>
      <c r="L2" s="254" t="str">
        <f>G2</f>
        <v>EXAM</v>
      </c>
      <c r="M2" s="267" t="s">
        <v>203</v>
      </c>
      <c r="N2" s="257" t="s">
        <v>202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201</v>
      </c>
      <c r="S2" s="267" t="s">
        <v>203</v>
      </c>
      <c r="T2" s="257" t="s">
        <v>202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204</v>
      </c>
    </row>
    <row r="3" spans="1:24" s="80" customFormat="1" ht="12.75" customHeight="1">
      <c r="A3" s="225" t="str">
        <f>'INITIAL INPUT'!J12</f>
        <v>WEB APPLICATION DEVELOPMENT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>MW 11:15AM-12:30PM  MWF 12:30PM-1:45PM</v>
      </c>
      <c r="B4" s="229"/>
      <c r="C4" s="230"/>
      <c r="D4" s="89" t="str">
        <f>'INITIAL INPUT'!J14</f>
        <v>M307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" customHeight="1">
      <c r="A5" s="228" t="str">
        <f>CONCATENATE('INITIAL INPUT'!G16," Trimester ","SY ",'INITIAL INPUT'!D16)</f>
        <v>2nd Trimester SY 2017-2018</v>
      </c>
      <c r="B5" s="229"/>
      <c r="C5" s="230"/>
      <c r="D5" s="231"/>
      <c r="E5" s="243"/>
      <c r="F5" s="249"/>
      <c r="G5" s="255">
        <f>'INITIAL INPUT'!D20</f>
        <v>0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205</v>
      </c>
      <c r="B7" s="292"/>
      <c r="C7" s="238" t="s">
        <v>206</v>
      </c>
      <c r="D7" s="240" t="s">
        <v>207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0.33</v>
      </c>
      <c r="F8" s="91">
        <f>'INITIAL INPUT'!J21</f>
        <v>0.33</v>
      </c>
      <c r="G8" s="91">
        <f>'INITIAL INPUT'!J22</f>
        <v>0.34</v>
      </c>
      <c r="H8" s="259"/>
      <c r="I8" s="263"/>
      <c r="J8" s="90">
        <f>'INITIAL INPUT'!K20</f>
        <v>0.33</v>
      </c>
      <c r="K8" s="91">
        <f>'INITIAL INPUT'!K21</f>
        <v>0.33</v>
      </c>
      <c r="L8" s="91">
        <f>'INITIAL INPUT'!K22</f>
        <v>0.34</v>
      </c>
      <c r="M8" s="269"/>
      <c r="N8" s="259"/>
      <c r="O8" s="263"/>
      <c r="P8" s="90">
        <f>'INITIAL INPUT'!L20</f>
        <v>0.33</v>
      </c>
      <c r="Q8" s="91">
        <f>'INITIAL INPUT'!L21</f>
        <v>0.33</v>
      </c>
      <c r="R8" s="91">
        <f>'INITIAL INPUT'!L22</f>
        <v>0.34</v>
      </c>
      <c r="S8" s="269"/>
      <c r="T8" s="259"/>
      <c r="U8" s="263"/>
      <c r="V8" s="275"/>
      <c r="W8" s="280"/>
    </row>
    <row r="9" spans="1:24" s="81" customFormat="1" ht="12" customHeight="1">
      <c r="A9" s="162" t="s">
        <v>44</v>
      </c>
      <c r="B9" s="92" t="str">
        <f>IF(NAMES!B2="","",NAMES!B2)</f>
        <v xml:space="preserve">ABAKAR, TAHIR M. </v>
      </c>
      <c r="C9" s="93" t="str">
        <f>IF(NAMES!C2="","",NAMES!C2)</f>
        <v>M</v>
      </c>
      <c r="D9" s="94" t="str">
        <f>IF(NAMES!D2="","",NAMES!D2)</f>
        <v>BSIT-NET SEC TRACK-2</v>
      </c>
      <c r="E9" s="95">
        <f>IF(PRELIM!P9="","",$E$8*PRELIM!P9)</f>
        <v>14.4375</v>
      </c>
      <c r="F9" s="96">
        <f>IF(PRELIM!AB9="","",$F$8*PRELIM!AB9)</f>
        <v>24.315789473684209</v>
      </c>
      <c r="G9" s="96">
        <f>IF(PRELIM!AD9="","",$G$8*PRELIM!AD9)</f>
        <v>12.981818181818184</v>
      </c>
      <c r="H9" s="97">
        <f t="shared" ref="H9:H40" si="0">IF(SUM(E9:G9)=0,"",SUM(E9:G9))</f>
        <v>51.735107655502389</v>
      </c>
      <c r="I9" s="103">
        <f>IF(H9="","",VLOOKUP(H9,'INITIAL INPUT'!$P$4:$R$34,3))</f>
        <v>76</v>
      </c>
      <c r="J9" s="96">
        <f>IF(MIDTERM!P9="","",$J$8*MIDTERM!P9)</f>
        <v>24.828571428571429</v>
      </c>
      <c r="K9" s="96">
        <f>IF(MIDTERM!AB9="","",$K$8*MIDTERM!AB9)</f>
        <v>19.8</v>
      </c>
      <c r="L9" s="96">
        <f>IF(MIDTERM!AD9="","",$L$8*MIDTERM!AD9)</f>
        <v>12.142857142857144</v>
      </c>
      <c r="M9" s="104">
        <f>IF(SUM(J9:L9)=0,"",SUM(J9:L9))</f>
        <v>56.771428571428579</v>
      </c>
      <c r="N9" s="105">
        <f>IF(M9="","",('INITIAL INPUT'!$J$25*CRS!H9+'INITIAL INPUT'!$K$25*CRS!M9))</f>
        <v>54.253268113465481</v>
      </c>
      <c r="O9" s="103">
        <f>IF(N9="","",VLOOKUP(N9,'INITIAL INPUT'!$P$4:$R$34,3))</f>
        <v>77</v>
      </c>
      <c r="P9" s="96">
        <f>IF(FINAL!P9="","",CRS!$P$8*FINAL!P9)</f>
        <v>15.230769230769232</v>
      </c>
      <c r="Q9" s="96">
        <f>IF(FINAL!AB9="","",CRS!$Q$8*FINAL!AB9)</f>
        <v>16.5</v>
      </c>
      <c r="R9" s="96">
        <f>IF(FINAL!AD9="","",CRS!$R$8*FINAL!AD9)</f>
        <v>14.506666666666669</v>
      </c>
      <c r="S9" s="104">
        <f t="shared" ref="S9:S15" si="1">IF(R9="","",SUM(P9:R9))</f>
        <v>46.237435897435901</v>
      </c>
      <c r="T9" s="105">
        <f>IF(S9="","",'INITIAL INPUT'!$J$26*CRS!H9+'INITIAL INPUT'!$K$26*CRS!M9+'INITIAL INPUT'!$L$26*CRS!S9)</f>
        <v>50.245352005450691</v>
      </c>
      <c r="U9" s="103">
        <f>IF(T9="","",VLOOKUP(T9,'INITIAL INPUT'!$P$4:$R$34,3))</f>
        <v>75</v>
      </c>
      <c r="V9" s="108" t="s">
        <v>208</v>
      </c>
      <c r="W9" s="109" t="str">
        <f>IF(V9="","",IF(V9="OD","OD",IF(V9="UD","UD",IF(V9="INC","NFE",IF(V9&gt;74,"PASSED","FAILED")))))</f>
        <v>NFE</v>
      </c>
      <c r="X9" s="100"/>
    </row>
    <row r="10" spans="1:24" s="81" customFormat="1" ht="12" customHeight="1">
      <c r="A10" s="163" t="s">
        <v>49</v>
      </c>
      <c r="B10" s="92" t="str">
        <f>IF(NAMES!B3="","",NAMES!B3)</f>
        <v xml:space="preserve">AHUNANYA, CHIBUEZE J. </v>
      </c>
      <c r="C10" s="93" t="str">
        <f>IF(NAMES!C3="","",NAMES!C3)</f>
        <v>M</v>
      </c>
      <c r="D10" s="94" t="str">
        <f>IF(NAMES!D3="","",NAMES!D3)</f>
        <v>BSIT-NET SEC TRACK-1</v>
      </c>
      <c r="E10" s="95">
        <f>IF(PRELIM!P10="","",$E$8*PRELIM!P10)</f>
        <v>16.5</v>
      </c>
      <c r="F10" s="96">
        <f>IF(PRELIM!AB10="","",$F$8*PRELIM!AB10)</f>
        <v>32.131578947368425</v>
      </c>
      <c r="G10" s="96">
        <f>IF(PRELIM!AD10="","",$G$8*PRELIM!AD10)</f>
        <v>15.454545454545455</v>
      </c>
      <c r="H10" s="97">
        <f t="shared" si="0"/>
        <v>64.086124401913878</v>
      </c>
      <c r="I10" s="103">
        <f>IF(H10="","",VLOOKUP(H10,'INITIAL INPUT'!$P$4:$R$34,3))</f>
        <v>82</v>
      </c>
      <c r="J10" s="96">
        <f>IF(MIDTERM!P10="","",$J$8*MIDTERM!P10)</f>
        <v>10.057142857142859</v>
      </c>
      <c r="K10" s="96">
        <f>IF(MIDTERM!AB10="","",$K$8*MIDTERM!AB10)</f>
        <v>19.8</v>
      </c>
      <c r="L10" s="96">
        <f>IF(MIDTERM!AD10="","",$L$8*MIDTERM!AD10)</f>
        <v>18.457142857142859</v>
      </c>
      <c r="M10" s="104">
        <f t="shared" ref="M10:M40" si="2">IF(SUM(J10:L10)=0,"",SUM(J10:L10))</f>
        <v>48.314285714285717</v>
      </c>
      <c r="N10" s="105">
        <f>IF(M10="","",('INITIAL INPUT'!$J$25*CRS!H10+'INITIAL INPUT'!$K$25*CRS!M10))</f>
        <v>56.200205058099797</v>
      </c>
      <c r="O10" s="103">
        <f>IF(N10="","",VLOOKUP(N10,'INITIAL INPUT'!$P$4:$R$34,3))</f>
        <v>78</v>
      </c>
      <c r="P10" s="96">
        <f>IF(FINAL!P10="","",CRS!$P$8*FINAL!P10)</f>
        <v>28.430769230769233</v>
      </c>
      <c r="Q10" s="96">
        <f>IF(FINAL!AB10="","",CRS!$Q$8*FINAL!AB10)</f>
        <v>19.5</v>
      </c>
      <c r="R10" s="96">
        <f>IF(FINAL!AD10="","",CRS!$R$8*FINAL!AD10)</f>
        <v>22.213333333333335</v>
      </c>
      <c r="S10" s="104">
        <f t="shared" si="1"/>
        <v>70.144102564102567</v>
      </c>
      <c r="T10" s="105">
        <f>IF(S10="","",'INITIAL INPUT'!$J$26*CRS!H10+'INITIAL INPUT'!$K$26*CRS!M10+'INITIAL INPUT'!$L$26*CRS!S10)</f>
        <v>63.172153811101182</v>
      </c>
      <c r="U10" s="103">
        <f>IF(T10="","",VLOOKUP(T10,'INITIAL INPUT'!$P$4:$R$34,3))</f>
        <v>82</v>
      </c>
      <c r="V10" s="108">
        <f t="shared" ref="V10:V40" si="3">U10</f>
        <v>82</v>
      </c>
      <c r="W10" s="109" t="str">
        <f t="shared" ref="W10:W40" si="4">IF(V10="","",IF(V10="OD","OD",IF(V10="UD","UD",IF(V10="INC","NFE",IF(V10&gt;74,"PASSED","FAILED")))))</f>
        <v>PASSED</v>
      </c>
      <c r="X10" s="100"/>
    </row>
    <row r="11" spans="1:24">
      <c r="A11" s="163" t="s">
        <v>53</v>
      </c>
      <c r="B11" s="92" t="str">
        <f>IF(NAMES!B4="","",NAMES!B4)</f>
        <v xml:space="preserve">BACAGAN, DANNAH ANGIELLE B. </v>
      </c>
      <c r="C11" s="93" t="str">
        <f>IF(NAMES!C4="","",NAMES!C4)</f>
        <v>F</v>
      </c>
      <c r="D11" s="94" t="str">
        <f>IF(NAMES!D4="","",NAMES!D4)</f>
        <v>BSIT-WEB TRACK-2</v>
      </c>
      <c r="E11" s="95">
        <f>IF(PRELIM!P11="","",$E$8*PRELIM!P11)</f>
        <v>29.700000000000003</v>
      </c>
      <c r="F11" s="96">
        <f>IF(PRELIM!AB11="","",$F$8*PRELIM!AB11)</f>
        <v>33</v>
      </c>
      <c r="G11" s="96">
        <f>IF(PRELIM!AD11="","",$G$8*PRELIM!AD11)</f>
        <v>25.345454545454547</v>
      </c>
      <c r="H11" s="97">
        <f t="shared" si="0"/>
        <v>88.045454545454547</v>
      </c>
      <c r="I11" s="103">
        <f>IF(H11="","",VLOOKUP(H11,'INITIAL INPUT'!$P$4:$R$34,3))</f>
        <v>94</v>
      </c>
      <c r="J11" s="96">
        <f>IF(MIDTERM!P11="","",$J$8*MIDTERM!P11)</f>
        <v>32.057142857142857</v>
      </c>
      <c r="K11" s="96">
        <f>IF(MIDTERM!AB11="","",$K$8*MIDTERM!AB11)</f>
        <v>33</v>
      </c>
      <c r="L11" s="96">
        <f>IF(MIDTERM!AD11="","",$L$8*MIDTERM!AD11)</f>
        <v>28.657142857142862</v>
      </c>
      <c r="M11" s="104">
        <f t="shared" si="2"/>
        <v>93.714285714285708</v>
      </c>
      <c r="N11" s="105">
        <f>IF(M11="","",('INITIAL INPUT'!$J$25*CRS!H11+'INITIAL INPUT'!$K$25*CRS!M11))</f>
        <v>90.879870129870127</v>
      </c>
      <c r="O11" s="103">
        <f>IF(N11="","",VLOOKUP(N11,'INITIAL INPUT'!$P$4:$R$34,3))</f>
        <v>95</v>
      </c>
      <c r="P11" s="96">
        <f>IF(FINAL!P11="","",CRS!$P$8*FINAL!P11)</f>
        <v>33</v>
      </c>
      <c r="Q11" s="96">
        <f>IF(FINAL!AB11="","",CRS!$Q$8*FINAL!AB11)</f>
        <v>31.5</v>
      </c>
      <c r="R11" s="96">
        <f>IF(FINAL!AD11="","",CRS!$R$8*FINAL!AD11)</f>
        <v>30.826666666666664</v>
      </c>
      <c r="S11" s="104">
        <f t="shared" si="1"/>
        <v>95.326666666666668</v>
      </c>
      <c r="T11" s="105">
        <f>IF(S11="","",'INITIAL INPUT'!$J$26*CRS!H11+'INITIAL INPUT'!$K$26*CRS!M11+'INITIAL INPUT'!$L$26*CRS!S11)</f>
        <v>93.103268398268398</v>
      </c>
      <c r="U11" s="103">
        <f>IF(T11="","",VLOOKUP(T11,'INITIAL INPUT'!$P$4:$R$34,3))</f>
        <v>97</v>
      </c>
      <c r="V11" s="108">
        <f t="shared" si="3"/>
        <v>97</v>
      </c>
      <c r="W11" s="109" t="str">
        <f t="shared" si="4"/>
        <v>PASSED</v>
      </c>
      <c r="X11" s="85"/>
    </row>
    <row r="12" spans="1:24">
      <c r="A12" s="163" t="s">
        <v>58</v>
      </c>
      <c r="B12" s="92" t="str">
        <f>IF(NAMES!B5="","",NAMES!B5)</f>
        <v xml:space="preserve">BIANES, LORENZO C. </v>
      </c>
      <c r="C12" s="93" t="str">
        <f>IF(NAMES!C5="","",NAMES!C5)</f>
        <v>M</v>
      </c>
      <c r="D12" s="94" t="str">
        <f>IF(NAMES!D5="","",NAMES!D5)</f>
        <v>BSIT-NET SEC TRACK-2</v>
      </c>
      <c r="E12" s="95">
        <f>IF(PRELIM!P12="","",$E$8*PRELIM!P12)</f>
        <v>27.225000000000001</v>
      </c>
      <c r="F12" s="96">
        <f>IF(PRELIM!AB12="","",$F$8*PRELIM!AB12)</f>
        <v>27.094736842105267</v>
      </c>
      <c r="G12" s="96">
        <f>IF(PRELIM!AD12="","",$G$8*PRELIM!AD12)</f>
        <v>14.218181818181817</v>
      </c>
      <c r="H12" s="97">
        <f t="shared" si="0"/>
        <v>68.53791866028709</v>
      </c>
      <c r="I12" s="103">
        <f>IF(H12="","",VLOOKUP(H12,'INITIAL INPUT'!$P$4:$R$34,3))</f>
        <v>84</v>
      </c>
      <c r="J12" s="96">
        <f>IF(MIDTERM!P12="","",$J$8*MIDTERM!P12)</f>
        <v>19.485714285714288</v>
      </c>
      <c r="K12" s="96">
        <f>IF(MIDTERM!AB12="","",$K$8*MIDTERM!AB12)</f>
        <v>19.8</v>
      </c>
      <c r="L12" s="96">
        <f>IF(MIDTERM!AD12="","",$L$8*MIDTERM!AD12)</f>
        <v>18.942857142857143</v>
      </c>
      <c r="M12" s="104">
        <f t="shared" si="2"/>
        <v>58.228571428571435</v>
      </c>
      <c r="N12" s="105">
        <f>IF(M12="","",('INITIAL INPUT'!$J$25*CRS!H12+'INITIAL INPUT'!$K$25*CRS!M12))</f>
        <v>63.383245044429259</v>
      </c>
      <c r="O12" s="103">
        <f>IF(N12="","",VLOOKUP(N12,'INITIAL INPUT'!$P$4:$R$34,3))</f>
        <v>82</v>
      </c>
      <c r="P12" s="96">
        <f>IF(FINAL!P12="","",CRS!$P$8*FINAL!P12)</f>
        <v>24.876923076923077</v>
      </c>
      <c r="Q12" s="96">
        <f>IF(FINAL!AB12="","",CRS!$Q$8*FINAL!AB12)</f>
        <v>26.25</v>
      </c>
      <c r="R12" s="96">
        <f>IF(FINAL!AD12="","",CRS!$R$8*FINAL!AD12)</f>
        <v>26.293333333333333</v>
      </c>
      <c r="S12" s="104">
        <f t="shared" si="1"/>
        <v>77.420256410256414</v>
      </c>
      <c r="T12" s="105">
        <f>IF(S12="","",'INITIAL INPUT'!$J$26*CRS!H12+'INITIAL INPUT'!$K$26*CRS!M12+'INITIAL INPUT'!$L$26*CRS!S12)</f>
        <v>70.401750727342829</v>
      </c>
      <c r="U12" s="103">
        <f>IF(T12="","",VLOOKUP(T12,'INITIAL INPUT'!$P$4:$R$34,3))</f>
        <v>85</v>
      </c>
      <c r="V12" s="108">
        <f t="shared" si="3"/>
        <v>85</v>
      </c>
      <c r="W12" s="109" t="str">
        <f t="shared" si="4"/>
        <v>PASSED</v>
      </c>
      <c r="X12" s="85"/>
    </row>
    <row r="13" spans="1:24">
      <c r="A13" s="163" t="s">
        <v>61</v>
      </c>
      <c r="B13" s="92" t="str">
        <f>IF(NAMES!B6="","",NAMES!B6)</f>
        <v xml:space="preserve">BONDAD, NEIL CHRISTOPHER C. </v>
      </c>
      <c r="C13" s="93" t="str">
        <f>IF(NAMES!C6="","",NAMES!C6)</f>
        <v>M</v>
      </c>
      <c r="D13" s="94" t="str">
        <f>IF(NAMES!D6="","",NAMES!D6)</f>
        <v>BSIT-NET SEC TRACK-1</v>
      </c>
      <c r="E13" s="95">
        <f>IF(PRELIM!P13="","",$E$8*PRELIM!P13)</f>
        <v>17.737500000000001</v>
      </c>
      <c r="F13" s="96">
        <f>IF(PRELIM!AB13="","",$F$8*PRELIM!AB13)</f>
        <v>23.621052631578948</v>
      </c>
      <c r="G13" s="96">
        <f>IF(PRELIM!AD13="","",$G$8*PRELIM!AD13)</f>
        <v>23.490909090909092</v>
      </c>
      <c r="H13" s="97">
        <f t="shared" si="0"/>
        <v>64.84946172248803</v>
      </c>
      <c r="I13" s="103">
        <f>IF(H13="","",VLOOKUP(H13,'INITIAL INPUT'!$P$4:$R$34,3))</f>
        <v>82</v>
      </c>
      <c r="J13" s="96">
        <f>IF(MIDTERM!P13="","",$J$8*MIDTERM!P13)</f>
        <v>17.600000000000001</v>
      </c>
      <c r="K13" s="96">
        <f>IF(MIDTERM!AB13="","",$K$8*MIDTERM!AB13)</f>
        <v>19.8</v>
      </c>
      <c r="L13" s="96">
        <f>IF(MIDTERM!AD13="","",$L$8*MIDTERM!AD13)</f>
        <v>28.657142857142862</v>
      </c>
      <c r="M13" s="104">
        <f t="shared" si="2"/>
        <v>66.057142857142864</v>
      </c>
      <c r="N13" s="105">
        <f>IF(M13="","",('INITIAL INPUT'!$J$25*CRS!H13+'INITIAL INPUT'!$K$25*CRS!M13))</f>
        <v>65.45330228981544</v>
      </c>
      <c r="O13" s="103">
        <f>IF(N13="","",VLOOKUP(N13,'INITIAL INPUT'!$P$4:$R$34,3))</f>
        <v>83</v>
      </c>
      <c r="P13" s="96" t="str">
        <f>IF(FINAL!P13="","",CRS!$P$8*FINAL!P13)</f>
        <v/>
      </c>
      <c r="Q13" s="96">
        <f>IF(FINAL!AB13="","",CRS!$Q$8*FINAL!AB13)</f>
        <v>15</v>
      </c>
      <c r="R13" s="96" t="str">
        <f>IF(FINAL!AD13="","",CRS!$R$8*FINAL!AD13)</f>
        <v/>
      </c>
      <c r="S13" s="104" t="str">
        <f t="shared" si="1"/>
        <v/>
      </c>
      <c r="T13" s="105" t="str">
        <f>IF(S13="","",'INITIAL INPUT'!$J$26*CRS!H13+'INITIAL INPUT'!$K$26*CRS!M13+'INITIAL INPUT'!$L$26*CRS!S13)</f>
        <v/>
      </c>
      <c r="U13" s="103" t="str">
        <f>IF(T13="","",VLOOKUP(T13,'INITIAL INPUT'!$P$4:$R$34,3))</f>
        <v/>
      </c>
      <c r="V13" s="108" t="s">
        <v>208</v>
      </c>
      <c r="W13" s="109" t="str">
        <f t="shared" si="4"/>
        <v>NFE</v>
      </c>
      <c r="X13" s="85"/>
    </row>
    <row r="14" spans="1:24">
      <c r="A14" s="163" t="s">
        <v>64</v>
      </c>
      <c r="B14" s="92" t="str">
        <f>IF(NAMES!B7="","",NAMES!B7)</f>
        <v xml:space="preserve">BULAO, ARWIN REYNIEL M. </v>
      </c>
      <c r="C14" s="93" t="str">
        <f>IF(NAMES!C7="","",NAMES!C7)</f>
        <v>M</v>
      </c>
      <c r="D14" s="94" t="str">
        <f>IF(NAMES!D7="","",NAMES!D7)</f>
        <v>BSIT-NET SEC TRACK-2</v>
      </c>
      <c r="E14" s="95">
        <f>IF(PRELIM!P14="","",$E$8*PRELIM!P14)</f>
        <v>18.974999999999998</v>
      </c>
      <c r="F14" s="96">
        <f>IF(PRELIM!AB14="","",$F$8*PRELIM!AB14)</f>
        <v>26.226315789473684</v>
      </c>
      <c r="G14" s="96">
        <f>IF(PRELIM!AD14="","",$G$8*PRELIM!AD14)</f>
        <v>14.836363636363636</v>
      </c>
      <c r="H14" s="97">
        <f t="shared" si="0"/>
        <v>60.037679425837318</v>
      </c>
      <c r="I14" s="103">
        <f>IF(H14="","",VLOOKUP(H14,'INITIAL INPUT'!$P$4:$R$34,3))</f>
        <v>80</v>
      </c>
      <c r="J14" s="96">
        <f>IF(MIDTERM!P14="","",$J$8*MIDTERM!P14)</f>
        <v>27.971428571428572</v>
      </c>
      <c r="K14" s="96">
        <f>IF(MIDTERM!AB14="","",$K$8*MIDTERM!AB14)</f>
        <v>19.8</v>
      </c>
      <c r="L14" s="96">
        <f>IF(MIDTERM!AD14="","",$L$8*MIDTERM!AD14)</f>
        <v>23.314285714285717</v>
      </c>
      <c r="M14" s="104">
        <f t="shared" si="2"/>
        <v>71.085714285714289</v>
      </c>
      <c r="N14" s="105">
        <f>IF(M14="","",('INITIAL INPUT'!$J$25*CRS!H14+'INITIAL INPUT'!$K$25*CRS!M14))</f>
        <v>65.561696855775807</v>
      </c>
      <c r="O14" s="103">
        <f>IF(N14="","",VLOOKUP(N14,'INITIAL INPUT'!$P$4:$R$34,3))</f>
        <v>83</v>
      </c>
      <c r="P14" s="96">
        <f>IF(FINAL!P14="","",CRS!$P$8*FINAL!P14)</f>
        <v>7.1076923076923082</v>
      </c>
      <c r="Q14" s="96">
        <f>IF(FINAL!AB14="","",CRS!$Q$8*FINAL!AB14)</f>
        <v>6.0000000000000009</v>
      </c>
      <c r="R14" s="96">
        <f>IF(FINAL!AD14="","",CRS!$R$8*FINAL!AD14)</f>
        <v>22.666666666666664</v>
      </c>
      <c r="S14" s="104">
        <f t="shared" si="1"/>
        <v>35.774358974358975</v>
      </c>
      <c r="T14" s="105">
        <f>IF(S14="","",'INITIAL INPUT'!$J$26*CRS!H14+'INITIAL INPUT'!$K$26*CRS!M14+'INITIAL INPUT'!$L$26*CRS!S14)</f>
        <v>50.668027915067391</v>
      </c>
      <c r="U14" s="103">
        <f>IF(T14="","",VLOOKUP(T14,'INITIAL INPUT'!$P$4:$R$34,3))</f>
        <v>75</v>
      </c>
      <c r="V14" s="108">
        <f t="shared" si="3"/>
        <v>75</v>
      </c>
      <c r="W14" s="109" t="str">
        <f t="shared" si="4"/>
        <v>PASSED</v>
      </c>
      <c r="X14" s="85"/>
    </row>
    <row r="15" spans="1:24">
      <c r="A15" s="163" t="s">
        <v>67</v>
      </c>
      <c r="B15" s="92" t="str">
        <f>IF(NAMES!B8="","",NAMES!B8)</f>
        <v xml:space="preserve">CABILITAZAN, PABLO DONMARI A. </v>
      </c>
      <c r="C15" s="93" t="str">
        <f>IF(NAMES!C8="","",NAMES!C8)</f>
        <v>M</v>
      </c>
      <c r="D15" s="94" t="str">
        <f>IF(NAMES!D8="","",NAMES!D8)</f>
        <v>BSIT-WEB TRACK-2</v>
      </c>
      <c r="E15" s="95" t="str">
        <f>IF(PRELIM!P15="","",$E$8*PRELIM!P15)</f>
        <v/>
      </c>
      <c r="F15" s="96" t="str">
        <f>IF(PRELIM!AB15="","",$F$8*PRELIM!AB15)</f>
        <v/>
      </c>
      <c r="G15" s="96" t="str">
        <f>IF(PRELIM!AD15="","",$G$8*PRELIM!AD15)</f>
        <v/>
      </c>
      <c r="H15" s="97" t="str">
        <f t="shared" si="0"/>
        <v/>
      </c>
      <c r="I15" s="103" t="str">
        <f>IF(H15="","",VLOOKUP(H15,'INITIAL INPUT'!$P$4:$R$34,3))</f>
        <v/>
      </c>
      <c r="J15" s="96" t="str">
        <f>IF(MIDTERM!P15="","",$J$8*MIDTERM!P15)</f>
        <v/>
      </c>
      <c r="K15" s="96" t="str">
        <f>IF(MIDTERM!AB15="","",$K$8*MIDTERM!AB15)</f>
        <v/>
      </c>
      <c r="L15" s="96" t="str">
        <f>IF(MIDTERM!AD15="","",$L$8*MIDTERM!AD15)</f>
        <v/>
      </c>
      <c r="M15" s="104" t="str">
        <f t="shared" si="2"/>
        <v/>
      </c>
      <c r="N15" s="105" t="str">
        <f>IF(M15="","",('INITIAL INPUT'!$J$25*CRS!H15+'INITIAL INPUT'!$K$25*CRS!M15))</f>
        <v/>
      </c>
      <c r="O15" s="103" t="str">
        <f>IF(N15="","",VLOOKUP(N15,'INITIAL INPUT'!$P$4:$R$34,3))</f>
        <v/>
      </c>
      <c r="P15" s="96" t="str">
        <f>IF(FINAL!P15="","",CRS!$P$8*FINAL!P15)</f>
        <v/>
      </c>
      <c r="Q15" s="96" t="str">
        <f>IF(FINAL!AB15="","",CRS!$Q$8*FINAL!AB15)</f>
        <v/>
      </c>
      <c r="R15" s="96" t="str">
        <f>IF(FINAL!AD15="","",CRS!$R$8*FINAL!AD15)</f>
        <v/>
      </c>
      <c r="S15" s="104" t="str">
        <f t="shared" si="1"/>
        <v/>
      </c>
      <c r="T15" s="105" t="str">
        <f>IF(S15="","",'INITIAL INPUT'!$J$26*CRS!H15+'INITIAL INPUT'!$K$26*CRS!M15+'INITIAL INPUT'!$L$26*CRS!S15)</f>
        <v/>
      </c>
      <c r="U15" s="103" t="str">
        <f>IF(T15="","",VLOOKUP(T15,'INITIAL INPUT'!$P$4:$R$34,3))</f>
        <v/>
      </c>
      <c r="V15" s="108" t="s">
        <v>209</v>
      </c>
      <c r="W15" s="109" t="str">
        <f t="shared" si="4"/>
        <v>UD</v>
      </c>
      <c r="X15" s="85"/>
    </row>
    <row r="16" spans="1:24">
      <c r="A16" s="163" t="s">
        <v>70</v>
      </c>
      <c r="B16" s="92" t="str">
        <f>IF(NAMES!B9="","",NAMES!B9)</f>
        <v xml:space="preserve">CALAWA, ROJAN KRISTOFFER N. </v>
      </c>
      <c r="C16" s="93" t="str">
        <f>IF(NAMES!C9="","",NAMES!C9)</f>
        <v>M</v>
      </c>
      <c r="D16" s="94" t="str">
        <f>IF(NAMES!D9="","",NAMES!D9)</f>
        <v>BSIT-WEB TRACK-2</v>
      </c>
      <c r="E16" s="95">
        <f>IF(PRELIM!P16="","",$E$8*PRELIM!P16)</f>
        <v>19.8</v>
      </c>
      <c r="F16" s="96">
        <f>IF(PRELIM!AB16="","",$F$8*PRELIM!AB16)</f>
        <v>27.094736842105267</v>
      </c>
      <c r="G16" s="96">
        <f>IF(PRELIM!AD16="","",$G$8*PRELIM!AD16)</f>
        <v>17.927272727272726</v>
      </c>
      <c r="H16" s="97">
        <f t="shared" si="0"/>
        <v>64.822009569377997</v>
      </c>
      <c r="I16" s="103">
        <f>IF(H16="","",VLOOKUP(H16,'INITIAL INPUT'!$P$4:$R$34,3))</f>
        <v>82</v>
      </c>
      <c r="J16" s="96" t="str">
        <f>IF(MIDTERM!P16="","",$J$8*MIDTERM!P16)</f>
        <v/>
      </c>
      <c r="K16" s="96" t="str">
        <f>IF(MIDTERM!AB16="","",$K$8*MIDTERM!AB16)</f>
        <v/>
      </c>
      <c r="L16" s="96" t="str">
        <f>IF(MIDTERM!AD16="","",$L$8*MIDTERM!AD16)</f>
        <v/>
      </c>
      <c r="M16" s="104" t="str">
        <f t="shared" si="2"/>
        <v/>
      </c>
      <c r="N16" s="105" t="str">
        <f>IF(M16="","",('INITIAL INPUT'!$J$25*CRS!H16+'INITIAL INPUT'!$K$25*CRS!M16))</f>
        <v/>
      </c>
      <c r="O16" s="103" t="str">
        <f>IF(N16="","",VLOOKUP(N16,'INITIAL INPUT'!$P$4:$R$34,3))</f>
        <v/>
      </c>
      <c r="P16" s="96" t="str">
        <f>IF(FINAL!P16="","",CRS!$P$8*FINAL!P16)</f>
        <v/>
      </c>
      <c r="Q16" s="96" t="str">
        <f>IF(FINAL!AB16="","",CRS!$Q$8*FINAL!AB16)</f>
        <v/>
      </c>
      <c r="R16" s="96" t="str">
        <f>IF(FINAL!AD16="","",CRS!$R$8*FINAL!AD16)</f>
        <v/>
      </c>
      <c r="S16" s="104" t="str">
        <f t="shared" ref="S16:S40" si="5">IF(R16="","",SUM(P16:R16))</f>
        <v/>
      </c>
      <c r="T16" s="105" t="str">
        <f>IF(S16="","",'INITIAL INPUT'!$J$26*CRS!H16+'INITIAL INPUT'!$K$26*CRS!M16+'INITIAL INPUT'!$L$26*CRS!S16)</f>
        <v/>
      </c>
      <c r="U16" s="103" t="str">
        <f>IF(T16="","",VLOOKUP(T16,'INITIAL INPUT'!$P$4:$R$34,3))</f>
        <v/>
      </c>
      <c r="V16" s="108" t="s">
        <v>209</v>
      </c>
      <c r="W16" s="109" t="str">
        <f t="shared" si="4"/>
        <v>UD</v>
      </c>
      <c r="X16" s="85"/>
    </row>
    <row r="17" spans="1:25">
      <c r="A17" s="163" t="s">
        <v>73</v>
      </c>
      <c r="B17" s="92" t="str">
        <f>IF(NAMES!B10="","",NAMES!B10)</f>
        <v xml:space="preserve">CASTRO, LEO CHRISTIAN E. </v>
      </c>
      <c r="C17" s="93" t="str">
        <f>IF(NAMES!C10="","",NAMES!C10)</f>
        <v>M</v>
      </c>
      <c r="D17" s="94" t="str">
        <f>IF(NAMES!D10="","",NAMES!D10)</f>
        <v>BSIT-WEB TRACK-2</v>
      </c>
      <c r="E17" s="95">
        <f>IF(PRELIM!P17="","",$E$8*PRELIM!P17)</f>
        <v>18.974999999999998</v>
      </c>
      <c r="F17" s="96">
        <f>IF(PRELIM!AB17="","",$F$8*PRELIM!AB17)</f>
        <v>3.4736842105263155</v>
      </c>
      <c r="G17" s="96">
        <f>IF(PRELIM!AD17="","",$G$8*PRELIM!AD17)</f>
        <v>22.872727272727271</v>
      </c>
      <c r="H17" s="97">
        <f t="shared" si="0"/>
        <v>45.321411483253584</v>
      </c>
      <c r="I17" s="103">
        <f>IF(H17="","",VLOOKUP(H17,'INITIAL INPUT'!$P$4:$R$34,3))</f>
        <v>74</v>
      </c>
      <c r="J17" s="96">
        <f>IF(MIDTERM!P17="","",$J$8*MIDTERM!P17)</f>
        <v>17.600000000000001</v>
      </c>
      <c r="K17" s="96">
        <f>IF(MIDTERM!AB17="","",$K$8*MIDTERM!AB17)</f>
        <v>19.8</v>
      </c>
      <c r="L17" s="96">
        <f>IF(MIDTERM!AD17="","",$L$8*MIDTERM!AD17)</f>
        <v>25.742857142857144</v>
      </c>
      <c r="M17" s="104">
        <f t="shared" si="2"/>
        <v>63.142857142857153</v>
      </c>
      <c r="N17" s="105">
        <f>IF(M17="","",('INITIAL INPUT'!$J$25*CRS!H17+'INITIAL INPUT'!$K$25*CRS!M17))</f>
        <v>54.232134313055369</v>
      </c>
      <c r="O17" s="103">
        <f>IF(N17="","",VLOOKUP(N17,'INITIAL INPUT'!$P$4:$R$34,3))</f>
        <v>77</v>
      </c>
      <c r="P17" s="96">
        <f>IF(FINAL!P17="","",CRS!$P$8*FINAL!P17)</f>
        <v>14.215384615384616</v>
      </c>
      <c r="Q17" s="96">
        <f>IF(FINAL!AB17="","",CRS!$Q$8*FINAL!AB17)</f>
        <v>24.75</v>
      </c>
      <c r="R17" s="96">
        <f>IF(FINAL!AD17="","",CRS!$R$8*FINAL!AD17)</f>
        <v>21.306666666666668</v>
      </c>
      <c r="S17" s="104">
        <f t="shared" si="5"/>
        <v>60.272051282051279</v>
      </c>
      <c r="T17" s="105">
        <f>IF(S17="","",'INITIAL INPUT'!$J$26*CRS!H17+'INITIAL INPUT'!$K$26*CRS!M17+'INITIAL INPUT'!$L$26*CRS!S17)</f>
        <v>57.252092797553324</v>
      </c>
      <c r="U17" s="103">
        <f>IF(T17="","",VLOOKUP(T17,'INITIAL INPUT'!$P$4:$R$34,3))</f>
        <v>79</v>
      </c>
      <c r="V17" s="108">
        <f t="shared" si="3"/>
        <v>79</v>
      </c>
      <c r="W17" s="109" t="str">
        <f t="shared" si="4"/>
        <v>PASSED</v>
      </c>
      <c r="X17" s="85"/>
    </row>
    <row r="18" spans="1:25">
      <c r="A18" s="163" t="s">
        <v>76</v>
      </c>
      <c r="B18" s="92" t="str">
        <f>IF(NAMES!B11="","",NAMES!B11)</f>
        <v xml:space="preserve">CAWIL, JUJI T. </v>
      </c>
      <c r="C18" s="93" t="str">
        <f>IF(NAMES!C11="","",NAMES!C11)</f>
        <v>M</v>
      </c>
      <c r="D18" s="94" t="str">
        <f>IF(NAMES!D11="","",NAMES!D11)</f>
        <v>BSIT-WEB TRACK-1</v>
      </c>
      <c r="E18" s="95">
        <f>IF(PRELIM!P18="","",$E$8*PRELIM!P18)</f>
        <v>12.375</v>
      </c>
      <c r="F18" s="96">
        <f>IF(PRELIM!AB18="","",$F$8*PRELIM!AB18)</f>
        <v>26.226315789473684</v>
      </c>
      <c r="G18" s="96">
        <f>IF(PRELIM!AD18="","",$G$8*PRELIM!AD18)</f>
        <v>21.018181818181819</v>
      </c>
      <c r="H18" s="97">
        <f t="shared" si="0"/>
        <v>59.619497607655504</v>
      </c>
      <c r="I18" s="103">
        <f>IF(H18="","",VLOOKUP(H18,'INITIAL INPUT'!$P$4:$R$34,3))</f>
        <v>80</v>
      </c>
      <c r="J18" s="96">
        <f>IF(MIDTERM!P18="","",$J$8*MIDTERM!P18)</f>
        <v>24.828571428571429</v>
      </c>
      <c r="K18" s="96">
        <f>IF(MIDTERM!AB18="","",$K$8*MIDTERM!AB18)</f>
        <v>19.8</v>
      </c>
      <c r="L18" s="96">
        <f>IF(MIDTERM!AD18="","",$L$8*MIDTERM!AD18)</f>
        <v>27.200000000000003</v>
      </c>
      <c r="M18" s="104">
        <f t="shared" si="2"/>
        <v>71.828571428571436</v>
      </c>
      <c r="N18" s="105">
        <f>IF(M18="","",('INITIAL INPUT'!$J$25*CRS!H18+'INITIAL INPUT'!$K$25*CRS!M18))</f>
        <v>65.72403451811347</v>
      </c>
      <c r="O18" s="103">
        <f>IF(N18="","",VLOOKUP(N18,'INITIAL INPUT'!$P$4:$R$34,3))</f>
        <v>83</v>
      </c>
      <c r="P18" s="96">
        <f>IF(FINAL!P18="","",CRS!$P$8*FINAL!P18)</f>
        <v>20.30769230769231</v>
      </c>
      <c r="Q18" s="96">
        <f>IF(FINAL!AB18="","",CRS!$Q$8*FINAL!AB18)</f>
        <v>18</v>
      </c>
      <c r="R18" s="96">
        <f>IF(FINAL!AD18="","",CRS!$R$8*FINAL!AD18)</f>
        <v>23.12</v>
      </c>
      <c r="S18" s="104">
        <f t="shared" si="5"/>
        <v>61.427692307692311</v>
      </c>
      <c r="T18" s="105">
        <f>IF(S18="","",'INITIAL INPUT'!$J$26*CRS!H18+'INITIAL INPUT'!$K$26*CRS!M18+'INITIAL INPUT'!$L$26*CRS!S18)</f>
        <v>63.575863412902891</v>
      </c>
      <c r="U18" s="103">
        <f>IF(T18="","",VLOOKUP(T18,'INITIAL INPUT'!$P$4:$R$34,3))</f>
        <v>82</v>
      </c>
      <c r="V18" s="108">
        <f t="shared" si="3"/>
        <v>82</v>
      </c>
      <c r="W18" s="109" t="str">
        <f t="shared" si="4"/>
        <v>PASSED</v>
      </c>
      <c r="X18" s="85"/>
    </row>
    <row r="19" spans="1:25">
      <c r="A19" s="163" t="s">
        <v>80</v>
      </c>
      <c r="B19" s="92" t="str">
        <f>IF(NAMES!B12="","",NAMES!B12)</f>
        <v xml:space="preserve">CORTEZ, WENDELL R. </v>
      </c>
      <c r="C19" s="93" t="str">
        <f>IF(NAMES!C12="","",NAMES!C12)</f>
        <v>M</v>
      </c>
      <c r="D19" s="94" t="str">
        <f>IF(NAMES!D12="","",NAMES!D12)</f>
        <v>BSIT-WEB TRACK-1</v>
      </c>
      <c r="E19" s="95">
        <f>IF(PRELIM!P19="","",$E$8*PRELIM!P19)</f>
        <v>12.375</v>
      </c>
      <c r="F19" s="96">
        <f>IF(PRELIM!AB19="","",$F$8*PRELIM!AB19)</f>
        <v>21.015789473684212</v>
      </c>
      <c r="G19" s="96" t="str">
        <f>IF(PRELIM!AD19="","",$G$8*PRELIM!AD19)</f>
        <v/>
      </c>
      <c r="H19" s="97">
        <f t="shared" si="0"/>
        <v>33.390789473684208</v>
      </c>
      <c r="I19" s="103">
        <f>IF(H19="","",VLOOKUP(H19,'INITIAL INPUT'!$P$4:$R$34,3))</f>
        <v>73</v>
      </c>
      <c r="J19" s="96" t="str">
        <f>IF(MIDTERM!P19="","",$J$8*MIDTERM!P19)</f>
        <v/>
      </c>
      <c r="K19" s="96" t="str">
        <f>IF(MIDTERM!AB19="","",$K$8*MIDTERM!AB19)</f>
        <v/>
      </c>
      <c r="L19" s="96" t="str">
        <f>IF(MIDTERM!AD19="","",$L$8*MIDTERM!AD19)</f>
        <v/>
      </c>
      <c r="M19" s="104" t="str">
        <f t="shared" si="2"/>
        <v/>
      </c>
      <c r="N19" s="105" t="str">
        <f>IF(M19="","",('INITIAL INPUT'!$J$25*CRS!H19+'INITIAL INPUT'!$K$25*CRS!M19))</f>
        <v/>
      </c>
      <c r="O19" s="103" t="str">
        <f>IF(N19="","",VLOOKUP(N19,'INITIAL INPUT'!$P$4:$R$34,3))</f>
        <v/>
      </c>
      <c r="P19" s="96" t="str">
        <f>IF(FINAL!P19="","",CRS!$P$8*FINAL!P19)</f>
        <v/>
      </c>
      <c r="Q19" s="96" t="str">
        <f>IF(FINAL!AB19="","",CRS!$Q$8*FINAL!AB19)</f>
        <v/>
      </c>
      <c r="R19" s="96" t="str">
        <f>IF(FINAL!AD19="","",CRS!$R$8*FINAL!AD19)</f>
        <v/>
      </c>
      <c r="S19" s="104" t="str">
        <f t="shared" si="5"/>
        <v/>
      </c>
      <c r="T19" s="105" t="str">
        <f>IF(S19="","",'INITIAL INPUT'!$J$26*CRS!H19+'INITIAL INPUT'!$K$26*CRS!M19+'INITIAL INPUT'!$L$26*CRS!S19)</f>
        <v/>
      </c>
      <c r="U19" s="103" t="str">
        <f>IF(T19="","",VLOOKUP(T19,'INITIAL INPUT'!$P$4:$R$34,3))</f>
        <v/>
      </c>
      <c r="V19" s="108" t="s">
        <v>209</v>
      </c>
      <c r="W19" s="109" t="str">
        <f t="shared" si="4"/>
        <v>UD</v>
      </c>
      <c r="X19" s="85"/>
    </row>
    <row r="20" spans="1:25">
      <c r="A20" s="163" t="s">
        <v>83</v>
      </c>
      <c r="B20" s="92" t="str">
        <f>IF(NAMES!B13="","",NAMES!B13)</f>
        <v xml:space="preserve">DELA CRUZ, AARON KEITH N. </v>
      </c>
      <c r="C20" s="93" t="str">
        <f>IF(NAMES!C13="","",NAMES!C13)</f>
        <v>M</v>
      </c>
      <c r="D20" s="94" t="str">
        <f>IF(NAMES!D13="","",NAMES!D13)</f>
        <v>BSIT-WEB TRACK-1</v>
      </c>
      <c r="E20" s="95">
        <f>IF(PRELIM!P20="","",$E$8*PRELIM!P20)</f>
        <v>16.912499999999998</v>
      </c>
      <c r="F20" s="96">
        <f>IF(PRELIM!AB20="","",$F$8*PRELIM!AB20)</f>
        <v>27.789473684210524</v>
      </c>
      <c r="G20" s="96">
        <f>IF(PRELIM!AD20="","",$G$8*PRELIM!AD20)</f>
        <v>16.690909090909091</v>
      </c>
      <c r="H20" s="97">
        <f t="shared" si="0"/>
        <v>61.392882775119617</v>
      </c>
      <c r="I20" s="103">
        <f>IF(H20="","",VLOOKUP(H20,'INITIAL INPUT'!$P$4:$R$34,3))</f>
        <v>81</v>
      </c>
      <c r="J20" s="96">
        <f>IF(MIDTERM!P20="","",$J$8*MIDTERM!P20)</f>
        <v>23.571428571428573</v>
      </c>
      <c r="K20" s="96">
        <f>IF(MIDTERM!AB20="","",$K$8*MIDTERM!AB20)</f>
        <v>19.8</v>
      </c>
      <c r="L20" s="96">
        <f>IF(MIDTERM!AD20="","",$L$8*MIDTERM!AD20)</f>
        <v>23.8</v>
      </c>
      <c r="M20" s="104">
        <f t="shared" si="2"/>
        <v>67.171428571428578</v>
      </c>
      <c r="N20" s="105">
        <f>IF(M20="","",('INITIAL INPUT'!$J$25*CRS!H20+'INITIAL INPUT'!$K$25*CRS!M20))</f>
        <v>64.282155673274104</v>
      </c>
      <c r="O20" s="103">
        <f>IF(N20="","",VLOOKUP(N20,'INITIAL INPUT'!$P$4:$R$34,3))</f>
        <v>82</v>
      </c>
      <c r="P20" s="96">
        <f>IF(FINAL!P20="","",CRS!$P$8*FINAL!P20)</f>
        <v>15.230769230769232</v>
      </c>
      <c r="Q20" s="96">
        <f>IF(FINAL!AB20="","",CRS!$Q$8*FINAL!AB20)</f>
        <v>7.5</v>
      </c>
      <c r="R20" s="96">
        <f>IF(FINAL!AD20="","",CRS!$R$8*FINAL!AD20)</f>
        <v>19.946666666666669</v>
      </c>
      <c r="S20" s="104">
        <f t="shared" si="5"/>
        <v>42.677435897435899</v>
      </c>
      <c r="T20" s="105">
        <f>IF(S20="","",'INITIAL INPUT'!$J$26*CRS!H20+'INITIAL INPUT'!$K$26*CRS!M20+'INITIAL INPUT'!$L$26*CRS!S20)</f>
        <v>53.479795785355002</v>
      </c>
      <c r="U20" s="103">
        <f>IF(T20="","",VLOOKUP(T20,'INITIAL INPUT'!$P$4:$R$34,3))</f>
        <v>77</v>
      </c>
      <c r="V20" s="108">
        <f t="shared" si="3"/>
        <v>77</v>
      </c>
      <c r="W20" s="109" t="str">
        <f t="shared" si="4"/>
        <v>PASSED</v>
      </c>
      <c r="X20" s="85"/>
    </row>
    <row r="21" spans="1:25">
      <c r="A21" s="163" t="s">
        <v>86</v>
      </c>
      <c r="B21" s="92" t="str">
        <f>IF(NAMES!B14="","",NAMES!B14)</f>
        <v xml:space="preserve">DOMINGO, JOHN CARLO R. </v>
      </c>
      <c r="C21" s="93" t="str">
        <f>IF(NAMES!C14="","",NAMES!C14)</f>
        <v>M</v>
      </c>
      <c r="D21" s="94" t="str">
        <f>IF(NAMES!D14="","",NAMES!D14)</f>
        <v>BSIT-WEB TRACK-1</v>
      </c>
      <c r="E21" s="95">
        <f>IF(PRELIM!P21="","",$E$8*PRELIM!P21)</f>
        <v>28.462500000000002</v>
      </c>
      <c r="F21" s="96">
        <f>IF(PRELIM!AB21="","",$F$8*PRELIM!AB21)</f>
        <v>29.526315789473685</v>
      </c>
      <c r="G21" s="96">
        <f>IF(PRELIM!AD21="","",$G$8*PRELIM!AD21)</f>
        <v>25.963636363636368</v>
      </c>
      <c r="H21" s="97">
        <f t="shared" si="0"/>
        <v>83.952452153110059</v>
      </c>
      <c r="I21" s="103">
        <f>IF(H21="","",VLOOKUP(H21,'INITIAL INPUT'!$P$4:$R$34,3))</f>
        <v>92</v>
      </c>
      <c r="J21" s="96">
        <f>IF(MIDTERM!P21="","",$J$8*MIDTERM!P21)</f>
        <v>25.457142857142863</v>
      </c>
      <c r="K21" s="96">
        <f>IF(MIDTERM!AB21="","",$K$8*MIDTERM!AB21)</f>
        <v>19.8</v>
      </c>
      <c r="L21" s="96">
        <f>IF(MIDTERM!AD21="","",$L$8*MIDTERM!AD21)</f>
        <v>28.657142857142862</v>
      </c>
      <c r="M21" s="104">
        <f t="shared" si="2"/>
        <v>73.914285714285725</v>
      </c>
      <c r="N21" s="105">
        <f>IF(M21="","",('INITIAL INPUT'!$J$25*CRS!H21+'INITIAL INPUT'!$K$25*CRS!M21))</f>
        <v>78.933368933697892</v>
      </c>
      <c r="O21" s="103">
        <f>IF(N21="","",VLOOKUP(N21,'INITIAL INPUT'!$P$4:$R$34,3))</f>
        <v>89</v>
      </c>
      <c r="P21" s="96">
        <f>IF(FINAL!P21="","",CRS!$P$8*FINAL!P21)</f>
        <v>5.0769230769230775</v>
      </c>
      <c r="Q21" s="96">
        <f>IF(FINAL!AB21="","",CRS!$Q$8*FINAL!AB21)</f>
        <v>26.25</v>
      </c>
      <c r="R21" s="96">
        <f>IF(FINAL!AD21="","",CRS!$R$8*FINAL!AD21)</f>
        <v>27.653333333333332</v>
      </c>
      <c r="S21" s="104">
        <f t="shared" si="5"/>
        <v>58.980256410256409</v>
      </c>
      <c r="T21" s="105">
        <f>IF(S21="","",'INITIAL INPUT'!$J$26*CRS!H21+'INITIAL INPUT'!$K$26*CRS!M21+'INITIAL INPUT'!$L$26*CRS!S21)</f>
        <v>68.956812671977147</v>
      </c>
      <c r="U21" s="103">
        <f>IF(T21="","",VLOOKUP(T21,'INITIAL INPUT'!$P$4:$R$34,3))</f>
        <v>84</v>
      </c>
      <c r="V21" s="108">
        <f t="shared" si="3"/>
        <v>84</v>
      </c>
      <c r="W21" s="109" t="str">
        <f t="shared" si="4"/>
        <v>PASSED</v>
      </c>
      <c r="X21" s="85"/>
    </row>
    <row r="22" spans="1:25">
      <c r="A22" s="163" t="s">
        <v>89</v>
      </c>
      <c r="B22" s="92" t="str">
        <f>IF(NAMES!B15="","",NAMES!B15)</f>
        <v xml:space="preserve">EROT, OLLINGER SYAN M. </v>
      </c>
      <c r="C22" s="93" t="str">
        <f>IF(NAMES!C15="","",NAMES!C15)</f>
        <v>M</v>
      </c>
      <c r="D22" s="94" t="str">
        <f>IF(NAMES!D15="","",NAMES!D15)</f>
        <v>BSIT-WEB TRACK-1</v>
      </c>
      <c r="E22" s="95">
        <f>IF(PRELIM!P22="","",$E$8*PRELIM!P22)</f>
        <v>18.974999999999998</v>
      </c>
      <c r="F22" s="96">
        <f>IF(PRELIM!AB22="","",$F$8*PRELIM!AB22)</f>
        <v>29.526315789473685</v>
      </c>
      <c r="G22" s="96">
        <f>IF(PRELIM!AD22="","",$G$8*PRELIM!AD22)</f>
        <v>14.218181818181817</v>
      </c>
      <c r="H22" s="97">
        <f t="shared" si="0"/>
        <v>62.719497607655498</v>
      </c>
      <c r="I22" s="103">
        <f>IF(H22="","",VLOOKUP(H22,'INITIAL INPUT'!$P$4:$R$34,3))</f>
        <v>81</v>
      </c>
      <c r="J22" s="96">
        <f>IF(MIDTERM!P22="","",$J$8*MIDTERM!P22)</f>
        <v>25.142857142857142</v>
      </c>
      <c r="K22" s="96">
        <f>IF(MIDTERM!AB22="","",$K$8*MIDTERM!AB22)</f>
        <v>19.8</v>
      </c>
      <c r="L22" s="96">
        <f>IF(MIDTERM!AD22="","",$L$8*MIDTERM!AD22)</f>
        <v>22.342857142857142</v>
      </c>
      <c r="M22" s="104">
        <f t="shared" si="2"/>
        <v>67.285714285714278</v>
      </c>
      <c r="N22" s="105">
        <f>IF(M22="","",('INITIAL INPUT'!$J$25*CRS!H22+'INITIAL INPUT'!$K$25*CRS!M22))</f>
        <v>65.002605946684895</v>
      </c>
      <c r="O22" s="103">
        <f>IF(N22="","",VLOOKUP(N22,'INITIAL INPUT'!$P$4:$R$34,3))</f>
        <v>83</v>
      </c>
      <c r="P22" s="96">
        <f>IF(FINAL!P22="","",CRS!$P$8*FINAL!P22)</f>
        <v>15.738461538461539</v>
      </c>
      <c r="Q22" s="96">
        <f>IF(FINAL!AB22="","",CRS!$Q$8*FINAL!AB22)</f>
        <v>15.75</v>
      </c>
      <c r="R22" s="96">
        <f>IF(FINAL!AD22="","",CRS!$R$8*FINAL!AD22)</f>
        <v>26.293333333333333</v>
      </c>
      <c r="S22" s="104">
        <f t="shared" si="5"/>
        <v>57.781794871794872</v>
      </c>
      <c r="T22" s="105">
        <f>IF(S22="","",'INITIAL INPUT'!$J$26*CRS!H22+'INITIAL INPUT'!$K$26*CRS!M22+'INITIAL INPUT'!$L$26*CRS!S22)</f>
        <v>61.392200409239884</v>
      </c>
      <c r="U22" s="103">
        <f>IF(T22="","",VLOOKUP(T22,'INITIAL INPUT'!$P$4:$R$34,3))</f>
        <v>81</v>
      </c>
      <c r="V22" s="108">
        <f t="shared" si="3"/>
        <v>81</v>
      </c>
      <c r="W22" s="109" t="str">
        <f t="shared" si="4"/>
        <v>PASSED</v>
      </c>
      <c r="X22" s="85"/>
    </row>
    <row r="23" spans="1:25">
      <c r="A23" s="163" t="s">
        <v>92</v>
      </c>
      <c r="B23" s="92" t="str">
        <f>IF(NAMES!B16="","",NAMES!B16)</f>
        <v xml:space="preserve">ESPAÑOLA, NECOLE P. </v>
      </c>
      <c r="C23" s="93" t="str">
        <f>IF(NAMES!C16="","",NAMES!C16)</f>
        <v>M</v>
      </c>
      <c r="D23" s="94" t="str">
        <f>IF(NAMES!D16="","",NAMES!D16)</f>
        <v>BSIT-NET SEC TRACK-2</v>
      </c>
      <c r="E23" s="95">
        <f>IF(PRELIM!P23="","",$E$8*PRELIM!P23)</f>
        <v>18.5625</v>
      </c>
      <c r="F23" s="96">
        <f>IF(PRELIM!AB23="","",$F$8*PRELIM!AB23)</f>
        <v>29.526315789473685</v>
      </c>
      <c r="G23" s="96">
        <f>IF(PRELIM!AD23="","",$G$8*PRELIM!AD23)</f>
        <v>21.018181818181819</v>
      </c>
      <c r="H23" s="97">
        <f t="shared" si="0"/>
        <v>69.106997607655501</v>
      </c>
      <c r="I23" s="103">
        <f>IF(H23="","",VLOOKUP(H23,'INITIAL INPUT'!$P$4:$R$34,3))</f>
        <v>85</v>
      </c>
      <c r="J23" s="96" t="str">
        <f>IF(MIDTERM!P23="","",$J$8*MIDTERM!P23)</f>
        <v/>
      </c>
      <c r="K23" s="96" t="str">
        <f>IF(MIDTERM!AB23="","",$K$8*MIDTERM!AB23)</f>
        <v/>
      </c>
      <c r="L23" s="96" t="str">
        <f>IF(MIDTERM!AD23="","",$L$8*MIDTERM!AD23)</f>
        <v/>
      </c>
      <c r="M23" s="104" t="str">
        <f t="shared" si="2"/>
        <v/>
      </c>
      <c r="N23" s="105" t="str">
        <f>IF(M23="","",('INITIAL INPUT'!$J$25*CRS!H23+'INITIAL INPUT'!$K$25*CRS!M23))</f>
        <v/>
      </c>
      <c r="O23" s="103" t="str">
        <f>IF(N23="","",VLOOKUP(N23,'INITIAL INPUT'!$P$4:$R$34,3))</f>
        <v/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5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">
        <v>209</v>
      </c>
      <c r="W23" s="109" t="str">
        <f t="shared" si="4"/>
        <v>UD</v>
      </c>
      <c r="X23" s="85"/>
    </row>
    <row r="24" spans="1:25">
      <c r="A24" s="163" t="s">
        <v>95</v>
      </c>
      <c r="B24" s="92" t="str">
        <f>IF(NAMES!B17="","",NAMES!B17)</f>
        <v xml:space="preserve">GACUTAN, JORDS NIKKO B. </v>
      </c>
      <c r="C24" s="93" t="str">
        <f>IF(NAMES!C17="","",NAMES!C17)</f>
        <v>M</v>
      </c>
      <c r="D24" s="94" t="str">
        <f>IF(NAMES!D17="","",NAMES!D17)</f>
        <v>BSCS-DIGITAL ARTS TRACK-2</v>
      </c>
      <c r="E24" s="95">
        <f>IF(PRELIM!P24="","",$E$8*PRELIM!P24)</f>
        <v>20.625</v>
      </c>
      <c r="F24" s="96">
        <f>IF(PRELIM!AB24="","",$F$8*PRELIM!AB24)</f>
        <v>29.526315789473685</v>
      </c>
      <c r="G24" s="96">
        <f>IF(PRELIM!AD24="","",$G$8*PRELIM!AD24)</f>
        <v>22.254545454545454</v>
      </c>
      <c r="H24" s="97">
        <f t="shared" si="0"/>
        <v>72.405861244019135</v>
      </c>
      <c r="I24" s="103">
        <f>IF(H24="","",VLOOKUP(H24,'INITIAL INPUT'!$P$4:$R$34,3))</f>
        <v>86</v>
      </c>
      <c r="J24" s="96">
        <f>IF(MIDTERM!P24="","",$J$8*MIDTERM!P24)</f>
        <v>29.857142857142861</v>
      </c>
      <c r="K24" s="96">
        <f>IF(MIDTERM!AB24="","",$K$8*MIDTERM!AB24)</f>
        <v>19.8</v>
      </c>
      <c r="L24" s="96">
        <f>IF(MIDTERM!AD24="","",$L$8*MIDTERM!AD24)</f>
        <v>26.714285714285715</v>
      </c>
      <c r="M24" s="104">
        <f t="shared" si="2"/>
        <v>76.371428571428567</v>
      </c>
      <c r="N24" s="105">
        <f>IF(M24="","",('INITIAL INPUT'!$J$25*CRS!H24+'INITIAL INPUT'!$K$25*CRS!M24))</f>
        <v>74.388644907723858</v>
      </c>
      <c r="O24" s="103">
        <f>IF(N24="","",VLOOKUP(N24,'INITIAL INPUT'!$P$4:$R$34,3))</f>
        <v>87</v>
      </c>
      <c r="P24" s="96">
        <f>IF(FINAL!P24="","",CRS!$P$8*FINAL!P24)</f>
        <v>20.30769230769231</v>
      </c>
      <c r="Q24" s="96">
        <f>IF(FINAL!AB24="","",CRS!$Q$8*FINAL!AB24)</f>
        <v>25.5</v>
      </c>
      <c r="R24" s="96">
        <f>IF(FINAL!AD24="","",CRS!$R$8*FINAL!AD24)</f>
        <v>28.560000000000002</v>
      </c>
      <c r="S24" s="104">
        <f t="shared" si="5"/>
        <v>74.367692307692309</v>
      </c>
      <c r="T24" s="105">
        <f>IF(S24="","",'INITIAL INPUT'!$J$26*CRS!H24+'INITIAL INPUT'!$K$26*CRS!M24+'INITIAL INPUT'!$L$26*CRS!S24)</f>
        <v>74.378168607708091</v>
      </c>
      <c r="U24" s="103">
        <f>IF(T24="","",VLOOKUP(T24,'INITIAL INPUT'!$P$4:$R$34,3))</f>
        <v>87</v>
      </c>
      <c r="V24" s="108">
        <f t="shared" si="3"/>
        <v>87</v>
      </c>
      <c r="W24" s="109" t="str">
        <f t="shared" si="4"/>
        <v>PASSED</v>
      </c>
      <c r="X24" s="85"/>
    </row>
    <row r="25" spans="1:25">
      <c r="A25" s="163" t="s">
        <v>99</v>
      </c>
      <c r="B25" s="92" t="str">
        <f>IF(NAMES!B18="","",NAMES!B18)</f>
        <v xml:space="preserve">GARDO, JARON RALPH L. </v>
      </c>
      <c r="C25" s="93" t="str">
        <f>IF(NAMES!C18="","",NAMES!C18)</f>
        <v>M</v>
      </c>
      <c r="D25" s="94" t="str">
        <f>IF(NAMES!D18="","",NAMES!D18)</f>
        <v>BSIT-WEB TRACK-2</v>
      </c>
      <c r="E25" s="95">
        <f>IF(PRELIM!P25="","",$E$8*PRELIM!P25)</f>
        <v>23.1</v>
      </c>
      <c r="F25" s="96">
        <f>IF(PRELIM!AB25="","",$F$8*PRELIM!AB25)</f>
        <v>33</v>
      </c>
      <c r="G25" s="96">
        <f>IF(PRELIM!AD25="","",$G$8*PRELIM!AD25)</f>
        <v>22.872727272727271</v>
      </c>
      <c r="H25" s="97">
        <f t="shared" si="0"/>
        <v>78.972727272727269</v>
      </c>
      <c r="I25" s="103">
        <f>IF(H25="","",VLOOKUP(H25,'INITIAL INPUT'!$P$4:$R$34,3))</f>
        <v>89</v>
      </c>
      <c r="J25" s="96">
        <f>IF(MIDTERM!P25="","",$J$8*MIDTERM!P25)</f>
        <v>31.742857142857144</v>
      </c>
      <c r="K25" s="96">
        <f>IF(MIDTERM!AB25="","",$K$8*MIDTERM!AB25)</f>
        <v>19.8</v>
      </c>
      <c r="L25" s="96">
        <f>IF(MIDTERM!AD25="","",$L$8*MIDTERM!AD25)</f>
        <v>26.228571428571435</v>
      </c>
      <c r="M25" s="104">
        <f t="shared" si="2"/>
        <v>77.771428571428572</v>
      </c>
      <c r="N25" s="105">
        <f>IF(M25="","",('INITIAL INPUT'!$J$25*CRS!H25+'INITIAL INPUT'!$K$25*CRS!M25))</f>
        <v>78.372077922077921</v>
      </c>
      <c r="O25" s="103">
        <f>IF(N25="","",VLOOKUP(N25,'INITIAL INPUT'!$P$4:$R$34,3))</f>
        <v>89</v>
      </c>
      <c r="P25" s="96">
        <f>IF(FINAL!P25="","",CRS!$P$8*FINAL!P25)</f>
        <v>30.969230769230769</v>
      </c>
      <c r="Q25" s="96">
        <f>IF(FINAL!AB25="","",CRS!$Q$8*FINAL!AB25)</f>
        <v>25.5</v>
      </c>
      <c r="R25" s="96">
        <f>IF(FINAL!AD25="","",CRS!$R$8*FINAL!AD25)</f>
        <v>28.106666666666669</v>
      </c>
      <c r="S25" s="104">
        <f t="shared" si="5"/>
        <v>84.575897435897446</v>
      </c>
      <c r="T25" s="105">
        <f>IF(S25="","",'INITIAL INPUT'!$J$26*CRS!H25+'INITIAL INPUT'!$K$26*CRS!M25+'INITIAL INPUT'!$L$26*CRS!S25)</f>
        <v>81.473987678987683</v>
      </c>
      <c r="U25" s="103">
        <f>IF(T25="","",VLOOKUP(T25,'INITIAL INPUT'!$P$4:$R$34,3))</f>
        <v>91</v>
      </c>
      <c r="V25" s="108">
        <f t="shared" si="3"/>
        <v>91</v>
      </c>
      <c r="W25" s="109" t="str">
        <f t="shared" si="4"/>
        <v>PASSED</v>
      </c>
      <c r="X25" s="85"/>
    </row>
    <row r="26" spans="1:25">
      <c r="A26" s="163" t="s">
        <v>102</v>
      </c>
      <c r="B26" s="92" t="str">
        <f>IF(NAMES!B19="","",NAMES!B19)</f>
        <v xml:space="preserve">GO, MARK BRIAN JHAY C. </v>
      </c>
      <c r="C26" s="93" t="str">
        <f>IF(NAMES!C19="","",NAMES!C19)</f>
        <v>M</v>
      </c>
      <c r="D26" s="94" t="str">
        <f>IF(NAMES!D19="","",NAMES!D19)</f>
        <v>BSIT-ERP TRACK-1</v>
      </c>
      <c r="E26" s="95" t="str">
        <f>IF(PRELIM!P26="","",$E$8*PRELIM!P26)</f>
        <v/>
      </c>
      <c r="F26" s="96">
        <f>IF(PRELIM!AB26="","",$F$8*PRELIM!AB26)</f>
        <v>17.368421052631579</v>
      </c>
      <c r="G26" s="96" t="str">
        <f>IF(PRELIM!AD26="","",$G$8*PRELIM!AD26)</f>
        <v/>
      </c>
      <c r="H26" s="97">
        <f t="shared" si="0"/>
        <v>17.368421052631579</v>
      </c>
      <c r="I26" s="103">
        <f>IF(H26="","",VLOOKUP(H26,'INITIAL INPUT'!$P$4:$R$34,3))</f>
        <v>71</v>
      </c>
      <c r="J26" s="96" t="str">
        <f>IF(MIDTERM!P26="","",$J$8*MIDTERM!P26)</f>
        <v/>
      </c>
      <c r="K26" s="96" t="str">
        <f>IF(MIDTERM!AB26="","",$K$8*MIDTERM!AB26)</f>
        <v/>
      </c>
      <c r="L26" s="96" t="str">
        <f>IF(MIDTERM!AD26="","",$L$8*MIDTERM!AD26)</f>
        <v/>
      </c>
      <c r="M26" s="104" t="str">
        <f t="shared" si="2"/>
        <v/>
      </c>
      <c r="N26" s="105" t="str">
        <f>IF(M26="","",('INITIAL INPUT'!$J$25*CRS!H26+'INITIAL INPUT'!$K$25*CRS!M26))</f>
        <v/>
      </c>
      <c r="O26" s="103" t="str">
        <f>IF(N26="","",VLOOKUP(N26,'INITIAL INPUT'!$P$4:$R$34,3))</f>
        <v/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5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">
        <v>209</v>
      </c>
      <c r="W26" s="109" t="str">
        <f t="shared" si="4"/>
        <v>UD</v>
      </c>
      <c r="X26" s="281"/>
      <c r="Y26" s="283" t="s">
        <v>210</v>
      </c>
    </row>
    <row r="27" spans="1:25">
      <c r="A27" s="163" t="s">
        <v>106</v>
      </c>
      <c r="B27" s="92" t="str">
        <f>IF(NAMES!B20="","",NAMES!B20)</f>
        <v xml:space="preserve">GOMEZ, JOHN PAUL D. </v>
      </c>
      <c r="C27" s="93" t="str">
        <f>IF(NAMES!C20="","",NAMES!C20)</f>
        <v>M</v>
      </c>
      <c r="D27" s="94" t="str">
        <f>IF(NAMES!D20="","",NAMES!D20)</f>
        <v>BSIT-WEB TRACK-1</v>
      </c>
      <c r="E27" s="95">
        <f>IF(PRELIM!P27="","",$E$8*PRELIM!P27)</f>
        <v>18.5625</v>
      </c>
      <c r="F27" s="96">
        <f>IF(PRELIM!AB27="","",$F$8*PRELIM!AB27)</f>
        <v>29.526315789473685</v>
      </c>
      <c r="G27" s="96">
        <f>IF(PRELIM!AD27="","",$G$8*PRELIM!AD27)</f>
        <v>19.163636363636364</v>
      </c>
      <c r="H27" s="97">
        <f t="shared" si="0"/>
        <v>67.252452153110056</v>
      </c>
      <c r="I27" s="103">
        <f>IF(H27="","",VLOOKUP(H27,'INITIAL INPUT'!$P$4:$R$34,3))</f>
        <v>84</v>
      </c>
      <c r="J27" s="96">
        <f>IF(MIDTERM!P27="","",$J$8*MIDTERM!P27)</f>
        <v>24.2</v>
      </c>
      <c r="K27" s="96">
        <f>IF(MIDTERM!AB27="","",$K$8*MIDTERM!AB27)</f>
        <v>19.8</v>
      </c>
      <c r="L27" s="96">
        <f>IF(MIDTERM!AD27="","",$L$8*MIDTERM!AD27)</f>
        <v>23.8</v>
      </c>
      <c r="M27" s="104">
        <f t="shared" si="2"/>
        <v>67.8</v>
      </c>
      <c r="N27" s="105">
        <f>IF(M27="","",('INITIAL INPUT'!$J$25*CRS!H27+'INITIAL INPUT'!$K$25*CRS!M27))</f>
        <v>67.52622607655502</v>
      </c>
      <c r="O27" s="103">
        <f>IF(N27="","",VLOOKUP(N27,'INITIAL INPUT'!$P$4:$R$34,3))</f>
        <v>84</v>
      </c>
      <c r="P27" s="96">
        <f>IF(FINAL!P27="","",CRS!$P$8*FINAL!P27)</f>
        <v>18.784615384615385</v>
      </c>
      <c r="Q27" s="96">
        <f>IF(FINAL!AB27="","",CRS!$Q$8*FINAL!AB27)</f>
        <v>4.5</v>
      </c>
      <c r="R27" s="96">
        <f>IF(FINAL!AD27="","",CRS!$R$8*FINAL!AD27)</f>
        <v>23.573333333333338</v>
      </c>
      <c r="S27" s="104">
        <f t="shared" si="5"/>
        <v>46.857948717948723</v>
      </c>
      <c r="T27" s="105">
        <f>IF(S27="","",'INITIAL INPUT'!$J$26*CRS!H27+'INITIAL INPUT'!$K$26*CRS!M27+'INITIAL INPUT'!$L$26*CRS!S27)</f>
        <v>57.192087397251868</v>
      </c>
      <c r="U27" s="103">
        <f>IF(T27="","",VLOOKUP(T27,'INITIAL INPUT'!$P$4:$R$34,3))</f>
        <v>79</v>
      </c>
      <c r="V27" s="108">
        <f t="shared" si="3"/>
        <v>79</v>
      </c>
      <c r="W27" s="109" t="str">
        <f t="shared" si="4"/>
        <v>PASSED</v>
      </c>
      <c r="X27" s="282"/>
      <c r="Y27" s="284"/>
    </row>
    <row r="28" spans="1:25">
      <c r="A28" s="163" t="s">
        <v>109</v>
      </c>
      <c r="B28" s="92" t="str">
        <f>IF(NAMES!B21="","",NAMES!B21)</f>
        <v xml:space="preserve">KASE, JEREMY </v>
      </c>
      <c r="C28" s="93" t="str">
        <f>IF(NAMES!C21="","",NAMES!C21)</f>
        <v>M</v>
      </c>
      <c r="D28" s="94" t="str">
        <f>IF(NAMES!D21="","",NAMES!D21)</f>
        <v>BSIT-NET SEC TRACK-2</v>
      </c>
      <c r="E28" s="95">
        <f>IF(PRELIM!P28="","",$E$8*PRELIM!P28)</f>
        <v>27.637500000000003</v>
      </c>
      <c r="F28" s="96">
        <f>IF(PRELIM!AB28="","",$F$8*PRELIM!AB28)</f>
        <v>27.094736842105267</v>
      </c>
      <c r="G28" s="96">
        <f>IF(PRELIM!AD28="","",$G$8*PRELIM!AD28)</f>
        <v>15.454545454545455</v>
      </c>
      <c r="H28" s="97">
        <f t="shared" si="0"/>
        <v>70.186782296650719</v>
      </c>
      <c r="I28" s="103">
        <f>IF(H28="","",VLOOKUP(H28,'INITIAL INPUT'!$P$4:$R$34,3))</f>
        <v>85</v>
      </c>
      <c r="J28" s="96">
        <f>IF(MIDTERM!P28="","",$J$8*MIDTERM!P28)</f>
        <v>22.62857142857143</v>
      </c>
      <c r="K28" s="96">
        <f>IF(MIDTERM!AB28="","",$K$8*MIDTERM!AB28)</f>
        <v>19.8</v>
      </c>
      <c r="L28" s="96">
        <f>IF(MIDTERM!AD28="","",$L$8*MIDTERM!AD28)</f>
        <v>25.25714285714286</v>
      </c>
      <c r="M28" s="104">
        <f t="shared" si="2"/>
        <v>67.685714285714283</v>
      </c>
      <c r="N28" s="105">
        <f>IF(M28="","",('INITIAL INPUT'!$J$25*CRS!H28+'INITIAL INPUT'!$K$25*CRS!M28))</f>
        <v>68.936248291182494</v>
      </c>
      <c r="O28" s="103">
        <f>IF(N28="","",VLOOKUP(N28,'INITIAL INPUT'!$P$4:$R$34,3))</f>
        <v>84</v>
      </c>
      <c r="P28" s="96">
        <f>IF(FINAL!P28="","",CRS!$P$8*FINAL!P28)</f>
        <v>30.969230769230769</v>
      </c>
      <c r="Q28" s="96">
        <f>IF(FINAL!AB28="","",CRS!$Q$8*FINAL!AB28)</f>
        <v>28.5</v>
      </c>
      <c r="R28" s="96">
        <f>IF(FINAL!AD28="","",CRS!$R$8*FINAL!AD28)</f>
        <v>28.560000000000002</v>
      </c>
      <c r="S28" s="104">
        <f t="shared" si="5"/>
        <v>88.029230769230765</v>
      </c>
      <c r="T28" s="105">
        <f>IF(S28="","",'INITIAL INPUT'!$J$26*CRS!H28+'INITIAL INPUT'!$K$26*CRS!M28+'INITIAL INPUT'!$L$26*CRS!S28)</f>
        <v>78.482739530206629</v>
      </c>
      <c r="U28" s="103">
        <f>IF(T28="","",VLOOKUP(T28,'INITIAL INPUT'!$P$4:$R$34,3))</f>
        <v>89</v>
      </c>
      <c r="V28" s="108">
        <f t="shared" si="3"/>
        <v>89</v>
      </c>
      <c r="W28" s="109" t="str">
        <f t="shared" si="4"/>
        <v>PASSED</v>
      </c>
      <c r="X28" s="282"/>
      <c r="Y28" s="284"/>
    </row>
    <row r="29" spans="1:25" ht="12.75" customHeight="1">
      <c r="A29" s="163" t="s">
        <v>112</v>
      </c>
      <c r="B29" s="92" t="str">
        <f>IF(NAMES!B22="","",NAMES!B22)</f>
        <v xml:space="preserve">LALLANA, DAPHNE G. </v>
      </c>
      <c r="C29" s="93" t="str">
        <f>IF(NAMES!C22="","",NAMES!C22)</f>
        <v>F</v>
      </c>
      <c r="D29" s="94" t="str">
        <f>IF(NAMES!D22="","",NAMES!D22)</f>
        <v>BSIT-ERP TRACK-2</v>
      </c>
      <c r="E29" s="95">
        <f>IF(PRELIM!P29="","",$E$8*PRELIM!P29)</f>
        <v>15.262500000000001</v>
      </c>
      <c r="F29" s="96">
        <f>IF(PRELIM!AB29="","",$F$8*PRELIM!AB29)</f>
        <v>26.226315789473684</v>
      </c>
      <c r="G29" s="96">
        <f>IF(PRELIM!AD29="","",$G$8*PRELIM!AD29)</f>
        <v>13.600000000000001</v>
      </c>
      <c r="H29" s="97">
        <f t="shared" si="0"/>
        <v>55.088815789473685</v>
      </c>
      <c r="I29" s="103">
        <f>IF(H29="","",VLOOKUP(H29,'INITIAL INPUT'!$P$4:$R$34,3))</f>
        <v>78</v>
      </c>
      <c r="J29" s="96">
        <f>IF(MIDTERM!P29="","",$J$8*MIDTERM!P29)</f>
        <v>27.342857142857145</v>
      </c>
      <c r="K29" s="96">
        <f>IF(MIDTERM!AB29="","",$K$8*MIDTERM!AB29)</f>
        <v>19.8</v>
      </c>
      <c r="L29" s="96">
        <f>IF(MIDTERM!AD29="","",$L$8*MIDTERM!AD29)</f>
        <v>24.771428571428569</v>
      </c>
      <c r="M29" s="104">
        <f t="shared" si="2"/>
        <v>71.914285714285711</v>
      </c>
      <c r="N29" s="105">
        <f>IF(M29="","",('INITIAL INPUT'!$J$25*CRS!H29+'INITIAL INPUT'!$K$25*CRS!M29))</f>
        <v>63.501550751879698</v>
      </c>
      <c r="O29" s="103">
        <f>IF(N29="","",VLOOKUP(N29,'INITIAL INPUT'!$P$4:$R$34,3))</f>
        <v>82</v>
      </c>
      <c r="P29" s="96">
        <f>IF(FINAL!P29="","",CRS!$P$8*FINAL!P29)</f>
        <v>22.846153846153847</v>
      </c>
      <c r="Q29" s="96">
        <f>IF(FINAL!AB29="","",CRS!$Q$8*FINAL!AB29)</f>
        <v>15</v>
      </c>
      <c r="R29" s="96">
        <f>IF(FINAL!AD29="","",CRS!$R$8*FINAL!AD29)</f>
        <v>21.306666666666668</v>
      </c>
      <c r="S29" s="104">
        <f t="shared" si="5"/>
        <v>59.152820512820512</v>
      </c>
      <c r="T29" s="105">
        <f>IF(S29="","",'INITIAL INPUT'!$J$26*CRS!H29+'INITIAL INPUT'!$K$26*CRS!M29+'INITIAL INPUT'!$L$26*CRS!S29)</f>
        <v>61.327185632350108</v>
      </c>
      <c r="U29" s="103">
        <f>IF(T29="","",VLOOKUP(T29,'INITIAL INPUT'!$P$4:$R$34,3))</f>
        <v>81</v>
      </c>
      <c r="V29" s="108">
        <f t="shared" si="3"/>
        <v>81</v>
      </c>
      <c r="W29" s="109" t="str">
        <f t="shared" si="4"/>
        <v>PASSED</v>
      </c>
      <c r="X29" s="282"/>
      <c r="Y29" s="284"/>
    </row>
    <row r="30" spans="1:25">
      <c r="A30" s="163" t="s">
        <v>116</v>
      </c>
      <c r="B30" s="92" t="str">
        <f>IF(NAMES!B23="","",NAMES!B23)</f>
        <v xml:space="preserve">LOPEZ, WILCARL D. </v>
      </c>
      <c r="C30" s="93" t="str">
        <f>IF(NAMES!C23="","",NAMES!C23)</f>
        <v>M</v>
      </c>
      <c r="D30" s="94" t="str">
        <f>IF(NAMES!D23="","",NAMES!D23)</f>
        <v>BSCS-DIGITAL ARTS TRACK-1</v>
      </c>
      <c r="E30" s="95">
        <f>IF(PRELIM!P30="","",$E$8*PRELIM!P30)</f>
        <v>20.625</v>
      </c>
      <c r="F30" s="96">
        <f>IF(PRELIM!AB30="","",$F$8*PRELIM!AB30)</f>
        <v>33</v>
      </c>
      <c r="G30" s="96">
        <f>IF(PRELIM!AD30="","",$G$8*PRELIM!AD30)</f>
        <v>26.581818181818186</v>
      </c>
      <c r="H30" s="97">
        <f t="shared" si="0"/>
        <v>80.206818181818193</v>
      </c>
      <c r="I30" s="103">
        <f>IF(H30="","",VLOOKUP(H30,'INITIAL INPUT'!$P$4:$R$34,3))</f>
        <v>90</v>
      </c>
      <c r="J30" s="96">
        <f>IF(MIDTERM!P30="","",$J$8*MIDTERM!P30)</f>
        <v>31.428571428571427</v>
      </c>
      <c r="K30" s="96">
        <f>IF(MIDTERM!AB30="","",$K$8*MIDTERM!AB30)</f>
        <v>19.8</v>
      </c>
      <c r="L30" s="96">
        <f>IF(MIDTERM!AD30="","",$L$8*MIDTERM!AD30)</f>
        <v>30.6</v>
      </c>
      <c r="M30" s="104">
        <f t="shared" si="2"/>
        <v>81.828571428571422</v>
      </c>
      <c r="N30" s="105">
        <f>IF(M30="","",('INITIAL INPUT'!$J$25*CRS!H30+'INITIAL INPUT'!$K$25*CRS!M30))</f>
        <v>81.017694805194807</v>
      </c>
      <c r="O30" s="103">
        <f>IF(N30="","",VLOOKUP(N30,'INITIAL INPUT'!$P$4:$R$34,3))</f>
        <v>91</v>
      </c>
      <c r="P30" s="96">
        <f>IF(FINAL!P30="","",CRS!$P$8*FINAL!P30)</f>
        <v>29.446153846153852</v>
      </c>
      <c r="Q30" s="96">
        <f>IF(FINAL!AB30="","",CRS!$Q$8*FINAL!AB30)</f>
        <v>23.25</v>
      </c>
      <c r="R30" s="96">
        <f>IF(FINAL!AD30="","",CRS!$R$8*FINAL!AD30)</f>
        <v>33.093333333333341</v>
      </c>
      <c r="S30" s="104">
        <f t="shared" si="5"/>
        <v>85.789487179487196</v>
      </c>
      <c r="T30" s="105">
        <f>IF(S30="","",'INITIAL INPUT'!$J$26*CRS!H30+'INITIAL INPUT'!$K$26*CRS!M30+'INITIAL INPUT'!$L$26*CRS!S30)</f>
        <v>83.403590992341009</v>
      </c>
      <c r="U30" s="103">
        <f>IF(T30="","",VLOOKUP(T30,'INITIAL INPUT'!$P$4:$R$34,3))</f>
        <v>92</v>
      </c>
      <c r="V30" s="108">
        <f t="shared" si="3"/>
        <v>92</v>
      </c>
      <c r="W30" s="109" t="str">
        <f t="shared" si="4"/>
        <v>PASSED</v>
      </c>
      <c r="X30" s="282"/>
      <c r="Y30" s="284"/>
    </row>
    <row r="31" spans="1:25">
      <c r="A31" s="163" t="s">
        <v>120</v>
      </c>
      <c r="B31" s="92" t="str">
        <f>IF(NAMES!B24="","",NAMES!B24)</f>
        <v xml:space="preserve">MACARAEG, JOSEPH PAUL D. </v>
      </c>
      <c r="C31" s="93" t="str">
        <f>IF(NAMES!C24="","",NAMES!C24)</f>
        <v>M</v>
      </c>
      <c r="D31" s="94" t="str">
        <f>IF(NAMES!D24="","",NAMES!D24)</f>
        <v>BSIT-WEB TRACK-1</v>
      </c>
      <c r="E31" s="95">
        <f>IF(PRELIM!P31="","",$E$8*PRELIM!P31)</f>
        <v>17.324999999999999</v>
      </c>
      <c r="F31" s="96">
        <f>IF(PRELIM!AB31="","",$F$8*PRELIM!AB31)</f>
        <v>27.094736842105267</v>
      </c>
      <c r="G31" s="96">
        <f>IF(PRELIM!AD31="","",$G$8*PRELIM!AD31)</f>
        <v>8.036363636363637</v>
      </c>
      <c r="H31" s="97">
        <f t="shared" si="0"/>
        <v>52.456100478468905</v>
      </c>
      <c r="I31" s="103">
        <f>IF(H31="","",VLOOKUP(H31,'INITIAL INPUT'!$P$4:$R$34,3))</f>
        <v>76</v>
      </c>
      <c r="J31" s="96">
        <f>IF(MIDTERM!P31="","",$J$8*MIDTERM!P31)</f>
        <v>24.828571428571429</v>
      </c>
      <c r="K31" s="96">
        <f>IF(MIDTERM!AB31="","",$K$8*MIDTERM!AB31)</f>
        <v>19.8</v>
      </c>
      <c r="L31" s="96">
        <f>IF(MIDTERM!AD31="","",$L$8*MIDTERM!AD31)</f>
        <v>16.028571428571428</v>
      </c>
      <c r="M31" s="104">
        <f t="shared" si="2"/>
        <v>60.657142857142858</v>
      </c>
      <c r="N31" s="105">
        <f>IF(M31="","",('INITIAL INPUT'!$J$25*CRS!H31+'INITIAL INPUT'!$K$25*CRS!M31))</f>
        <v>56.556621667805885</v>
      </c>
      <c r="O31" s="103">
        <f>IF(N31="","",VLOOKUP(N31,'INITIAL INPUT'!$P$4:$R$34,3))</f>
        <v>78</v>
      </c>
      <c r="P31" s="96">
        <f>IF(FINAL!P31="","",CRS!$P$8*FINAL!P31)</f>
        <v>26.907692307692308</v>
      </c>
      <c r="Q31" s="96">
        <f>IF(FINAL!AB31="","",CRS!$Q$8*FINAL!AB31)</f>
        <v>27.000000000000004</v>
      </c>
      <c r="R31" s="96">
        <f>IF(FINAL!AD31="","",CRS!$R$8*FINAL!AD31)</f>
        <v>21.76</v>
      </c>
      <c r="S31" s="104">
        <f t="shared" si="5"/>
        <v>75.66769230769232</v>
      </c>
      <c r="T31" s="105">
        <f>IF(S31="","",'INITIAL INPUT'!$J$26*CRS!H31+'INITIAL INPUT'!$K$26*CRS!M31+'INITIAL INPUT'!$L$26*CRS!S31)</f>
        <v>66.112156987749103</v>
      </c>
      <c r="U31" s="103">
        <f>IF(T31="","",VLOOKUP(T31,'INITIAL INPUT'!$P$4:$R$34,3))</f>
        <v>83</v>
      </c>
      <c r="V31" s="108">
        <f t="shared" si="3"/>
        <v>83</v>
      </c>
      <c r="W31" s="109" t="str">
        <f t="shared" si="4"/>
        <v>PASSED</v>
      </c>
      <c r="X31" s="282"/>
      <c r="Y31" s="284"/>
    </row>
    <row r="32" spans="1:25">
      <c r="A32" s="163" t="s">
        <v>123</v>
      </c>
      <c r="B32" s="92" t="str">
        <f>IF(NAMES!B25="","",NAMES!B25)</f>
        <v xml:space="preserve">MACAUMBANG, ABDUL ILAAH G. </v>
      </c>
      <c r="C32" s="93" t="str">
        <f>IF(NAMES!C25="","",NAMES!C25)</f>
        <v>M</v>
      </c>
      <c r="D32" s="94" t="str">
        <f>IF(NAMES!D25="","",NAMES!D25)</f>
        <v>BSIT-ERP TRACK-2</v>
      </c>
      <c r="E32" s="95">
        <f>IF(PRELIM!P32="","",$E$8*PRELIM!P32)</f>
        <v>14.850000000000001</v>
      </c>
      <c r="F32" s="96">
        <f>IF(PRELIM!AB32="","",$F$8*PRELIM!AB32)</f>
        <v>24.489473684210523</v>
      </c>
      <c r="G32" s="96">
        <f>IF(PRELIM!AD32="","",$G$8*PRELIM!AD32)</f>
        <v>8.036363636363637</v>
      </c>
      <c r="H32" s="97">
        <f t="shared" si="0"/>
        <v>47.375837320574163</v>
      </c>
      <c r="I32" s="103">
        <f>IF(H32="","",VLOOKUP(H32,'INITIAL INPUT'!$P$4:$R$34,3))</f>
        <v>74</v>
      </c>
      <c r="J32" s="96">
        <f>IF(MIDTERM!P32="","",$J$8*MIDTERM!P32)</f>
        <v>11.62857142857143</v>
      </c>
      <c r="K32" s="96">
        <f>IF(MIDTERM!AB32="","",$K$8*MIDTERM!AB32)</f>
        <v>19.8</v>
      </c>
      <c r="L32" s="96">
        <f>IF(MIDTERM!AD32="","",$L$8*MIDTERM!AD32)</f>
        <v>19.914285714285718</v>
      </c>
      <c r="M32" s="104">
        <f t="shared" si="2"/>
        <v>51.342857142857149</v>
      </c>
      <c r="N32" s="105">
        <f>IF(M32="","",('INITIAL INPUT'!$J$25*CRS!H32+'INITIAL INPUT'!$K$25*CRS!M32))</f>
        <v>49.35934723171566</v>
      </c>
      <c r="O32" s="103">
        <f>IF(N32="","",VLOOKUP(N32,'INITIAL INPUT'!$P$4:$R$34,3))</f>
        <v>74</v>
      </c>
      <c r="P32" s="96">
        <f>IF(FINAL!P32="","",CRS!$P$8*FINAL!P32)</f>
        <v>11.676923076923078</v>
      </c>
      <c r="Q32" s="96">
        <f>IF(FINAL!AB32="","",CRS!$Q$8*FINAL!AB32)</f>
        <v>18</v>
      </c>
      <c r="R32" s="96">
        <f>IF(FINAL!AD32="","",CRS!$R$8*FINAL!AD32)</f>
        <v>20.400000000000002</v>
      </c>
      <c r="S32" s="104">
        <f t="shared" si="5"/>
        <v>50.07692307692308</v>
      </c>
      <c r="T32" s="105">
        <f>IF(S32="","",'INITIAL INPUT'!$J$26*CRS!H32+'INITIAL INPUT'!$K$26*CRS!M32+'INITIAL INPUT'!$L$26*CRS!S32)</f>
        <v>49.71813515431937</v>
      </c>
      <c r="U32" s="103">
        <f>IF(T32="","",VLOOKUP(T32,'INITIAL INPUT'!$P$4:$R$34,3))</f>
        <v>74</v>
      </c>
      <c r="V32" s="108">
        <v>75</v>
      </c>
      <c r="W32" s="109" t="str">
        <f t="shared" si="4"/>
        <v>PASSED</v>
      </c>
      <c r="X32" s="282"/>
      <c r="Y32" s="284"/>
    </row>
    <row r="33" spans="1:25">
      <c r="A33" s="163" t="s">
        <v>126</v>
      </c>
      <c r="B33" s="92" t="str">
        <f>IF(NAMES!B26="","",NAMES!B26)</f>
        <v xml:space="preserve">MANLONG, DEANTON S. </v>
      </c>
      <c r="C33" s="93" t="str">
        <f>IF(NAMES!C26="","",NAMES!C26)</f>
        <v>M</v>
      </c>
      <c r="D33" s="94" t="str">
        <f>IF(NAMES!D26="","",NAMES!D26)</f>
        <v>BSIT-WEB TRACK-2</v>
      </c>
      <c r="E33" s="95" t="str">
        <f>IF(PRELIM!P33="","",$E$8*PRELIM!P33)</f>
        <v/>
      </c>
      <c r="F33" s="96">
        <f>IF(PRELIM!AB33="","",$F$8*PRELIM!AB33)</f>
        <v>15.284210526315791</v>
      </c>
      <c r="G33" s="96" t="str">
        <f>IF(PRELIM!AD33="","",$G$8*PRELIM!AD33)</f>
        <v/>
      </c>
      <c r="H33" s="97">
        <f t="shared" si="0"/>
        <v>15.284210526315791</v>
      </c>
      <c r="I33" s="103">
        <f>IF(H33="","",VLOOKUP(H33,'INITIAL INPUT'!$P$4:$R$34,3))</f>
        <v>71</v>
      </c>
      <c r="J33" s="96" t="str">
        <f>IF(MIDTERM!P33="","",$J$8*MIDTERM!P33)</f>
        <v/>
      </c>
      <c r="K33" s="96" t="str">
        <f>IF(MIDTERM!AB33="","",$K$8*MIDTERM!AB33)</f>
        <v/>
      </c>
      <c r="L33" s="96">
        <f>IF(MIDTERM!AD33="","",$L$8*MIDTERM!AD33)</f>
        <v>4.8571428571428568</v>
      </c>
      <c r="M33" s="104">
        <f t="shared" si="2"/>
        <v>4.8571428571428568</v>
      </c>
      <c r="N33" s="105">
        <f>IF(M33="","",('INITIAL INPUT'!$J$25*CRS!H33+'INITIAL INPUT'!$K$25*CRS!M33))</f>
        <v>10.070676691729323</v>
      </c>
      <c r="O33" s="103">
        <f>IF(N33="","",VLOOKUP(N33,'INITIAL INPUT'!$P$4:$R$34,3))</f>
        <v>71</v>
      </c>
      <c r="P33" s="96">
        <f>IF(FINAL!P33="","",CRS!$P$8*FINAL!P33)</f>
        <v>22.338461538461541</v>
      </c>
      <c r="Q33" s="96">
        <f>IF(FINAL!AB33="","",CRS!$Q$8*FINAL!AB33)</f>
        <v>3.0000000000000004</v>
      </c>
      <c r="R33" s="96">
        <f>IF(FINAL!AD33="","",CRS!$R$8*FINAL!AD33)</f>
        <v>18.586666666666666</v>
      </c>
      <c r="S33" s="104">
        <f t="shared" si="5"/>
        <v>43.925128205128203</v>
      </c>
      <c r="T33" s="105">
        <f>IF(S33="","",'INITIAL INPUT'!$J$26*CRS!H33+'INITIAL INPUT'!$K$26*CRS!M33+'INITIAL INPUT'!$L$26*CRS!S33)</f>
        <v>26.997902448428764</v>
      </c>
      <c r="U33" s="103">
        <f>IF(T33="","",VLOOKUP(T33,'INITIAL INPUT'!$P$4:$R$34,3))</f>
        <v>72</v>
      </c>
      <c r="V33" s="108">
        <f t="shared" si="3"/>
        <v>72</v>
      </c>
      <c r="W33" s="109" t="str">
        <f t="shared" si="4"/>
        <v>FAILED</v>
      </c>
      <c r="X33" s="282"/>
      <c r="Y33" s="284"/>
    </row>
    <row r="34" spans="1:25">
      <c r="A34" s="163" t="s">
        <v>129</v>
      </c>
      <c r="B34" s="92" t="str">
        <f>IF(NAMES!B27="","",NAMES!B27)</f>
        <v xml:space="preserve">ORDOÑEZ, JAN TYRONNE L. </v>
      </c>
      <c r="C34" s="93" t="str">
        <f>IF(NAMES!C27="","",NAMES!C27)</f>
        <v>M</v>
      </c>
      <c r="D34" s="94" t="str">
        <f>IF(NAMES!D27="","",NAMES!D27)</f>
        <v>BSIT-NET SEC TRACK-2</v>
      </c>
      <c r="E34" s="95">
        <f>IF(PRELIM!P34="","",$E$8*PRELIM!P34)</f>
        <v>15.262500000000001</v>
      </c>
      <c r="F34" s="96">
        <f>IF(PRELIM!AB34="","",$F$8*PRELIM!AB34)</f>
        <v>11.463157894736842</v>
      </c>
      <c r="G34" s="96">
        <f>IF(PRELIM!AD34="","",$G$8*PRELIM!AD34)</f>
        <v>13.600000000000001</v>
      </c>
      <c r="H34" s="97">
        <f t="shared" si="0"/>
        <v>40.325657894736842</v>
      </c>
      <c r="I34" s="103">
        <f>IF(H34="","",VLOOKUP(H34,'INITIAL INPUT'!$P$4:$R$34,3))</f>
        <v>73</v>
      </c>
      <c r="J34" s="96">
        <f>IF(MIDTERM!P34="","",$J$8*MIDTERM!P34)</f>
        <v>11.942857142857143</v>
      </c>
      <c r="K34" s="96" t="str">
        <f>IF(MIDTERM!AB34="","",$K$8*MIDTERM!AB34)</f>
        <v/>
      </c>
      <c r="L34" s="96">
        <f>IF(MIDTERM!AD34="","",$L$8*MIDTERM!AD34)</f>
        <v>24.285714285714288</v>
      </c>
      <c r="M34" s="104">
        <f t="shared" si="2"/>
        <v>36.228571428571428</v>
      </c>
      <c r="N34" s="105">
        <f>IF(M34="","",('INITIAL INPUT'!$J$25*CRS!H34+'INITIAL INPUT'!$K$25*CRS!M34))</f>
        <v>38.277114661654139</v>
      </c>
      <c r="O34" s="103">
        <f>IF(N34="","",VLOOKUP(N34,'INITIAL INPUT'!$P$4:$R$34,3))</f>
        <v>73</v>
      </c>
      <c r="P34" s="96">
        <f>IF(FINAL!P34="","",CRS!$P$8*FINAL!P34)</f>
        <v>20.30769230769231</v>
      </c>
      <c r="Q34" s="96">
        <f>IF(FINAL!AB34="","",CRS!$Q$8*FINAL!AB34)</f>
        <v>12.000000000000002</v>
      </c>
      <c r="R34" s="96">
        <f>IF(FINAL!AD34="","",CRS!$R$8*FINAL!AD34)</f>
        <v>21.76</v>
      </c>
      <c r="S34" s="104">
        <f t="shared" si="5"/>
        <v>54.067692307692312</v>
      </c>
      <c r="T34" s="105">
        <f>IF(S34="","",'INITIAL INPUT'!$J$26*CRS!H34+'INITIAL INPUT'!$K$26*CRS!M34+'INITIAL INPUT'!$L$26*CRS!S34)</f>
        <v>46.172403484673225</v>
      </c>
      <c r="U34" s="103">
        <f>IF(T34="","",VLOOKUP(T34,'INITIAL INPUT'!$P$4:$R$34,3))</f>
        <v>74</v>
      </c>
      <c r="V34" s="108">
        <v>75</v>
      </c>
      <c r="W34" s="109" t="str">
        <f t="shared" si="4"/>
        <v>PASSED</v>
      </c>
      <c r="X34" s="282"/>
      <c r="Y34" s="284"/>
    </row>
    <row r="35" spans="1:25">
      <c r="A35" s="163" t="s">
        <v>132</v>
      </c>
      <c r="B35" s="92" t="str">
        <f>IF(NAMES!B28="","",NAMES!B28)</f>
        <v xml:space="preserve">ORPILLA, NORVEEN ROIZE C. </v>
      </c>
      <c r="C35" s="93" t="str">
        <f>IF(NAMES!C28="","",NAMES!C28)</f>
        <v>M</v>
      </c>
      <c r="D35" s="94" t="str">
        <f>IF(NAMES!D28="","",NAMES!D28)</f>
        <v>BSIT-NET SEC TRACK-2</v>
      </c>
      <c r="E35" s="95">
        <f>IF(PRELIM!P35="","",$E$8*PRELIM!P35)</f>
        <v>14.850000000000001</v>
      </c>
      <c r="F35" s="96">
        <f>IF(PRELIM!AB35="","",$F$8*PRELIM!AB35)</f>
        <v>27.094736842105267</v>
      </c>
      <c r="G35" s="96">
        <f>IF(PRELIM!AD35="","",$G$8*PRELIM!AD35)</f>
        <v>19.163636363636364</v>
      </c>
      <c r="H35" s="97">
        <f t="shared" si="0"/>
        <v>61.108373205741636</v>
      </c>
      <c r="I35" s="103">
        <f>IF(H35="","",VLOOKUP(H35,'INITIAL INPUT'!$P$4:$R$34,3))</f>
        <v>81</v>
      </c>
      <c r="J35" s="96">
        <f>IF(MIDTERM!P35="","",$J$8*MIDTERM!P35)</f>
        <v>29.542857142857148</v>
      </c>
      <c r="K35" s="96">
        <f>IF(MIDTERM!AB35="","",$K$8*MIDTERM!AB35)</f>
        <v>19.8</v>
      </c>
      <c r="L35" s="96">
        <f>IF(MIDTERM!AD35="","",$L$8*MIDTERM!AD35)</f>
        <v>23.314285714285717</v>
      </c>
      <c r="M35" s="104">
        <f t="shared" si="2"/>
        <v>72.657142857142873</v>
      </c>
      <c r="N35" s="105">
        <f>IF(M35="","",('INITIAL INPUT'!$J$25*CRS!H35+'INITIAL INPUT'!$K$25*CRS!M35))</f>
        <v>66.882758031442251</v>
      </c>
      <c r="O35" s="103">
        <f>IF(N35="","",VLOOKUP(N35,'INITIAL INPUT'!$P$4:$R$34,3))</f>
        <v>83</v>
      </c>
      <c r="P35" s="96">
        <f>IF(FINAL!P35="","",CRS!$P$8*FINAL!P35)</f>
        <v>23.353846153846156</v>
      </c>
      <c r="Q35" s="96">
        <f>IF(FINAL!AB35="","",CRS!$Q$8*FINAL!AB35)</f>
        <v>15</v>
      </c>
      <c r="R35" s="96">
        <f>IF(FINAL!AD35="","",CRS!$R$8*FINAL!AD35)</f>
        <v>21.306666666666668</v>
      </c>
      <c r="S35" s="104">
        <f t="shared" si="5"/>
        <v>59.660512820512821</v>
      </c>
      <c r="T35" s="105">
        <f>IF(S35="","",'INITIAL INPUT'!$J$26*CRS!H35+'INITIAL INPUT'!$K$26*CRS!M35+'INITIAL INPUT'!$L$26*CRS!S35)</f>
        <v>63.271635425977536</v>
      </c>
      <c r="U35" s="103">
        <f>IF(T35="","",VLOOKUP(T35,'INITIAL INPUT'!$P$4:$R$34,3))</f>
        <v>82</v>
      </c>
      <c r="V35" s="108">
        <f t="shared" si="3"/>
        <v>82</v>
      </c>
      <c r="W35" s="109" t="str">
        <f t="shared" si="4"/>
        <v>PASSED</v>
      </c>
      <c r="X35" s="282"/>
      <c r="Y35" s="284"/>
    </row>
    <row r="36" spans="1:25">
      <c r="A36" s="163" t="s">
        <v>135</v>
      </c>
      <c r="B36" s="92" t="str">
        <f>IF(NAMES!B29="","",NAMES!B29)</f>
        <v xml:space="preserve">PACAMARRA, CYRIL A. </v>
      </c>
      <c r="C36" s="93" t="str">
        <f>IF(NAMES!C29="","",NAMES!C29)</f>
        <v>M</v>
      </c>
      <c r="D36" s="94" t="str">
        <f>IF(NAMES!D29="","",NAMES!D29)</f>
        <v>BSIT-NET SEC TRACK-2</v>
      </c>
      <c r="E36" s="95">
        <f>IF(PRELIM!P36="","",$E$8*PRELIM!P36)</f>
        <v>12.375</v>
      </c>
      <c r="F36" s="96">
        <f>IF(PRELIM!AB36="","",$F$8*PRELIM!AB36)</f>
        <v>5.7315789473684209</v>
      </c>
      <c r="G36" s="96">
        <f>IF(PRELIM!AD36="","",$G$8*PRELIM!AD36)</f>
        <v>13.600000000000001</v>
      </c>
      <c r="H36" s="97">
        <f t="shared" si="0"/>
        <v>31.706578947368421</v>
      </c>
      <c r="I36" s="103">
        <f>IF(H36="","",VLOOKUP(H36,'INITIAL INPUT'!$P$4:$R$34,3))</f>
        <v>73</v>
      </c>
      <c r="J36" s="96">
        <f>IF(MIDTERM!P36="","",$J$8*MIDTERM!P36)</f>
        <v>5.3428571428571425</v>
      </c>
      <c r="K36" s="96" t="str">
        <f>IF(MIDTERM!AB36="","",$K$8*MIDTERM!AB36)</f>
        <v/>
      </c>
      <c r="L36" s="96">
        <f>IF(MIDTERM!AD36="","",$L$8*MIDTERM!AD36)</f>
        <v>20.88571428571429</v>
      </c>
      <c r="M36" s="104">
        <f t="shared" si="2"/>
        <v>26.228571428571431</v>
      </c>
      <c r="N36" s="105">
        <f>IF(M36="","",('INITIAL INPUT'!$J$25*CRS!H36+'INITIAL INPUT'!$K$25*CRS!M36))</f>
        <v>28.967575187969928</v>
      </c>
      <c r="O36" s="103">
        <f>IF(N36="","",VLOOKUP(N36,'INITIAL INPUT'!$P$4:$R$34,3))</f>
        <v>72</v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5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">
        <v>208</v>
      </c>
      <c r="W36" s="109" t="str">
        <f t="shared" si="4"/>
        <v>NFE</v>
      </c>
      <c r="X36" s="282"/>
      <c r="Y36" s="284"/>
    </row>
    <row r="37" spans="1:25">
      <c r="A37" s="163" t="s">
        <v>138</v>
      </c>
      <c r="B37" s="92" t="str">
        <f>IF(NAMES!B30="","",NAMES!B30)</f>
        <v xml:space="preserve">PACLEB, ANGELA T. </v>
      </c>
      <c r="C37" s="93" t="str">
        <f>IF(NAMES!C30="","",NAMES!C30)</f>
        <v>F</v>
      </c>
      <c r="D37" s="94" t="str">
        <f>IF(NAMES!D30="","",NAMES!D30)</f>
        <v>BSIT-WEB TRACK-2</v>
      </c>
      <c r="E37" s="95">
        <f>IF(PRELIM!P37="","",$E$8*PRELIM!P37)</f>
        <v>16.087500000000002</v>
      </c>
      <c r="F37" s="96">
        <f>IF(PRELIM!AB37="","",$F$8*PRELIM!AB37)</f>
        <v>33</v>
      </c>
      <c r="G37" s="96">
        <f>IF(PRELIM!AD37="","",$G$8*PRELIM!AD37)</f>
        <v>20.400000000000002</v>
      </c>
      <c r="H37" s="97">
        <f t="shared" si="0"/>
        <v>69.487500000000011</v>
      </c>
      <c r="I37" s="103">
        <f>IF(H37="","",VLOOKUP(H37,'INITIAL INPUT'!$P$4:$R$34,3))</f>
        <v>85</v>
      </c>
      <c r="J37" s="96">
        <f>IF(MIDTERM!P37="","",$J$8*MIDTERM!P37)</f>
        <v>26.400000000000002</v>
      </c>
      <c r="K37" s="96">
        <f>IF(MIDTERM!AB37="","",$K$8*MIDTERM!AB37)</f>
        <v>19.8</v>
      </c>
      <c r="L37" s="96">
        <f>IF(MIDTERM!AD37="","",$L$8*MIDTERM!AD37)</f>
        <v>24.285714285714288</v>
      </c>
      <c r="M37" s="104">
        <f t="shared" si="2"/>
        <v>70.485714285714295</v>
      </c>
      <c r="N37" s="105">
        <f>IF(M37="","",('INITIAL INPUT'!$J$25*CRS!H37+'INITIAL INPUT'!$K$25*CRS!M37))</f>
        <v>69.986607142857153</v>
      </c>
      <c r="O37" s="103">
        <f>IF(N37="","",VLOOKUP(N37,'INITIAL INPUT'!$P$4:$R$34,3))</f>
        <v>85</v>
      </c>
      <c r="P37" s="96">
        <f>IF(FINAL!P37="","",CRS!$P$8*FINAL!P37)</f>
        <v>24.369230769230771</v>
      </c>
      <c r="Q37" s="96">
        <f>IF(FINAL!AB37="","",CRS!$Q$8*FINAL!AB37)</f>
        <v>19.5</v>
      </c>
      <c r="R37" s="96">
        <f>IF(FINAL!AD37="","",CRS!$R$8*FINAL!AD37)</f>
        <v>23.12</v>
      </c>
      <c r="S37" s="104">
        <f t="shared" si="5"/>
        <v>66.989230769230772</v>
      </c>
      <c r="T37" s="105">
        <f>IF(S37="","",'INITIAL INPUT'!$J$26*CRS!H37+'INITIAL INPUT'!$K$26*CRS!M37+'INITIAL INPUT'!$L$26*CRS!S37)</f>
        <v>68.487918956043956</v>
      </c>
      <c r="U37" s="103">
        <f>IF(T37="","",VLOOKUP(T37,'INITIAL INPUT'!$P$4:$R$34,3))</f>
        <v>84</v>
      </c>
      <c r="V37" s="108">
        <f t="shared" si="3"/>
        <v>84</v>
      </c>
      <c r="W37" s="109" t="str">
        <f t="shared" si="4"/>
        <v>PASSED</v>
      </c>
      <c r="X37" s="282"/>
      <c r="Y37" s="284"/>
    </row>
    <row r="38" spans="1:25">
      <c r="A38" s="163" t="s">
        <v>141</v>
      </c>
      <c r="B38" s="92" t="str">
        <f>IF(NAMES!B31="","",NAMES!B31)</f>
        <v xml:space="preserve">PERALTA, VINCE RYEL F. </v>
      </c>
      <c r="C38" s="93" t="str">
        <f>IF(NAMES!C31="","",NAMES!C31)</f>
        <v>M</v>
      </c>
      <c r="D38" s="94" t="str">
        <f>IF(NAMES!D31="","",NAMES!D31)</f>
        <v>BSCS-MOBILE TECH TRACK-2</v>
      </c>
      <c r="E38" s="95">
        <f>IF(PRELIM!P38="","",$E$8*PRELIM!P38)</f>
        <v>18.974999999999998</v>
      </c>
      <c r="F38" s="96">
        <f>IF(PRELIM!AB38="","",$F$8*PRELIM!AB38)</f>
        <v>20.842105263157894</v>
      </c>
      <c r="G38" s="96">
        <f>IF(PRELIM!AD38="","",$G$8*PRELIM!AD38)</f>
        <v>17.927272727272726</v>
      </c>
      <c r="H38" s="97">
        <f t="shared" si="0"/>
        <v>57.744377990430621</v>
      </c>
      <c r="I38" s="103">
        <f>IF(H38="","",VLOOKUP(H38,'INITIAL INPUT'!$P$4:$R$34,3))</f>
        <v>79</v>
      </c>
      <c r="J38" s="96">
        <f>IF(MIDTERM!P38="","",$J$8*MIDTERM!P38)</f>
        <v>24.828571428571429</v>
      </c>
      <c r="K38" s="96">
        <f>IF(MIDTERM!AB38="","",$K$8*MIDTERM!AB38)</f>
        <v>19.8</v>
      </c>
      <c r="L38" s="96">
        <f>IF(MIDTERM!AD38="","",$L$8*MIDTERM!AD38)</f>
        <v>21.857142857142861</v>
      </c>
      <c r="M38" s="104">
        <f t="shared" si="2"/>
        <v>66.485714285714295</v>
      </c>
      <c r="N38" s="105">
        <f>IF(M38="","",('INITIAL INPUT'!$J$25*CRS!H38+'INITIAL INPUT'!$K$25*CRS!M38))</f>
        <v>62.115046138072458</v>
      </c>
      <c r="O38" s="103">
        <f>IF(N38="","",VLOOKUP(N38,'INITIAL INPUT'!$P$4:$R$34,3))</f>
        <v>81</v>
      </c>
      <c r="P38" s="96">
        <f>IF(FINAL!P38="","",CRS!$P$8*FINAL!P38)</f>
        <v>7.6153846153846159</v>
      </c>
      <c r="Q38" s="96">
        <f>IF(FINAL!AB38="","",CRS!$Q$8*FINAL!AB38)</f>
        <v>7.5</v>
      </c>
      <c r="R38" s="96">
        <f>IF(FINAL!AD38="","",CRS!$R$8*FINAL!AD38)</f>
        <v>19.040000000000003</v>
      </c>
      <c r="S38" s="104">
        <f t="shared" si="5"/>
        <v>34.155384615384619</v>
      </c>
      <c r="T38" s="105">
        <f>IF(S38="","",'INITIAL INPUT'!$J$26*CRS!H38+'INITIAL INPUT'!$K$26*CRS!M38+'INITIAL INPUT'!$L$26*CRS!S38)</f>
        <v>48.135215376728539</v>
      </c>
      <c r="U38" s="103">
        <f>IF(T38="","",VLOOKUP(T38,'INITIAL INPUT'!$P$4:$R$34,3))</f>
        <v>74</v>
      </c>
      <c r="V38" s="108">
        <v>75</v>
      </c>
      <c r="W38" s="109" t="str">
        <f t="shared" si="4"/>
        <v>PASSED</v>
      </c>
      <c r="X38" s="282"/>
      <c r="Y38" s="284"/>
    </row>
    <row r="39" spans="1:25">
      <c r="A39" s="163" t="s">
        <v>145</v>
      </c>
      <c r="B39" s="92" t="str">
        <f>IF(NAMES!B32="","",NAMES!B32)</f>
        <v xml:space="preserve">QUIBAN, JUDY ANN L. </v>
      </c>
      <c r="C39" s="93" t="str">
        <f>IF(NAMES!C32="","",NAMES!C32)</f>
        <v>F</v>
      </c>
      <c r="D39" s="94" t="str">
        <f>IF(NAMES!D32="","",NAMES!D32)</f>
        <v>BSIT-WEB TRACK-2</v>
      </c>
      <c r="E39" s="95">
        <f>IF(PRELIM!P39="","",$E$8*PRELIM!P39)</f>
        <v>17.737500000000001</v>
      </c>
      <c r="F39" s="96">
        <f>IF(PRELIM!AB39="","",$F$8*PRELIM!AB39)</f>
        <v>33</v>
      </c>
      <c r="G39" s="96">
        <f>IF(PRELIM!AD39="","",$G$8*PRELIM!AD39)</f>
        <v>9.8909090909090907</v>
      </c>
      <c r="H39" s="97">
        <f t="shared" si="0"/>
        <v>60.628409090909088</v>
      </c>
      <c r="I39" s="103">
        <f>IF(H39="","",VLOOKUP(H39,'INITIAL INPUT'!$P$4:$R$34,3))</f>
        <v>80</v>
      </c>
      <c r="J39" s="96">
        <f>IF(MIDTERM!P39="","",$J$8*MIDTERM!P39)</f>
        <v>29.542857142857148</v>
      </c>
      <c r="K39" s="96">
        <f>IF(MIDTERM!AB39="","",$K$8*MIDTERM!AB39)</f>
        <v>33</v>
      </c>
      <c r="L39" s="96">
        <f>IF(MIDTERM!AD39="","",$L$8*MIDTERM!AD39)</f>
        <v>22.342857142857142</v>
      </c>
      <c r="M39" s="104">
        <f t="shared" si="2"/>
        <v>84.885714285714286</v>
      </c>
      <c r="N39" s="105">
        <f>IF(M39="","",('INITIAL INPUT'!$J$25*CRS!H39+'INITIAL INPUT'!$K$25*CRS!M39))</f>
        <v>72.757061688311694</v>
      </c>
      <c r="O39" s="103">
        <f>IF(N39="","",VLOOKUP(N39,'INITIAL INPUT'!$P$4:$R$34,3))</f>
        <v>86</v>
      </c>
      <c r="P39" s="96">
        <f>IF(FINAL!P39="","",CRS!$P$8*FINAL!P39)</f>
        <v>23.353846153846156</v>
      </c>
      <c r="Q39" s="96">
        <f>IF(FINAL!AB39="","",CRS!$Q$8*FINAL!AB39)</f>
        <v>24.75</v>
      </c>
      <c r="R39" s="96">
        <f>IF(FINAL!AD39="","",CRS!$R$8*FINAL!AD39)</f>
        <v>19.040000000000003</v>
      </c>
      <c r="S39" s="104">
        <f t="shared" si="5"/>
        <v>67.143846153846155</v>
      </c>
      <c r="T39" s="105">
        <f>IF(S39="","",'INITIAL INPUT'!$J$26*CRS!H39+'INITIAL INPUT'!$K$26*CRS!M39+'INITIAL INPUT'!$L$26*CRS!S39)</f>
        <v>69.950453921078918</v>
      </c>
      <c r="U39" s="103">
        <f>IF(T39="","",VLOOKUP(T39,'INITIAL INPUT'!$P$4:$R$34,3))</f>
        <v>85</v>
      </c>
      <c r="V39" s="108">
        <f t="shared" si="3"/>
        <v>85</v>
      </c>
      <c r="W39" s="109" t="str">
        <f t="shared" si="4"/>
        <v>PASSED</v>
      </c>
      <c r="X39" s="282"/>
      <c r="Y39" s="284"/>
    </row>
    <row r="40" spans="1:25">
      <c r="A40" s="163" t="s">
        <v>148</v>
      </c>
      <c r="B40" s="92" t="str">
        <f>IF(NAMES!B33="","",NAMES!B33)</f>
        <v xml:space="preserve">REYES, CARLO M. </v>
      </c>
      <c r="C40" s="93" t="str">
        <f>IF(NAMES!C33="","",NAMES!C33)</f>
        <v>M</v>
      </c>
      <c r="D40" s="94" t="str">
        <f>IF(NAMES!D33="","",NAMES!D33)</f>
        <v>BSIT-WEB TRACK-2</v>
      </c>
      <c r="E40" s="95">
        <f>IF(PRELIM!P40="","",$E$8*PRELIM!P40)</f>
        <v>29.287500000000001</v>
      </c>
      <c r="F40" s="96">
        <f>IF(PRELIM!AB40="","",$F$8*PRELIM!AB40)</f>
        <v>33</v>
      </c>
      <c r="G40" s="96">
        <f>IF(PRELIM!AD40="","",$G$8*PRELIM!AD40)</f>
        <v>20.400000000000002</v>
      </c>
      <c r="H40" s="97">
        <f t="shared" si="0"/>
        <v>82.6875</v>
      </c>
      <c r="I40" s="103">
        <f>IF(H40="","",VLOOKUP(H40,'INITIAL INPUT'!$P$4:$R$34,3))</f>
        <v>91</v>
      </c>
      <c r="J40" s="96">
        <f>IF(MIDTERM!P40="","",$J$8*MIDTERM!P40)</f>
        <v>26.400000000000002</v>
      </c>
      <c r="K40" s="96">
        <f>IF(MIDTERM!AB40="","",$K$8*MIDTERM!AB40)</f>
        <v>19.8</v>
      </c>
      <c r="L40" s="96">
        <f>IF(MIDTERM!AD40="","",$L$8*MIDTERM!AD40)</f>
        <v>26.228571428571435</v>
      </c>
      <c r="M40" s="104">
        <f t="shared" si="2"/>
        <v>72.428571428571445</v>
      </c>
      <c r="N40" s="105">
        <f>IF(M40="","",('INITIAL INPUT'!$J$25*CRS!H40+'INITIAL INPUT'!$K$25*CRS!M40))</f>
        <v>77.558035714285722</v>
      </c>
      <c r="O40" s="103">
        <f>IF(N40="","",VLOOKUP(N40,'INITIAL INPUT'!$P$4:$R$34,3))</f>
        <v>89</v>
      </c>
      <c r="P40" s="96">
        <f>IF(FINAL!P40="","",CRS!$P$8*FINAL!P40)</f>
        <v>29.446153846153852</v>
      </c>
      <c r="Q40" s="96">
        <f>IF(FINAL!AB40="","",CRS!$Q$8*FINAL!AB40)</f>
        <v>29.250000000000004</v>
      </c>
      <c r="R40" s="96">
        <f>IF(FINAL!AD40="","",CRS!$R$8*FINAL!AD40)</f>
        <v>26.293333333333333</v>
      </c>
      <c r="S40" s="104">
        <f t="shared" si="5"/>
        <v>84.989487179487185</v>
      </c>
      <c r="T40" s="105">
        <f>IF(S40="","",'INITIAL INPUT'!$J$26*CRS!H40+'INITIAL INPUT'!$K$26*CRS!M40+'INITIAL INPUT'!$L$26*CRS!S40)</f>
        <v>81.273761446886454</v>
      </c>
      <c r="U40" s="103">
        <f>IF(T40="","",VLOOKUP(T40,'INITIAL INPUT'!$P$4:$R$34,3))</f>
        <v>91</v>
      </c>
      <c r="V40" s="108">
        <f t="shared" si="3"/>
        <v>91</v>
      </c>
      <c r="W40" s="109" t="str">
        <f t="shared" si="4"/>
        <v>PASSED</v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>A1</f>
        <v>CITCS 2A  ITE3</v>
      </c>
      <c r="B42" s="286"/>
      <c r="C42" s="286"/>
      <c r="D42" s="287"/>
      <c r="E42" s="222" t="s">
        <v>198</v>
      </c>
      <c r="F42" s="223"/>
      <c r="G42" s="223"/>
      <c r="H42" s="223"/>
      <c r="I42" s="224"/>
      <c r="J42" s="222" t="s">
        <v>199</v>
      </c>
      <c r="K42" s="223"/>
      <c r="L42" s="223"/>
      <c r="M42" s="223"/>
      <c r="N42" s="223"/>
      <c r="O42" s="224"/>
      <c r="P42" s="222" t="s">
        <v>200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201</v>
      </c>
      <c r="H43" s="257" t="str">
        <f>H2</f>
        <v>SCORE</v>
      </c>
      <c r="I43" s="264" t="str">
        <f>I2</f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201</v>
      </c>
      <c r="M43" s="267" t="str">
        <f>M2</f>
        <v>RAW SCORE</v>
      </c>
      <c r="N43" s="257" t="str">
        <f>N2</f>
        <v>SCORE</v>
      </c>
      <c r="O43" s="264" t="str">
        <f>O2</f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201</v>
      </c>
      <c r="S43" s="267" t="str">
        <f>S2</f>
        <v>RAW SCORE</v>
      </c>
      <c r="T43" s="257" t="str">
        <f>T2</f>
        <v>SCORE</v>
      </c>
      <c r="U43" s="270" t="str">
        <f>U2</f>
        <v>GRADE (%)</v>
      </c>
      <c r="V43" s="276" t="str">
        <f>V2</f>
        <v>FINAL GRADE (%)</v>
      </c>
      <c r="W43" s="278" t="s">
        <v>204</v>
      </c>
    </row>
    <row r="44" spans="1:25" s="80" customFormat="1" ht="15" customHeight="1">
      <c r="A44" s="225" t="str">
        <f>A3</f>
        <v>WEB APPLICATION DEVELOPMENT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>A4</f>
        <v>MW 11:15AM-12:30PM  MWF 12:30PM-1:45PM</v>
      </c>
      <c r="B45" s="229"/>
      <c r="C45" s="230"/>
      <c r="D45" s="101" t="str">
        <f>D4</f>
        <v>M307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" customHeight="1">
      <c r="A46" s="228" t="str">
        <f>A5</f>
        <v>2nd Trimester SY 2017-2018</v>
      </c>
      <c r="B46" s="229"/>
      <c r="C46" s="230"/>
      <c r="D46" s="231"/>
      <c r="E46" s="246"/>
      <c r="F46" s="252"/>
      <c r="G46" s="256">
        <f>G5</f>
        <v>0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>A6</f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>A7</f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151</v>
      </c>
      <c r="B50" s="92" t="str">
        <f>IF(NAMES!B34="","",NAMES!B34)</f>
        <v xml:space="preserve">RIVERA, PATRICK JACE L. </v>
      </c>
      <c r="C50" s="102" t="str">
        <f>IF(NAMES!C34="","",NAMES!C34)</f>
        <v>M</v>
      </c>
      <c r="D50" s="94" t="str">
        <f>IF(NAMES!D34="","",NAMES!D34)</f>
        <v>BSIT-WEB TRACK-2</v>
      </c>
      <c r="E50" s="95">
        <f>IF(PRELIM!P50="","",$E$8*PRELIM!P50)</f>
        <v>15.262500000000001</v>
      </c>
      <c r="F50" s="96">
        <f>IF(PRELIM!AB50="","",$F$8*PRELIM!AB50)</f>
        <v>27.789473684210524</v>
      </c>
      <c r="G50" s="96">
        <f>IF(PRELIM!AD50="","",$G$8*PRELIM!AD50)</f>
        <v>20.400000000000002</v>
      </c>
      <c r="H50" s="97">
        <f t="shared" ref="H50:H80" si="6">IF(SUM(E50:G50)=0,"",SUM(E50:G50))</f>
        <v>63.451973684210529</v>
      </c>
      <c r="I50" s="103">
        <f>IF(H50="","",VLOOKUP(H50,'INITIAL INPUT'!$P$4:$R$34,3))</f>
        <v>82</v>
      </c>
      <c r="J50" s="96">
        <f>IF(MIDTERM!P50="","",$J$8*MIDTERM!P50)</f>
        <v>29.857142857142861</v>
      </c>
      <c r="K50" s="96">
        <f>IF(MIDTERM!AB50="","",$K$8*MIDTERM!AB50)</f>
        <v>19.8</v>
      </c>
      <c r="L50" s="96">
        <f>IF(MIDTERM!AD50="","",$L$8*MIDTERM!AD50)</f>
        <v>26.714285714285715</v>
      </c>
      <c r="M50" s="104">
        <f t="shared" ref="M50:M80" si="7">IF(SUM(J50:L50)=0,"",SUM(J50:L50))</f>
        <v>76.371428571428567</v>
      </c>
      <c r="N50" s="105">
        <f>IF(M50="","",('INITIAL INPUT'!$J$25*CRS!H50+'INITIAL INPUT'!$K$25*CRS!M50))</f>
        <v>69.911701127819555</v>
      </c>
      <c r="O50" s="103">
        <f>IF(N50="","",VLOOKUP(N50,'INITIAL INPUT'!$P$4:$R$34,3))</f>
        <v>85</v>
      </c>
      <c r="P50" s="96">
        <f>IF(FINAL!P50="","",CRS!$P$8*FINAL!P50)</f>
        <v>19.292307692307695</v>
      </c>
      <c r="Q50" s="96">
        <f>IF(FINAL!AB50="","",CRS!$Q$8*FINAL!AB50)</f>
        <v>24.75</v>
      </c>
      <c r="R50" s="96">
        <f>IF(FINAL!AD50="","",CRS!$R$8*FINAL!AD50)</f>
        <v>22.666666666666664</v>
      </c>
      <c r="S50" s="104">
        <f t="shared" ref="S50:S80" si="8">IF(R50="","",SUM(P50:R50))</f>
        <v>66.708974358974359</v>
      </c>
      <c r="T50" s="105">
        <f>IF(S50="","",'INITIAL INPUT'!$J$26*CRS!H50+'INITIAL INPUT'!$K$26*CRS!M50+'INITIAL INPUT'!$L$26*CRS!S50)</f>
        <v>68.310337743396957</v>
      </c>
      <c r="U50" s="103">
        <f>IF(T50="","",VLOOKUP(T50,'INITIAL INPUT'!$P$4:$R$34,3))</f>
        <v>84</v>
      </c>
      <c r="V50" s="108">
        <f>U50</f>
        <v>84</v>
      </c>
      <c r="W50" s="109" t="str">
        <f>IF(V50="","",IF(V50="OD","OD",IF(V50="UD","UD",IF(V50="INC","NFE",IF(V50&gt;74,"PASSED","FAILED")))))</f>
        <v>PASSED</v>
      </c>
      <c r="X50" s="85"/>
    </row>
    <row r="51" spans="1:24">
      <c r="A51" s="163" t="s">
        <v>154</v>
      </c>
      <c r="B51" s="92" t="str">
        <f>IF(NAMES!B35="","",NAMES!B35)</f>
        <v xml:space="preserve">SALIO-AN, RAIMUN B. </v>
      </c>
      <c r="C51" s="93" t="str">
        <f>IF(NAMES!C35="","",NAMES!C35)</f>
        <v>M</v>
      </c>
      <c r="D51" s="94" t="str">
        <f>IF(NAMES!D35="","",NAMES!D35)</f>
        <v>BSIT-NET SEC TRACK-1</v>
      </c>
      <c r="E51" s="95">
        <f>IF(PRELIM!P51="","",$E$8*PRELIM!P51)</f>
        <v>15.262500000000001</v>
      </c>
      <c r="F51" s="96">
        <f>IF(PRELIM!AB51="","",$F$8*PRELIM!AB51)</f>
        <v>33</v>
      </c>
      <c r="G51" s="96">
        <f>IF(PRELIM!AD51="","",$G$8*PRELIM!AD51)</f>
        <v>22.872727272727271</v>
      </c>
      <c r="H51" s="97">
        <f t="shared" si="6"/>
        <v>71.135227272727278</v>
      </c>
      <c r="I51" s="103">
        <f>IF(H51="","",VLOOKUP(H51,'INITIAL INPUT'!$P$4:$R$34,3))</f>
        <v>86</v>
      </c>
      <c r="J51" s="96">
        <f>IF(MIDTERM!P51="","",$J$8*MIDTERM!P51)</f>
        <v>10.999999999999998</v>
      </c>
      <c r="K51" s="96">
        <f>IF(MIDTERM!AB51="","",$K$8*MIDTERM!AB51)</f>
        <v>19.8</v>
      </c>
      <c r="L51" s="96">
        <f>IF(MIDTERM!AD51="","",$L$8*MIDTERM!AD51)</f>
        <v>26.228571428571435</v>
      </c>
      <c r="M51" s="104">
        <f t="shared" si="7"/>
        <v>57.028571428571432</v>
      </c>
      <c r="N51" s="105">
        <f>IF(M51="","",('INITIAL INPUT'!$J$25*CRS!H51+'INITIAL INPUT'!$K$25*CRS!M51))</f>
        <v>64.081899350649351</v>
      </c>
      <c r="O51" s="103">
        <f>IF(N51="","",VLOOKUP(N51,'INITIAL INPUT'!$P$4:$R$34,3))</f>
        <v>82</v>
      </c>
      <c r="P51" s="96">
        <f>IF(FINAL!P51="","",CRS!$P$8*FINAL!P51)</f>
        <v>17.76923076923077</v>
      </c>
      <c r="Q51" s="96">
        <f>IF(FINAL!AB51="","",CRS!$Q$8*FINAL!AB51)</f>
        <v>13.500000000000002</v>
      </c>
      <c r="R51" s="96">
        <f>IF(FINAL!AD51="","",CRS!$R$8*FINAL!AD51)</f>
        <v>23.12</v>
      </c>
      <c r="S51" s="104">
        <f t="shared" si="8"/>
        <v>54.389230769230778</v>
      </c>
      <c r="T51" s="105">
        <f>IF(S51="","",'INITIAL INPUT'!$J$26*CRS!H51+'INITIAL INPUT'!$K$26*CRS!M51+'INITIAL INPUT'!$L$26*CRS!S51)</f>
        <v>59.235565059940065</v>
      </c>
      <c r="U51" s="103">
        <f>IF(T51="","",VLOOKUP(T51,'INITIAL INPUT'!$P$4:$R$34,3))</f>
        <v>80</v>
      </c>
      <c r="V51" s="108">
        <f t="shared" ref="V51:V80" si="9">U51</f>
        <v>80</v>
      </c>
      <c r="W51" s="109" t="str">
        <f t="shared" ref="W51:W80" si="10">IF(V51="","",IF(V51="OD","OD",IF(V51="UD","UD",IF(V51="INC","NFE",IF(V51&gt;74,"PASSED","FAILED")))))</f>
        <v>PASSED</v>
      </c>
      <c r="X51" s="85"/>
    </row>
    <row r="52" spans="1:24">
      <c r="A52" s="163" t="s">
        <v>157</v>
      </c>
      <c r="B52" s="92" t="str">
        <f>IF(NAMES!B36="","",NAMES!B36)</f>
        <v xml:space="preserve">SALVADOR, SAMANTHA ANGELA </v>
      </c>
      <c r="C52" s="93" t="str">
        <f>IF(NAMES!C36="","",NAMES!C36)</f>
        <v>F</v>
      </c>
      <c r="D52" s="94" t="str">
        <f>IF(NAMES!D36="","",NAMES!D36)</f>
        <v>BSIT-WEB TRACK-2</v>
      </c>
      <c r="E52" s="95">
        <f>IF(PRELIM!P52="","",$E$8*PRELIM!P52)</f>
        <v>24.75</v>
      </c>
      <c r="F52" s="96">
        <f>IF(PRELIM!AB52="","",$F$8*PRELIM!AB52)</f>
        <v>33</v>
      </c>
      <c r="G52" s="96">
        <f>IF(PRELIM!AD52="","",$G$8*PRELIM!AD52)</f>
        <v>21.018181818181819</v>
      </c>
      <c r="H52" s="97">
        <f t="shared" si="6"/>
        <v>78.768181818181816</v>
      </c>
      <c r="I52" s="103">
        <f>IF(H52="","",VLOOKUP(H52,'INITIAL INPUT'!$P$4:$R$34,3))</f>
        <v>89</v>
      </c>
      <c r="J52" s="96">
        <f>IF(MIDTERM!P52="","",$J$8*MIDTERM!P52)</f>
        <v>31.742857142857144</v>
      </c>
      <c r="K52" s="96">
        <f>IF(MIDTERM!AB52="","",$K$8*MIDTERM!AB52)</f>
        <v>33</v>
      </c>
      <c r="L52" s="96">
        <f>IF(MIDTERM!AD52="","",$L$8*MIDTERM!AD52)</f>
        <v>30.6</v>
      </c>
      <c r="M52" s="104">
        <f t="shared" si="7"/>
        <v>95.342857142857156</v>
      </c>
      <c r="N52" s="105">
        <f>IF(M52="","",('INITIAL INPUT'!$J$25*CRS!H52+'INITIAL INPUT'!$K$25*CRS!M52))</f>
        <v>87.055519480519479</v>
      </c>
      <c r="O52" s="103">
        <f>IF(N52="","",VLOOKUP(N52,'INITIAL INPUT'!$P$4:$R$34,3))</f>
        <v>94</v>
      </c>
      <c r="P52" s="96">
        <f>IF(FINAL!P52="","",CRS!$P$8*FINAL!P52)</f>
        <v>33</v>
      </c>
      <c r="Q52" s="96">
        <f>IF(FINAL!AB52="","",CRS!$Q$8*FINAL!AB52)</f>
        <v>33</v>
      </c>
      <c r="R52" s="96">
        <f>IF(FINAL!AD52="","",CRS!$R$8*FINAL!AD52)</f>
        <v>33.093333333333341</v>
      </c>
      <c r="S52" s="104">
        <f t="shared" si="8"/>
        <v>99.093333333333334</v>
      </c>
      <c r="T52" s="105">
        <f>IF(S52="","",'INITIAL INPUT'!$J$26*CRS!H52+'INITIAL INPUT'!$K$26*CRS!M52+'INITIAL INPUT'!$L$26*CRS!S52)</f>
        <v>93.074426406926406</v>
      </c>
      <c r="U52" s="103">
        <f>IF(T52="","",VLOOKUP(T52,'INITIAL INPUT'!$P$4:$R$34,3))</f>
        <v>97</v>
      </c>
      <c r="V52" s="108">
        <f t="shared" si="9"/>
        <v>97</v>
      </c>
      <c r="W52" s="109" t="str">
        <f t="shared" si="10"/>
        <v>PASSED</v>
      </c>
      <c r="X52" s="85"/>
    </row>
    <row r="53" spans="1:24">
      <c r="A53" s="163" t="s">
        <v>160</v>
      </c>
      <c r="B53" s="92" t="str">
        <f>IF(NAMES!B37="","",NAMES!B37)</f>
        <v xml:space="preserve">SOMINTAC, SAMUEL ALEXIS F. </v>
      </c>
      <c r="C53" s="93" t="str">
        <f>IF(NAMES!C37="","",NAMES!C37)</f>
        <v>M</v>
      </c>
      <c r="D53" s="94" t="str">
        <f>IF(NAMES!D37="","",NAMES!D37)</f>
        <v>BSIT-WEB TRACK-1</v>
      </c>
      <c r="E53" s="95" t="str">
        <f>IF(PRELIM!P53="","",$E$8*PRELIM!P53)</f>
        <v/>
      </c>
      <c r="F53" s="96" t="str">
        <f>IF(PRELIM!AB53="","",$F$8*PRELIM!AB53)</f>
        <v/>
      </c>
      <c r="G53" s="96" t="str">
        <f>IF(PRELIM!AD53="","",$G$8*PRELIM!AD53)</f>
        <v/>
      </c>
      <c r="H53" s="97" t="str">
        <f t="shared" si="6"/>
        <v/>
      </c>
      <c r="I53" s="103" t="str">
        <f>IF(H53="","",VLOOKUP(H53,'INITIAL INPUT'!$P$4:$R$34,3))</f>
        <v/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7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8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">
        <v>209</v>
      </c>
      <c r="W53" s="109" t="str">
        <f t="shared" si="10"/>
        <v>UD</v>
      </c>
      <c r="X53" s="85"/>
    </row>
    <row r="54" spans="1:24">
      <c r="A54" s="163" t="s">
        <v>163</v>
      </c>
      <c r="B54" s="92" t="str">
        <f>IF(NAMES!B38="","",NAMES!B38)</f>
        <v xml:space="preserve">TERENG, KARL ANDREI B. </v>
      </c>
      <c r="C54" s="93" t="str">
        <f>IF(NAMES!C38="","",NAMES!C38)</f>
        <v>M</v>
      </c>
      <c r="D54" s="94" t="str">
        <f>IF(NAMES!D38="","",NAMES!D38)</f>
        <v>BSIT-NET SEC TRACK-1</v>
      </c>
      <c r="E54" s="95">
        <f>IF(PRELIM!P54="","",$E$8*PRELIM!P54)</f>
        <v>24.75</v>
      </c>
      <c r="F54" s="96">
        <f>IF(PRELIM!AB54="","",$F$8*PRELIM!AB54)</f>
        <v>15.631578947368421</v>
      </c>
      <c r="G54" s="96">
        <f>IF(PRELIM!AD54="","",$G$8*PRELIM!AD54)</f>
        <v>16.690909090909091</v>
      </c>
      <c r="H54" s="97">
        <f t="shared" si="6"/>
        <v>57.072488038277513</v>
      </c>
      <c r="I54" s="103">
        <f>IF(H54="","",VLOOKUP(H54,'INITIAL INPUT'!$P$4:$R$34,3))</f>
        <v>79</v>
      </c>
      <c r="J54" s="96">
        <f>IF(MIDTERM!P54="","",$J$8*MIDTERM!P54)</f>
        <v>27.028571428571428</v>
      </c>
      <c r="K54" s="96">
        <f>IF(MIDTERM!AB54="","",$K$8*MIDTERM!AB54)</f>
        <v>19.8</v>
      </c>
      <c r="L54" s="96">
        <f>IF(MIDTERM!AD54="","",$L$8*MIDTERM!AD54)</f>
        <v>24.285714285714288</v>
      </c>
      <c r="M54" s="104">
        <f t="shared" si="7"/>
        <v>71.114285714285714</v>
      </c>
      <c r="N54" s="105">
        <f>IF(M54="","",('INITIAL INPUT'!$J$25*CRS!H54+'INITIAL INPUT'!$K$25*CRS!M54))</f>
        <v>64.093386876281613</v>
      </c>
      <c r="O54" s="103">
        <f>IF(N54="","",VLOOKUP(N54,'INITIAL INPUT'!$P$4:$R$34,3))</f>
        <v>82</v>
      </c>
      <c r="P54" s="96">
        <f>IF(FINAL!P54="","",CRS!$P$8*FINAL!P54)</f>
        <v>18.276923076923079</v>
      </c>
      <c r="Q54" s="96">
        <f>IF(FINAL!AB54="","",CRS!$Q$8*FINAL!AB54)</f>
        <v>12.000000000000002</v>
      </c>
      <c r="R54" s="96">
        <f>IF(FINAL!AD54="","",CRS!$R$8*FINAL!AD54)</f>
        <v>23.573333333333338</v>
      </c>
      <c r="S54" s="104">
        <f t="shared" si="8"/>
        <v>53.850256410256421</v>
      </c>
      <c r="T54" s="105">
        <f>IF(S54="","",'INITIAL INPUT'!$J$26*CRS!H54+'INITIAL INPUT'!$K$26*CRS!M54+'INITIAL INPUT'!$L$26*CRS!S54)</f>
        <v>58.971821643269017</v>
      </c>
      <c r="U54" s="103">
        <f>IF(T54="","",VLOOKUP(T54,'INITIAL INPUT'!$P$4:$R$34,3))</f>
        <v>79</v>
      </c>
      <c r="V54" s="108">
        <f t="shared" si="9"/>
        <v>79</v>
      </c>
      <c r="W54" s="109" t="str">
        <f t="shared" si="10"/>
        <v>PASSED</v>
      </c>
      <c r="X54" s="85"/>
    </row>
    <row r="55" spans="1:24">
      <c r="A55" s="163" t="s">
        <v>166</v>
      </c>
      <c r="B55" s="92" t="str">
        <f>IF(NAMES!B39="","",NAMES!B39)</f>
        <v xml:space="preserve">ULANDAY, ARNIE C. </v>
      </c>
      <c r="C55" s="93" t="str">
        <f>IF(NAMES!C39="","",NAMES!C39)</f>
        <v>M</v>
      </c>
      <c r="D55" s="94" t="str">
        <f>IF(NAMES!D39="","",NAMES!D39)</f>
        <v>BSIT-NET SEC TRACK-2</v>
      </c>
      <c r="E55" s="95">
        <f>IF(PRELIM!P55="","",$E$8*PRELIM!P55)</f>
        <v>16.912499999999998</v>
      </c>
      <c r="F55" s="96">
        <f>IF(PRELIM!AB55="","",$F$8*PRELIM!AB55)</f>
        <v>33</v>
      </c>
      <c r="G55" s="96">
        <f>IF(PRELIM!AD55="","",$G$8*PRELIM!AD55)</f>
        <v>17.309090909090909</v>
      </c>
      <c r="H55" s="97">
        <f t="shared" si="6"/>
        <v>67.221590909090907</v>
      </c>
      <c r="I55" s="103">
        <f>IF(H55="","",VLOOKUP(H55,'INITIAL INPUT'!$P$4:$R$34,3))</f>
        <v>84</v>
      </c>
      <c r="J55" s="96">
        <f>IF(MIDTERM!P55="","",$J$8*MIDTERM!P55)</f>
        <v>30.8</v>
      </c>
      <c r="K55" s="96">
        <f>IF(MIDTERM!AB55="","",$K$8*MIDTERM!AB55)</f>
        <v>19.8</v>
      </c>
      <c r="L55" s="96">
        <f>IF(MIDTERM!AD55="","",$L$8*MIDTERM!AD55)</f>
        <v>20.400000000000002</v>
      </c>
      <c r="M55" s="104">
        <f t="shared" si="7"/>
        <v>71</v>
      </c>
      <c r="N55" s="105">
        <f>IF(M55="","",('INITIAL INPUT'!$J$25*CRS!H55+'INITIAL INPUT'!$K$25*CRS!M55))</f>
        <v>69.110795454545453</v>
      </c>
      <c r="O55" s="103">
        <f>IF(N55="","",VLOOKUP(N55,'INITIAL INPUT'!$P$4:$R$34,3))</f>
        <v>85</v>
      </c>
      <c r="P55" s="96">
        <f>IF(FINAL!P55="","",CRS!$P$8*FINAL!P55)</f>
        <v>24.876923076923077</v>
      </c>
      <c r="Q55" s="96">
        <f>IF(FINAL!AB55="","",CRS!$Q$8*FINAL!AB55)</f>
        <v>18</v>
      </c>
      <c r="R55" s="96">
        <f>IF(FINAL!AD55="","",CRS!$R$8*FINAL!AD55)</f>
        <v>26.293333333333333</v>
      </c>
      <c r="S55" s="104">
        <f t="shared" si="8"/>
        <v>69.170256410256414</v>
      </c>
      <c r="T55" s="105">
        <f>IF(S55="","",'INITIAL INPUT'!$J$26*CRS!H55+'INITIAL INPUT'!$K$26*CRS!M55+'INITIAL INPUT'!$L$26*CRS!S55)</f>
        <v>69.140525932400934</v>
      </c>
      <c r="U55" s="103">
        <f>IF(T55="","",VLOOKUP(T55,'INITIAL INPUT'!$P$4:$R$34,3))</f>
        <v>85</v>
      </c>
      <c r="V55" s="108">
        <f t="shared" si="9"/>
        <v>85</v>
      </c>
      <c r="W55" s="109" t="str">
        <f t="shared" si="10"/>
        <v>PASSED</v>
      </c>
      <c r="X55" s="85"/>
    </row>
    <row r="56" spans="1:24">
      <c r="A56" s="163" t="s">
        <v>169</v>
      </c>
      <c r="B56" s="92" t="str">
        <f>IF(NAMES!B40="","",NAMES!B40)</f>
        <v xml:space="preserve">VALLES, LESLIE JOY G. </v>
      </c>
      <c r="C56" s="93" t="str">
        <f>IF(NAMES!C40="","",NAMES!C40)</f>
        <v>F</v>
      </c>
      <c r="D56" s="94" t="str">
        <f>IF(NAMES!D40="","",NAMES!D40)</f>
        <v>BSIT-NET SEC TRACK-2</v>
      </c>
      <c r="E56" s="95">
        <f>IF(PRELIM!P56="","",$E$8*PRELIM!P56)</f>
        <v>15.262500000000001</v>
      </c>
      <c r="F56" s="96">
        <f>IF(PRELIM!AB56="","",$F$8*PRELIM!AB56)</f>
        <v>27.094736842105267</v>
      </c>
      <c r="G56" s="96">
        <f>IF(PRELIM!AD56="","",$G$8*PRELIM!AD56)</f>
        <v>14.836363636363636</v>
      </c>
      <c r="H56" s="97">
        <f t="shared" si="6"/>
        <v>57.193600478468902</v>
      </c>
      <c r="I56" s="103">
        <f>IF(H56="","",VLOOKUP(H56,'INITIAL INPUT'!$P$4:$R$34,3))</f>
        <v>79</v>
      </c>
      <c r="J56" s="96">
        <f>IF(MIDTERM!P56="","",$J$8*MIDTERM!P56)</f>
        <v>26.400000000000002</v>
      </c>
      <c r="K56" s="96">
        <f>IF(MIDTERM!AB56="","",$K$8*MIDTERM!AB56)</f>
        <v>19.8</v>
      </c>
      <c r="L56" s="96">
        <f>IF(MIDTERM!AD56="","",$L$8*MIDTERM!AD56)</f>
        <v>22.342857142857142</v>
      </c>
      <c r="M56" s="104">
        <f t="shared" si="7"/>
        <v>68.542857142857144</v>
      </c>
      <c r="N56" s="105">
        <f>IF(M56="","",('INITIAL INPUT'!$J$25*CRS!H56+'INITIAL INPUT'!$K$25*CRS!M56))</f>
        <v>62.868228810663027</v>
      </c>
      <c r="O56" s="103">
        <f>IF(N56="","",VLOOKUP(N56,'INITIAL INPUT'!$P$4:$R$34,3))</f>
        <v>81</v>
      </c>
      <c r="P56" s="96">
        <f>IF(FINAL!P56="","",CRS!$P$8*FINAL!P56)</f>
        <v>20.30769230769231</v>
      </c>
      <c r="Q56" s="96">
        <f>IF(FINAL!AB56="","",CRS!$Q$8*FINAL!AB56)</f>
        <v>9</v>
      </c>
      <c r="R56" s="96">
        <f>IF(FINAL!AD56="","",CRS!$R$8*FINAL!AD56)</f>
        <v>23.12</v>
      </c>
      <c r="S56" s="104">
        <f t="shared" si="8"/>
        <v>52.427692307692311</v>
      </c>
      <c r="T56" s="105">
        <f>IF(S56="","",'INITIAL INPUT'!$J$26*CRS!H56+'INITIAL INPUT'!$K$26*CRS!M56+'INITIAL INPUT'!$L$26*CRS!S56)</f>
        <v>57.647960559177669</v>
      </c>
      <c r="U56" s="103">
        <f>IF(T56="","",VLOOKUP(T56,'INITIAL INPUT'!$P$4:$R$34,3))</f>
        <v>79</v>
      </c>
      <c r="V56" s="108">
        <f t="shared" si="9"/>
        <v>79</v>
      </c>
      <c r="W56" s="109" t="str">
        <f t="shared" si="10"/>
        <v>PASSED</v>
      </c>
      <c r="X56" s="85"/>
    </row>
    <row r="57" spans="1:24">
      <c r="A57" s="163" t="s">
        <v>172</v>
      </c>
      <c r="B57" s="92" t="str">
        <f>IF(NAMES!B41="","",NAMES!B41)</f>
        <v xml:space="preserve">WON, SEONGYEON </v>
      </c>
      <c r="C57" s="93" t="str">
        <f>IF(NAMES!C41="","",NAMES!C41)</f>
        <v>M</v>
      </c>
      <c r="D57" s="94" t="str">
        <f>IF(NAMES!D41="","",NAMES!D41)</f>
        <v>BSIT-WEB TRACK-1</v>
      </c>
      <c r="E57" s="95" t="str">
        <f>IF(PRELIM!P57="","",$E$8*PRELIM!P57)</f>
        <v/>
      </c>
      <c r="F57" s="96">
        <f>IF(PRELIM!AB57="","",$F$8*PRELIM!AB57)</f>
        <v>5.7315789473684209</v>
      </c>
      <c r="G57" s="96">
        <f>IF(PRELIM!AD57="","",$G$8*PRELIM!AD57)</f>
        <v>21.636363636363637</v>
      </c>
      <c r="H57" s="97">
        <f t="shared" si="6"/>
        <v>27.367942583732059</v>
      </c>
      <c r="I57" s="103">
        <f>IF(H57="","",VLOOKUP(H57,'INITIAL INPUT'!$P$4:$R$34,3))</f>
        <v>72</v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7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8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">
        <v>209</v>
      </c>
      <c r="W57" s="109" t="str">
        <f t="shared" si="10"/>
        <v>UD</v>
      </c>
      <c r="X57" s="85"/>
    </row>
    <row r="58" spans="1:24">
      <c r="A58" s="163" t="s">
        <v>175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6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7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8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9"/>
        <v/>
      </c>
      <c r="W58" s="109" t="str">
        <f t="shared" si="10"/>
        <v/>
      </c>
      <c r="X58" s="85"/>
    </row>
    <row r="59" spans="1:24">
      <c r="A59" s="163" t="s">
        <v>176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6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7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8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9"/>
        <v/>
      </c>
      <c r="W59" s="109" t="str">
        <f t="shared" si="10"/>
        <v/>
      </c>
      <c r="X59" s="85"/>
    </row>
    <row r="60" spans="1:24">
      <c r="A60" s="163" t="s">
        <v>177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6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7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8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9"/>
        <v/>
      </c>
      <c r="W60" s="109" t="str">
        <f t="shared" si="10"/>
        <v/>
      </c>
      <c r="X60" s="85"/>
    </row>
    <row r="61" spans="1:24">
      <c r="A61" s="163" t="s">
        <v>178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6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7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8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9"/>
        <v/>
      </c>
      <c r="W61" s="109" t="str">
        <f t="shared" si="10"/>
        <v/>
      </c>
      <c r="X61" s="85"/>
    </row>
    <row r="62" spans="1:24">
      <c r="A62" s="163" t="s">
        <v>179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6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7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8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9"/>
        <v/>
      </c>
      <c r="W62" s="109" t="str">
        <f t="shared" si="10"/>
        <v/>
      </c>
      <c r="X62" s="85"/>
    </row>
    <row r="63" spans="1:24">
      <c r="A63" s="163" t="s">
        <v>180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6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7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8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9"/>
        <v/>
      </c>
      <c r="W63" s="109" t="str">
        <f t="shared" si="10"/>
        <v/>
      </c>
      <c r="X63" s="85"/>
    </row>
    <row r="64" spans="1:24">
      <c r="A64" s="163" t="s">
        <v>181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6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7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8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9"/>
        <v/>
      </c>
      <c r="W64" s="109" t="str">
        <f t="shared" si="10"/>
        <v/>
      </c>
      <c r="X64" s="85"/>
    </row>
    <row r="65" spans="1:25">
      <c r="A65" s="163" t="s">
        <v>182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6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7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8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9"/>
        <v/>
      </c>
      <c r="W65" s="109" t="str">
        <f t="shared" si="10"/>
        <v/>
      </c>
      <c r="X65" s="85"/>
    </row>
    <row r="66" spans="1:25">
      <c r="A66" s="163" t="s">
        <v>183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6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7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8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9"/>
        <v/>
      </c>
      <c r="W66" s="109" t="str">
        <f t="shared" si="10"/>
        <v/>
      </c>
      <c r="X66" s="281"/>
      <c r="Y66" s="283" t="s">
        <v>210</v>
      </c>
    </row>
    <row r="67" spans="1:25">
      <c r="A67" s="163" t="s">
        <v>184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6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7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8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9"/>
        <v/>
      </c>
      <c r="W67" s="109" t="str">
        <f t="shared" si="10"/>
        <v/>
      </c>
      <c r="X67" s="282"/>
      <c r="Y67" s="284"/>
    </row>
    <row r="68" spans="1:25">
      <c r="A68" s="163" t="s">
        <v>185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6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7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8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9"/>
        <v/>
      </c>
      <c r="W68" s="109" t="str">
        <f t="shared" si="10"/>
        <v/>
      </c>
      <c r="X68" s="282"/>
      <c r="Y68" s="284"/>
    </row>
    <row r="69" spans="1:25" ht="12.75" customHeight="1">
      <c r="A69" s="163" t="s">
        <v>186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6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7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8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9"/>
        <v/>
      </c>
      <c r="W69" s="109" t="str">
        <f t="shared" si="10"/>
        <v/>
      </c>
      <c r="X69" s="282"/>
      <c r="Y69" s="284"/>
    </row>
    <row r="70" spans="1:25">
      <c r="A70" s="163" t="s">
        <v>187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6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7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8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9"/>
        <v/>
      </c>
      <c r="W70" s="109" t="str">
        <f t="shared" si="10"/>
        <v/>
      </c>
      <c r="X70" s="282"/>
      <c r="Y70" s="284"/>
    </row>
    <row r="71" spans="1:25">
      <c r="A71" s="163" t="s">
        <v>188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6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7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8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9"/>
        <v/>
      </c>
      <c r="W71" s="109" t="str">
        <f t="shared" si="10"/>
        <v/>
      </c>
      <c r="X71" s="282"/>
      <c r="Y71" s="284"/>
    </row>
    <row r="72" spans="1:25">
      <c r="A72" s="163" t="s">
        <v>189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6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7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8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9"/>
        <v/>
      </c>
      <c r="W72" s="109" t="str">
        <f t="shared" si="10"/>
        <v/>
      </c>
      <c r="X72" s="282"/>
      <c r="Y72" s="284"/>
    </row>
    <row r="73" spans="1:25">
      <c r="A73" s="163" t="s">
        <v>190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6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7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8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9"/>
        <v/>
      </c>
      <c r="W73" s="109" t="str">
        <f t="shared" si="10"/>
        <v/>
      </c>
      <c r="X73" s="282"/>
      <c r="Y73" s="284"/>
    </row>
    <row r="74" spans="1:25">
      <c r="A74" s="163" t="s">
        <v>191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6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7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8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9"/>
        <v/>
      </c>
      <c r="W74" s="109" t="str">
        <f t="shared" si="10"/>
        <v/>
      </c>
      <c r="X74" s="282"/>
      <c r="Y74" s="284"/>
    </row>
    <row r="75" spans="1:25">
      <c r="A75" s="163" t="s">
        <v>192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6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7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8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9"/>
        <v/>
      </c>
      <c r="W75" s="109" t="str">
        <f t="shared" si="10"/>
        <v/>
      </c>
      <c r="X75" s="282"/>
      <c r="Y75" s="284"/>
    </row>
    <row r="76" spans="1:25">
      <c r="A76" s="163" t="s">
        <v>193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6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7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8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9"/>
        <v/>
      </c>
      <c r="W76" s="109" t="str">
        <f t="shared" si="10"/>
        <v/>
      </c>
      <c r="X76" s="282"/>
      <c r="Y76" s="284"/>
    </row>
    <row r="77" spans="1:25">
      <c r="A77" s="163" t="s">
        <v>194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6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7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8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9"/>
        <v/>
      </c>
      <c r="W77" s="109" t="str">
        <f t="shared" si="10"/>
        <v/>
      </c>
      <c r="X77" s="282"/>
      <c r="Y77" s="284"/>
    </row>
    <row r="78" spans="1:25">
      <c r="A78" s="163" t="s">
        <v>195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6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7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8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9"/>
        <v/>
      </c>
      <c r="W78" s="109" t="str">
        <f t="shared" si="10"/>
        <v/>
      </c>
      <c r="X78" s="282"/>
      <c r="Y78" s="284"/>
    </row>
    <row r="79" spans="1:25">
      <c r="A79" s="163" t="s">
        <v>196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6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7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8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9"/>
        <v/>
      </c>
      <c r="W79" s="109" t="str">
        <f t="shared" si="10"/>
        <v/>
      </c>
      <c r="X79" s="282"/>
      <c r="Y79" s="284"/>
    </row>
    <row r="80" spans="1:25">
      <c r="A80" s="163" t="s">
        <v>197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6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7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8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9"/>
        <v/>
      </c>
      <c r="W80" s="109" t="str">
        <f t="shared" si="10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1:D2"/>
    <mergeCell ref="A7:B8"/>
    <mergeCell ref="A42:D43"/>
    <mergeCell ref="A48:B49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5"/>
  <sheetViews>
    <sheetView showGridLines="0" workbookViewId="0">
      <selection activeCell="S10" sqref="S10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2" width="4.73046875" style="57" customWidth="1"/>
    <col min="33" max="33" width="5.73046875" style="57" customWidth="1"/>
    <col min="34" max="16384" width="9.1328125" style="57"/>
  </cols>
  <sheetData>
    <row r="1" spans="1:37" ht="15" customHeight="1">
      <c r="A1" s="357" t="str">
        <f>CRS!A1</f>
        <v>CITCS 2A  ITE3</v>
      </c>
      <c r="B1" s="358"/>
      <c r="C1" s="358"/>
      <c r="D1" s="358"/>
      <c r="E1" s="295" t="s">
        <v>211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59"/>
      <c r="B2" s="360"/>
      <c r="C2" s="360"/>
      <c r="D2" s="360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65" t="s">
        <v>201</v>
      </c>
      <c r="AD2" s="366"/>
      <c r="AE2" s="349" t="s">
        <v>202</v>
      </c>
      <c r="AF2" s="351" t="s">
        <v>212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WEB APPLICATION DEVELOPMENT</v>
      </c>
      <c r="B3" s="306"/>
      <c r="C3" s="306"/>
      <c r="D3" s="306"/>
      <c r="E3" s="315" t="s">
        <v>213</v>
      </c>
      <c r="F3" s="315" t="s">
        <v>214</v>
      </c>
      <c r="G3" s="315" t="s">
        <v>215</v>
      </c>
      <c r="H3" s="315" t="s">
        <v>216</v>
      </c>
      <c r="I3" s="315" t="s">
        <v>217</v>
      </c>
      <c r="J3" s="315" t="s">
        <v>55</v>
      </c>
      <c r="K3" s="315" t="s">
        <v>218</v>
      </c>
      <c r="L3" s="315" t="s">
        <v>219</v>
      </c>
      <c r="M3" s="315" t="s">
        <v>220</v>
      </c>
      <c r="N3" s="315" t="s">
        <v>221</v>
      </c>
      <c r="O3" s="323" t="s">
        <v>222</v>
      </c>
      <c r="P3" s="330" t="s">
        <v>223</v>
      </c>
      <c r="Q3" s="315" t="s">
        <v>224</v>
      </c>
      <c r="R3" s="315" t="s">
        <v>225</v>
      </c>
      <c r="S3" s="315" t="s">
        <v>46</v>
      </c>
      <c r="T3" s="315" t="s">
        <v>226</v>
      </c>
      <c r="U3" s="315" t="s">
        <v>227</v>
      </c>
      <c r="V3" s="315" t="s">
        <v>228</v>
      </c>
      <c r="W3" s="315" t="s">
        <v>229</v>
      </c>
      <c r="X3" s="315" t="s">
        <v>230</v>
      </c>
      <c r="Y3" s="315" t="s">
        <v>231</v>
      </c>
      <c r="Z3" s="315" t="s">
        <v>232</v>
      </c>
      <c r="AA3" s="323" t="s">
        <v>222</v>
      </c>
      <c r="AB3" s="330" t="s">
        <v>223</v>
      </c>
      <c r="AC3" s="367"/>
      <c r="AD3" s="368"/>
      <c r="AE3" s="349"/>
      <c r="AF3" s="351"/>
      <c r="AG3" s="77"/>
      <c r="AH3" s="77"/>
      <c r="AI3" s="77"/>
      <c r="AJ3" s="77"/>
      <c r="AK3" s="77"/>
    </row>
    <row r="4" spans="1:37" ht="12.75" customHeight="1">
      <c r="A4" s="307" t="str">
        <f>CRS!A4</f>
        <v>MW 11:15AM-12:30PM  MWF 12:30PM-1:45PM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233</v>
      </c>
      <c r="AD4" s="70" t="s">
        <v>234</v>
      </c>
      <c r="AE4" s="349"/>
      <c r="AF4" s="351"/>
      <c r="AG4" s="77"/>
      <c r="AH4" s="77"/>
      <c r="AI4" s="77"/>
      <c r="AJ4" s="77"/>
      <c r="AK4" s="77"/>
    </row>
    <row r="5" spans="1:37" ht="12.6" customHeight="1">
      <c r="A5" s="307" t="str">
        <f>CRS!A5</f>
        <v>2nd Trimester SY 2017-2018</v>
      </c>
      <c r="B5" s="308"/>
      <c r="C5" s="309"/>
      <c r="D5" s="309"/>
      <c r="E5" s="59">
        <v>15</v>
      </c>
      <c r="F5" s="59">
        <v>15</v>
      </c>
      <c r="G5" s="59">
        <v>20</v>
      </c>
      <c r="H5" s="59">
        <v>30</v>
      </c>
      <c r="I5" s="59"/>
      <c r="J5" s="59"/>
      <c r="K5" s="59"/>
      <c r="L5" s="59"/>
      <c r="M5" s="59"/>
      <c r="N5" s="59"/>
      <c r="O5" s="324"/>
      <c r="P5" s="331"/>
      <c r="Q5" s="59">
        <v>100</v>
      </c>
      <c r="R5" s="59">
        <v>20</v>
      </c>
      <c r="S5" s="59">
        <v>20</v>
      </c>
      <c r="T5" s="59">
        <v>50</v>
      </c>
      <c r="U5" s="59"/>
      <c r="V5" s="59"/>
      <c r="W5" s="59"/>
      <c r="X5" s="59"/>
      <c r="Y5" s="59"/>
      <c r="Z5" s="59"/>
      <c r="AA5" s="324"/>
      <c r="AB5" s="331"/>
      <c r="AC5" s="71">
        <v>110</v>
      </c>
      <c r="AD5" s="346"/>
      <c r="AE5" s="349"/>
      <c r="AF5" s="351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235</v>
      </c>
      <c r="F6" s="316" t="s">
        <v>236</v>
      </c>
      <c r="G6" s="316" t="s">
        <v>237</v>
      </c>
      <c r="H6" s="316" t="s">
        <v>238</v>
      </c>
      <c r="I6" s="316"/>
      <c r="J6" s="316"/>
      <c r="K6" s="316"/>
      <c r="L6" s="316"/>
      <c r="M6" s="316"/>
      <c r="N6" s="316"/>
      <c r="O6" s="325">
        <f>IF(SUM(E5:N5)=0,"",SUM(E5:N5))</f>
        <v>80</v>
      </c>
      <c r="P6" s="331"/>
      <c r="Q6" s="334" t="s">
        <v>239</v>
      </c>
      <c r="R6" s="334" t="s">
        <v>240</v>
      </c>
      <c r="S6" s="334" t="s">
        <v>241</v>
      </c>
      <c r="T6" s="334" t="s">
        <v>242</v>
      </c>
      <c r="U6" s="316"/>
      <c r="V6" s="316"/>
      <c r="W6" s="316"/>
      <c r="X6" s="316"/>
      <c r="Y6" s="316"/>
      <c r="Z6" s="316"/>
      <c r="AA6" s="337">
        <f>IF(SUM(Q5:Z5)=0,"",SUM(Q5:Z5))</f>
        <v>190</v>
      </c>
      <c r="AB6" s="331"/>
      <c r="AC6" s="340">
        <f>'INITIAL INPUT'!D20</f>
        <v>0</v>
      </c>
      <c r="AD6" s="347"/>
      <c r="AE6" s="349"/>
      <c r="AF6" s="351"/>
      <c r="AG6" s="77"/>
      <c r="AH6" s="77"/>
      <c r="AI6" s="77"/>
      <c r="AJ6" s="77"/>
      <c r="AK6" s="77"/>
    </row>
    <row r="7" spans="1:37" ht="13.35" customHeight="1">
      <c r="A7" s="310" t="s">
        <v>205</v>
      </c>
      <c r="B7" s="302"/>
      <c r="C7" s="311" t="s">
        <v>206</v>
      </c>
      <c r="D7" s="313" t="s">
        <v>243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35"/>
      <c r="R7" s="335"/>
      <c r="S7" s="335"/>
      <c r="T7" s="335"/>
      <c r="U7" s="317"/>
      <c r="V7" s="317"/>
      <c r="W7" s="317"/>
      <c r="X7" s="317"/>
      <c r="Y7" s="317"/>
      <c r="Z7" s="317"/>
      <c r="AA7" s="338"/>
      <c r="AB7" s="331"/>
      <c r="AC7" s="341"/>
      <c r="AD7" s="347"/>
      <c r="AE7" s="349"/>
      <c r="AF7" s="351"/>
      <c r="AG7" s="4"/>
      <c r="AH7" s="4"/>
      <c r="AI7" s="4"/>
      <c r="AJ7" s="4"/>
      <c r="AK7" s="4"/>
    </row>
    <row r="8" spans="1:37" ht="14.1" customHeight="1">
      <c r="A8" s="369"/>
      <c r="B8" s="370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36"/>
      <c r="R8" s="336"/>
      <c r="S8" s="336"/>
      <c r="T8" s="336"/>
      <c r="U8" s="318"/>
      <c r="V8" s="318"/>
      <c r="W8" s="318"/>
      <c r="X8" s="318"/>
      <c r="Y8" s="318"/>
      <c r="Z8" s="318"/>
      <c r="AA8" s="339"/>
      <c r="AB8" s="332"/>
      <c r="AC8" s="342"/>
      <c r="AD8" s="348"/>
      <c r="AE8" s="350"/>
      <c r="AF8" s="352"/>
      <c r="AG8" s="4"/>
      <c r="AH8" s="4"/>
      <c r="AI8" s="4"/>
      <c r="AJ8" s="4"/>
      <c r="AK8" s="4"/>
    </row>
    <row r="9" spans="1:37" ht="12.75" customHeight="1">
      <c r="A9" s="164" t="s">
        <v>44</v>
      </c>
      <c r="B9" s="60" t="str">
        <f>CRS!B9</f>
        <v xml:space="preserve">ABAKAR, TAHIR M. </v>
      </c>
      <c r="C9" s="61" t="str">
        <f>CRS!C9</f>
        <v>M</v>
      </c>
      <c r="D9" s="62" t="str">
        <f>CRS!D9</f>
        <v>BSIT-NET SEC TRACK-2</v>
      </c>
      <c r="E9" s="63">
        <v>0</v>
      </c>
      <c r="F9" s="63">
        <v>5</v>
      </c>
      <c r="G9" s="63">
        <v>0</v>
      </c>
      <c r="H9" s="63">
        <v>30</v>
      </c>
      <c r="I9" s="63"/>
      <c r="J9" s="63"/>
      <c r="K9" s="63"/>
      <c r="L9" s="63"/>
      <c r="M9" s="63"/>
      <c r="N9" s="63"/>
      <c r="O9" s="67">
        <f>IF(SUM(E9:N9)=0,"",SUM(E9:N9))</f>
        <v>35</v>
      </c>
      <c r="P9" s="68">
        <f>IF(O9="","",O9/$O$6*100)</f>
        <v>43.75</v>
      </c>
      <c r="Q9" s="63">
        <v>100</v>
      </c>
      <c r="R9" s="63">
        <v>20</v>
      </c>
      <c r="S9" s="63">
        <v>20</v>
      </c>
      <c r="T9" s="63">
        <v>0</v>
      </c>
      <c r="U9" s="63"/>
      <c r="V9" s="63"/>
      <c r="W9" s="63"/>
      <c r="X9" s="63"/>
      <c r="Y9" s="63"/>
      <c r="Z9" s="63"/>
      <c r="AA9" s="67">
        <f>IF(SUM(Q9:Z9)=0,"",SUM(Q9:Z9))</f>
        <v>140</v>
      </c>
      <c r="AB9" s="68">
        <f>IF(AA9="","",AA9/$AA$6*100)</f>
        <v>73.68421052631578</v>
      </c>
      <c r="AC9" s="72">
        <v>42</v>
      </c>
      <c r="AD9" s="68">
        <f>IF(AC9="","",AC9/$AC$5*100)</f>
        <v>38.181818181818187</v>
      </c>
      <c r="AE9" s="74">
        <f>CRS!H9</f>
        <v>51.735107655502389</v>
      </c>
      <c r="AF9" s="78">
        <f>CRS!I9</f>
        <v>76</v>
      </c>
      <c r="AG9" s="79"/>
      <c r="AH9" s="79"/>
      <c r="AI9" s="79"/>
      <c r="AJ9" s="79"/>
      <c r="AK9" s="79"/>
    </row>
    <row r="10" spans="1:37" ht="12.75" customHeight="1">
      <c r="A10" s="165" t="s">
        <v>49</v>
      </c>
      <c r="B10" s="60" t="str">
        <f>CRS!B10</f>
        <v xml:space="preserve">AHUNANYA, CHIBUEZE J. </v>
      </c>
      <c r="C10" s="61" t="str">
        <f>CRS!C10</f>
        <v>M</v>
      </c>
      <c r="D10" s="62" t="str">
        <f>CRS!D10</f>
        <v>BSIT-NET SEC TRACK-1</v>
      </c>
      <c r="E10" s="63">
        <v>3</v>
      </c>
      <c r="F10" s="63">
        <v>7</v>
      </c>
      <c r="G10" s="63">
        <v>0</v>
      </c>
      <c r="H10" s="63">
        <v>30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40</v>
      </c>
      <c r="P10" s="68">
        <f t="shared" ref="P10:P40" si="1">IF(O10="","",O10/$O$6*100)</f>
        <v>50</v>
      </c>
      <c r="Q10" s="63">
        <v>100</v>
      </c>
      <c r="R10" s="63">
        <v>15</v>
      </c>
      <c r="S10" s="63">
        <v>20</v>
      </c>
      <c r="T10" s="63">
        <v>50</v>
      </c>
      <c r="U10" s="63"/>
      <c r="V10" s="63"/>
      <c r="W10" s="63"/>
      <c r="X10" s="63"/>
      <c r="Y10" s="63"/>
      <c r="Z10" s="63"/>
      <c r="AA10" s="67">
        <f t="shared" ref="AA10:AA40" si="2">IF(SUM(Q10:Z10)=0,"",SUM(Q10:Z10))</f>
        <v>185</v>
      </c>
      <c r="AB10" s="68">
        <f t="shared" ref="AB10:AB40" si="3">IF(AA10="","",AA10/$AA$6*100)</f>
        <v>97.368421052631575</v>
      </c>
      <c r="AC10" s="72">
        <v>50</v>
      </c>
      <c r="AD10" s="68">
        <f t="shared" ref="AD10:AD40" si="4">IF(AC10="","",AC10/$AC$5*100)</f>
        <v>45.454545454545453</v>
      </c>
      <c r="AE10" s="74">
        <f>CRS!H10</f>
        <v>64.086124401913878</v>
      </c>
      <c r="AF10" s="78">
        <f>CRS!I10</f>
        <v>82</v>
      </c>
      <c r="AG10" s="79"/>
      <c r="AH10" s="79"/>
      <c r="AI10" s="79"/>
      <c r="AJ10" s="79"/>
      <c r="AK10" s="79"/>
    </row>
    <row r="11" spans="1:37" ht="12.75" customHeight="1">
      <c r="A11" s="165" t="s">
        <v>53</v>
      </c>
      <c r="B11" s="60" t="str">
        <f>CRS!B11</f>
        <v xml:space="preserve">BACAGAN, DANNAH ANGIELLE B. </v>
      </c>
      <c r="C11" s="61" t="str">
        <f>CRS!C11</f>
        <v>F</v>
      </c>
      <c r="D11" s="62" t="str">
        <f>CRS!D11</f>
        <v>BSIT-WEB TRACK-2</v>
      </c>
      <c r="E11" s="63">
        <v>9</v>
      </c>
      <c r="F11" s="63">
        <v>13</v>
      </c>
      <c r="G11" s="63">
        <v>20</v>
      </c>
      <c r="H11" s="63">
        <v>30</v>
      </c>
      <c r="I11" s="63"/>
      <c r="J11" s="63"/>
      <c r="K11" s="63"/>
      <c r="L11" s="63"/>
      <c r="M11" s="63"/>
      <c r="N11" s="63"/>
      <c r="O11" s="67">
        <f t="shared" si="0"/>
        <v>72</v>
      </c>
      <c r="P11" s="68">
        <f t="shared" si="1"/>
        <v>90</v>
      </c>
      <c r="Q11" s="63">
        <v>100</v>
      </c>
      <c r="R11" s="63">
        <v>20</v>
      </c>
      <c r="S11" s="63">
        <v>20</v>
      </c>
      <c r="T11" s="63">
        <v>50</v>
      </c>
      <c r="U11" s="63"/>
      <c r="V11" s="63"/>
      <c r="W11" s="63"/>
      <c r="X11" s="63"/>
      <c r="Y11" s="63"/>
      <c r="Z11" s="63"/>
      <c r="AA11" s="67">
        <f t="shared" si="2"/>
        <v>190</v>
      </c>
      <c r="AB11" s="68">
        <f t="shared" si="3"/>
        <v>100</v>
      </c>
      <c r="AC11" s="72">
        <v>82</v>
      </c>
      <c r="AD11" s="68">
        <f t="shared" si="4"/>
        <v>74.545454545454547</v>
      </c>
      <c r="AE11" s="74">
        <f>CRS!H11</f>
        <v>88.045454545454547</v>
      </c>
      <c r="AF11" s="78">
        <f>CRS!I11</f>
        <v>94</v>
      </c>
      <c r="AG11" s="4"/>
      <c r="AH11" s="4"/>
      <c r="AI11" s="4"/>
      <c r="AJ11" s="4"/>
      <c r="AK11" s="4"/>
    </row>
    <row r="12" spans="1:37" ht="12.75" customHeight="1">
      <c r="A12" s="165" t="s">
        <v>58</v>
      </c>
      <c r="B12" s="60" t="str">
        <f>CRS!B12</f>
        <v xml:space="preserve">BIANES, LORENZO C. </v>
      </c>
      <c r="C12" s="61" t="str">
        <f>CRS!C12</f>
        <v>M</v>
      </c>
      <c r="D12" s="62" t="str">
        <f>CRS!D12</f>
        <v>BSIT-NET SEC TRACK-2</v>
      </c>
      <c r="E12" s="63">
        <v>5</v>
      </c>
      <c r="F12" s="63">
        <v>11</v>
      </c>
      <c r="G12" s="63">
        <v>20</v>
      </c>
      <c r="H12" s="63">
        <v>30</v>
      </c>
      <c r="I12" s="63"/>
      <c r="J12" s="63"/>
      <c r="K12" s="63"/>
      <c r="L12" s="63"/>
      <c r="M12" s="63"/>
      <c r="N12" s="63"/>
      <c r="O12" s="67">
        <f t="shared" si="0"/>
        <v>66</v>
      </c>
      <c r="P12" s="68">
        <f t="shared" si="1"/>
        <v>82.5</v>
      </c>
      <c r="Q12" s="63">
        <v>66</v>
      </c>
      <c r="R12" s="63">
        <v>20</v>
      </c>
      <c r="S12" s="63">
        <v>20</v>
      </c>
      <c r="T12" s="63">
        <v>50</v>
      </c>
      <c r="U12" s="63"/>
      <c r="V12" s="63"/>
      <c r="W12" s="63"/>
      <c r="X12" s="63"/>
      <c r="Y12" s="63"/>
      <c r="Z12" s="63"/>
      <c r="AA12" s="67">
        <f t="shared" si="2"/>
        <v>156</v>
      </c>
      <c r="AB12" s="68">
        <f t="shared" si="3"/>
        <v>82.10526315789474</v>
      </c>
      <c r="AC12" s="72">
        <v>46</v>
      </c>
      <c r="AD12" s="68">
        <f t="shared" si="4"/>
        <v>41.818181818181813</v>
      </c>
      <c r="AE12" s="74">
        <f>CRS!H12</f>
        <v>68.53791866028709</v>
      </c>
      <c r="AF12" s="78">
        <f>CRS!I12</f>
        <v>84</v>
      </c>
      <c r="AG12" s="4"/>
      <c r="AH12" s="4"/>
      <c r="AI12" s="4"/>
      <c r="AJ12" s="4"/>
      <c r="AK12" s="4"/>
    </row>
    <row r="13" spans="1:37" ht="12.75" customHeight="1">
      <c r="A13" s="165" t="s">
        <v>61</v>
      </c>
      <c r="B13" s="60" t="str">
        <f>CRS!B13</f>
        <v xml:space="preserve">BONDAD, NEIL CHRISTOPHER C. </v>
      </c>
      <c r="C13" s="61" t="str">
        <f>CRS!C13</f>
        <v>M</v>
      </c>
      <c r="D13" s="62" t="str">
        <f>CRS!D13</f>
        <v>BSIT-NET SEC TRACK-1</v>
      </c>
      <c r="E13" s="63">
        <v>0</v>
      </c>
      <c r="F13" s="63">
        <v>13</v>
      </c>
      <c r="G13" s="63">
        <v>0</v>
      </c>
      <c r="H13" s="63">
        <v>30</v>
      </c>
      <c r="I13" s="63"/>
      <c r="J13" s="63"/>
      <c r="K13" s="63"/>
      <c r="L13" s="63"/>
      <c r="M13" s="63"/>
      <c r="N13" s="63"/>
      <c r="O13" s="67">
        <f t="shared" si="0"/>
        <v>43</v>
      </c>
      <c r="P13" s="68">
        <f t="shared" si="1"/>
        <v>53.75</v>
      </c>
      <c r="Q13" s="63">
        <v>66</v>
      </c>
      <c r="R13" s="63" t="s">
        <v>14</v>
      </c>
      <c r="S13" s="63">
        <v>20</v>
      </c>
      <c r="T13" s="63">
        <v>50</v>
      </c>
      <c r="U13" s="63"/>
      <c r="V13" s="63"/>
      <c r="W13" s="63"/>
      <c r="X13" s="63"/>
      <c r="Y13" s="63"/>
      <c r="Z13" s="63"/>
      <c r="AA13" s="67">
        <f t="shared" si="2"/>
        <v>136</v>
      </c>
      <c r="AB13" s="68">
        <f t="shared" si="3"/>
        <v>71.578947368421055</v>
      </c>
      <c r="AC13" s="72">
        <v>76</v>
      </c>
      <c r="AD13" s="68">
        <f t="shared" si="4"/>
        <v>69.090909090909093</v>
      </c>
      <c r="AE13" s="74">
        <f>CRS!H13</f>
        <v>64.84946172248803</v>
      </c>
      <c r="AF13" s="78">
        <f>CRS!I13</f>
        <v>82</v>
      </c>
      <c r="AG13" s="4"/>
      <c r="AH13" s="4"/>
      <c r="AI13" s="4"/>
      <c r="AJ13" s="4"/>
      <c r="AK13" s="4"/>
    </row>
    <row r="14" spans="1:37" ht="12.75" customHeight="1">
      <c r="A14" s="165" t="s">
        <v>64</v>
      </c>
      <c r="B14" s="60" t="str">
        <f>CRS!B14</f>
        <v xml:space="preserve">BULAO, ARWIN REYNIEL M. </v>
      </c>
      <c r="C14" s="61" t="str">
        <f>CRS!C14</f>
        <v>M</v>
      </c>
      <c r="D14" s="62" t="str">
        <f>CRS!D14</f>
        <v>BSIT-NET SEC TRACK-2</v>
      </c>
      <c r="E14" s="63">
        <v>6</v>
      </c>
      <c r="F14" s="63">
        <v>10</v>
      </c>
      <c r="G14" s="63">
        <v>0</v>
      </c>
      <c r="H14" s="63">
        <v>30</v>
      </c>
      <c r="I14" s="63"/>
      <c r="J14" s="63"/>
      <c r="K14" s="63"/>
      <c r="L14" s="63"/>
      <c r="M14" s="63"/>
      <c r="N14" s="63"/>
      <c r="O14" s="67">
        <f t="shared" si="0"/>
        <v>46</v>
      </c>
      <c r="P14" s="68">
        <f t="shared" si="1"/>
        <v>57.499999999999993</v>
      </c>
      <c r="Q14" s="63">
        <v>66</v>
      </c>
      <c r="R14" s="63">
        <v>15</v>
      </c>
      <c r="S14" s="63">
        <v>20</v>
      </c>
      <c r="T14" s="63">
        <v>50</v>
      </c>
      <c r="U14" s="63"/>
      <c r="V14" s="63"/>
      <c r="W14" s="63"/>
      <c r="X14" s="63"/>
      <c r="Y14" s="63"/>
      <c r="Z14" s="63"/>
      <c r="AA14" s="67">
        <f t="shared" si="2"/>
        <v>151</v>
      </c>
      <c r="AB14" s="68">
        <f t="shared" si="3"/>
        <v>79.473684210526315</v>
      </c>
      <c r="AC14" s="72">
        <v>48</v>
      </c>
      <c r="AD14" s="68">
        <f t="shared" si="4"/>
        <v>43.636363636363633</v>
      </c>
      <c r="AE14" s="74">
        <f>CRS!H14</f>
        <v>60.037679425837318</v>
      </c>
      <c r="AF14" s="78">
        <f>CRS!I14</f>
        <v>80</v>
      </c>
      <c r="AG14" s="4"/>
      <c r="AH14" s="4"/>
      <c r="AI14" s="4"/>
      <c r="AJ14" s="4"/>
      <c r="AK14" s="4"/>
    </row>
    <row r="15" spans="1:37" ht="12.75" customHeight="1">
      <c r="A15" s="165" t="s">
        <v>67</v>
      </c>
      <c r="B15" s="60" t="str">
        <f>CRS!B15</f>
        <v xml:space="preserve">CABILITAZAN, PABLO DONMARI A. </v>
      </c>
      <c r="C15" s="61" t="str">
        <f>CRS!C15</f>
        <v>M</v>
      </c>
      <c r="D15" s="62" t="str">
        <f>CRS!D15</f>
        <v>BSIT-WEB TRACK-2</v>
      </c>
      <c r="E15" s="63" t="s">
        <v>14</v>
      </c>
      <c r="F15" s="63" t="s">
        <v>14</v>
      </c>
      <c r="G15" s="63">
        <v>0</v>
      </c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>
        <v>0</v>
      </c>
      <c r="R15" s="63" t="s">
        <v>14</v>
      </c>
      <c r="S15" s="63" t="s">
        <v>14</v>
      </c>
      <c r="T15" s="63">
        <v>0</v>
      </c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4" t="str">
        <f>CRS!H15</f>
        <v/>
      </c>
      <c r="AF15" s="78" t="str">
        <f>CRS!I15</f>
        <v/>
      </c>
      <c r="AG15" s="4"/>
      <c r="AH15" s="4"/>
      <c r="AI15" s="4"/>
      <c r="AJ15" s="4"/>
      <c r="AK15" s="4"/>
    </row>
    <row r="16" spans="1:37" ht="12.75" customHeight="1">
      <c r="A16" s="165" t="s">
        <v>70</v>
      </c>
      <c r="B16" s="60" t="str">
        <f>CRS!B16</f>
        <v xml:space="preserve">CALAWA, ROJAN KRISTOFFER N. </v>
      </c>
      <c r="C16" s="61" t="str">
        <f>CRS!C16</f>
        <v>M</v>
      </c>
      <c r="D16" s="62" t="str">
        <f>CRS!D16</f>
        <v>BSIT-WEB TRACK-2</v>
      </c>
      <c r="E16" s="63">
        <v>7</v>
      </c>
      <c r="F16" s="63">
        <v>11</v>
      </c>
      <c r="G16" s="63">
        <v>0</v>
      </c>
      <c r="H16" s="63">
        <v>30</v>
      </c>
      <c r="I16" s="63"/>
      <c r="J16" s="63"/>
      <c r="K16" s="63"/>
      <c r="L16" s="63"/>
      <c r="M16" s="63"/>
      <c r="N16" s="63"/>
      <c r="O16" s="67">
        <f t="shared" si="0"/>
        <v>48</v>
      </c>
      <c r="P16" s="68">
        <f t="shared" si="1"/>
        <v>60</v>
      </c>
      <c r="Q16" s="63">
        <v>66</v>
      </c>
      <c r="R16" s="63">
        <v>20</v>
      </c>
      <c r="S16" s="63">
        <v>20</v>
      </c>
      <c r="T16" s="63">
        <v>50</v>
      </c>
      <c r="U16" s="63"/>
      <c r="V16" s="63"/>
      <c r="W16" s="63"/>
      <c r="X16" s="63"/>
      <c r="Y16" s="63"/>
      <c r="Z16" s="63"/>
      <c r="AA16" s="67">
        <f t="shared" si="2"/>
        <v>156</v>
      </c>
      <c r="AB16" s="68">
        <f t="shared" si="3"/>
        <v>82.10526315789474</v>
      </c>
      <c r="AC16" s="72">
        <v>58</v>
      </c>
      <c r="AD16" s="68">
        <f t="shared" si="4"/>
        <v>52.72727272727272</v>
      </c>
      <c r="AE16" s="74">
        <f>CRS!H16</f>
        <v>64.822009569377997</v>
      </c>
      <c r="AF16" s="78">
        <f>CRS!I16</f>
        <v>82</v>
      </c>
      <c r="AG16" s="4"/>
      <c r="AH16" s="4"/>
      <c r="AI16" s="4"/>
      <c r="AJ16" s="4"/>
      <c r="AK16" s="4"/>
    </row>
    <row r="17" spans="1:34" ht="12.75" customHeight="1">
      <c r="A17" s="165" t="s">
        <v>73</v>
      </c>
      <c r="B17" s="60" t="str">
        <f>CRS!B17</f>
        <v xml:space="preserve">CASTRO, LEO CHRISTIAN E. </v>
      </c>
      <c r="C17" s="61" t="str">
        <f>CRS!C17</f>
        <v>M</v>
      </c>
      <c r="D17" s="62" t="str">
        <f>CRS!D17</f>
        <v>BSIT-WEB TRACK-2</v>
      </c>
      <c r="E17" s="63">
        <v>5</v>
      </c>
      <c r="F17" s="63">
        <v>11</v>
      </c>
      <c r="G17" s="63">
        <v>0</v>
      </c>
      <c r="H17" s="63">
        <v>30</v>
      </c>
      <c r="I17" s="63"/>
      <c r="J17" s="63"/>
      <c r="K17" s="63"/>
      <c r="L17" s="63"/>
      <c r="M17" s="63"/>
      <c r="N17" s="63"/>
      <c r="O17" s="67">
        <f t="shared" si="0"/>
        <v>46</v>
      </c>
      <c r="P17" s="68">
        <f t="shared" si="1"/>
        <v>57.499999999999993</v>
      </c>
      <c r="Q17" s="63">
        <v>0</v>
      </c>
      <c r="R17" s="63">
        <v>20</v>
      </c>
      <c r="S17" s="63" t="s">
        <v>14</v>
      </c>
      <c r="T17" s="63">
        <v>0</v>
      </c>
      <c r="U17" s="63"/>
      <c r="V17" s="63"/>
      <c r="W17" s="63"/>
      <c r="X17" s="63"/>
      <c r="Y17" s="63"/>
      <c r="Z17" s="63"/>
      <c r="AA17" s="67">
        <f t="shared" si="2"/>
        <v>20</v>
      </c>
      <c r="AB17" s="68">
        <f t="shared" si="3"/>
        <v>10.526315789473683</v>
      </c>
      <c r="AC17" s="72">
        <v>74</v>
      </c>
      <c r="AD17" s="68">
        <f t="shared" si="4"/>
        <v>67.272727272727266</v>
      </c>
      <c r="AE17" s="74">
        <f>CRS!H17</f>
        <v>45.321411483253584</v>
      </c>
      <c r="AF17" s="78">
        <f>CRS!I17</f>
        <v>74</v>
      </c>
      <c r="AG17" s="4"/>
      <c r="AH17" s="4"/>
    </row>
    <row r="18" spans="1:34" ht="12.75" customHeight="1">
      <c r="A18" s="165" t="s">
        <v>76</v>
      </c>
      <c r="B18" s="60" t="str">
        <f>CRS!B18</f>
        <v xml:space="preserve">CAWIL, JUJI T. </v>
      </c>
      <c r="C18" s="61" t="str">
        <f>CRS!C18</f>
        <v>M</v>
      </c>
      <c r="D18" s="62" t="str">
        <f>CRS!D18</f>
        <v>BSIT-WEB TRACK-1</v>
      </c>
      <c r="E18" s="63">
        <v>0</v>
      </c>
      <c r="F18" s="63">
        <v>0</v>
      </c>
      <c r="G18" s="63">
        <v>0</v>
      </c>
      <c r="H18" s="63">
        <v>30</v>
      </c>
      <c r="I18" s="63"/>
      <c r="J18" s="63"/>
      <c r="K18" s="63"/>
      <c r="L18" s="63"/>
      <c r="M18" s="63"/>
      <c r="N18" s="63"/>
      <c r="O18" s="67">
        <f t="shared" si="0"/>
        <v>30</v>
      </c>
      <c r="P18" s="68">
        <f t="shared" si="1"/>
        <v>37.5</v>
      </c>
      <c r="Q18" s="63">
        <v>66</v>
      </c>
      <c r="R18" s="63">
        <v>15</v>
      </c>
      <c r="S18" s="63">
        <v>20</v>
      </c>
      <c r="T18" s="63">
        <v>50</v>
      </c>
      <c r="U18" s="63"/>
      <c r="V18" s="63"/>
      <c r="W18" s="63"/>
      <c r="X18" s="63"/>
      <c r="Y18" s="63"/>
      <c r="Z18" s="63"/>
      <c r="AA18" s="67">
        <f t="shared" si="2"/>
        <v>151</v>
      </c>
      <c r="AB18" s="68">
        <f t="shared" si="3"/>
        <v>79.473684210526315</v>
      </c>
      <c r="AC18" s="72">
        <v>68</v>
      </c>
      <c r="AD18" s="68">
        <f t="shared" si="4"/>
        <v>61.818181818181813</v>
      </c>
      <c r="AE18" s="74">
        <f>CRS!H18</f>
        <v>59.619497607655504</v>
      </c>
      <c r="AF18" s="78">
        <f>CRS!I18</f>
        <v>80</v>
      </c>
      <c r="AG18" s="4"/>
      <c r="AH18" s="4"/>
    </row>
    <row r="19" spans="1:34" ht="12.75" customHeight="1">
      <c r="A19" s="165" t="s">
        <v>80</v>
      </c>
      <c r="B19" s="60" t="str">
        <f>CRS!B19</f>
        <v xml:space="preserve">CORTEZ, WENDELL R. </v>
      </c>
      <c r="C19" s="61" t="str">
        <f>CRS!C19</f>
        <v>M</v>
      </c>
      <c r="D19" s="62" t="str">
        <f>CRS!D19</f>
        <v>BSIT-WEB TRACK-1</v>
      </c>
      <c r="E19" s="63">
        <v>0</v>
      </c>
      <c r="F19" s="63">
        <v>0</v>
      </c>
      <c r="G19" s="63">
        <v>0</v>
      </c>
      <c r="H19" s="63">
        <v>30</v>
      </c>
      <c r="I19" s="63"/>
      <c r="J19" s="63"/>
      <c r="K19" s="63"/>
      <c r="L19" s="63"/>
      <c r="M19" s="63"/>
      <c r="N19" s="63"/>
      <c r="O19" s="67">
        <f t="shared" si="0"/>
        <v>30</v>
      </c>
      <c r="P19" s="68">
        <f t="shared" si="1"/>
        <v>37.5</v>
      </c>
      <c r="Q19" s="63">
        <v>66</v>
      </c>
      <c r="R19" s="63" t="s">
        <v>14</v>
      </c>
      <c r="S19" s="63">
        <v>15</v>
      </c>
      <c r="T19" s="63">
        <v>40</v>
      </c>
      <c r="U19" s="63"/>
      <c r="V19" s="63"/>
      <c r="W19" s="63"/>
      <c r="X19" s="63"/>
      <c r="Y19" s="63"/>
      <c r="Z19" s="63"/>
      <c r="AA19" s="67">
        <f t="shared" si="2"/>
        <v>121</v>
      </c>
      <c r="AB19" s="68">
        <f t="shared" si="3"/>
        <v>63.684210526315788</v>
      </c>
      <c r="AC19" s="72"/>
      <c r="AD19" s="68" t="str">
        <f t="shared" si="4"/>
        <v/>
      </c>
      <c r="AE19" s="74">
        <f>CRS!H19</f>
        <v>33.390789473684208</v>
      </c>
      <c r="AF19" s="78">
        <f>CRS!I19</f>
        <v>73</v>
      </c>
      <c r="AG19" s="4"/>
      <c r="AH19" s="4"/>
    </row>
    <row r="20" spans="1:34" ht="12.75" customHeight="1">
      <c r="A20" s="165" t="s">
        <v>83</v>
      </c>
      <c r="B20" s="60" t="str">
        <f>CRS!B20</f>
        <v xml:space="preserve">DELA CRUZ, AARON KEITH N. </v>
      </c>
      <c r="C20" s="61" t="str">
        <f>CRS!C20</f>
        <v>M</v>
      </c>
      <c r="D20" s="62" t="str">
        <f>CRS!D20</f>
        <v>BSIT-WEB TRACK-1</v>
      </c>
      <c r="E20" s="63">
        <v>0</v>
      </c>
      <c r="F20" s="63">
        <v>11</v>
      </c>
      <c r="G20" s="63">
        <v>0</v>
      </c>
      <c r="H20" s="63">
        <v>30</v>
      </c>
      <c r="I20" s="63"/>
      <c r="J20" s="63"/>
      <c r="K20" s="63"/>
      <c r="L20" s="63"/>
      <c r="M20" s="63"/>
      <c r="N20" s="63"/>
      <c r="O20" s="67">
        <f t="shared" si="0"/>
        <v>41</v>
      </c>
      <c r="P20" s="68">
        <f t="shared" si="1"/>
        <v>51.249999999999993</v>
      </c>
      <c r="Q20" s="63">
        <v>100</v>
      </c>
      <c r="R20" s="63">
        <v>20</v>
      </c>
      <c r="S20" s="63">
        <v>20</v>
      </c>
      <c r="T20" s="63">
        <v>20</v>
      </c>
      <c r="U20" s="63"/>
      <c r="V20" s="63"/>
      <c r="W20" s="63"/>
      <c r="X20" s="63"/>
      <c r="Y20" s="63"/>
      <c r="Z20" s="63"/>
      <c r="AA20" s="67">
        <f t="shared" si="2"/>
        <v>160</v>
      </c>
      <c r="AB20" s="68">
        <f t="shared" si="3"/>
        <v>84.210526315789465</v>
      </c>
      <c r="AC20" s="72">
        <v>54</v>
      </c>
      <c r="AD20" s="68">
        <f t="shared" si="4"/>
        <v>49.090909090909093</v>
      </c>
      <c r="AE20" s="74">
        <f>CRS!H20</f>
        <v>61.392882775119617</v>
      </c>
      <c r="AF20" s="78">
        <f>CRS!I20</f>
        <v>81</v>
      </c>
      <c r="AG20" s="4"/>
      <c r="AH20" s="4"/>
    </row>
    <row r="21" spans="1:34" ht="12.75" customHeight="1">
      <c r="A21" s="165" t="s">
        <v>86</v>
      </c>
      <c r="B21" s="60" t="str">
        <f>CRS!B21</f>
        <v xml:space="preserve">DOMINGO, JOHN CARLO R. </v>
      </c>
      <c r="C21" s="61" t="str">
        <f>CRS!C21</f>
        <v>M</v>
      </c>
      <c r="D21" s="62" t="str">
        <f>CRS!D21</f>
        <v>BSIT-WEB TRACK-1</v>
      </c>
      <c r="E21" s="63">
        <v>9</v>
      </c>
      <c r="F21" s="63">
        <v>10</v>
      </c>
      <c r="G21" s="63">
        <v>20</v>
      </c>
      <c r="H21" s="63">
        <v>30</v>
      </c>
      <c r="I21" s="63"/>
      <c r="J21" s="63"/>
      <c r="K21" s="63"/>
      <c r="L21" s="63"/>
      <c r="M21" s="63"/>
      <c r="N21" s="63"/>
      <c r="O21" s="67">
        <f t="shared" si="0"/>
        <v>69</v>
      </c>
      <c r="P21" s="68">
        <f t="shared" si="1"/>
        <v>86.25</v>
      </c>
      <c r="Q21" s="63">
        <v>100</v>
      </c>
      <c r="R21" s="63" t="s">
        <v>14</v>
      </c>
      <c r="S21" s="63">
        <v>20</v>
      </c>
      <c r="T21" s="63">
        <v>50</v>
      </c>
      <c r="U21" s="63"/>
      <c r="V21" s="63"/>
      <c r="W21" s="63"/>
      <c r="X21" s="63"/>
      <c r="Y21" s="63"/>
      <c r="Z21" s="63"/>
      <c r="AA21" s="67">
        <f t="shared" si="2"/>
        <v>170</v>
      </c>
      <c r="AB21" s="68">
        <f t="shared" si="3"/>
        <v>89.473684210526315</v>
      </c>
      <c r="AC21" s="72">
        <v>84</v>
      </c>
      <c r="AD21" s="68">
        <f t="shared" si="4"/>
        <v>76.363636363636374</v>
      </c>
      <c r="AE21" s="74">
        <f>CRS!H21</f>
        <v>83.952452153110059</v>
      </c>
      <c r="AF21" s="78">
        <f>CRS!I21</f>
        <v>92</v>
      </c>
      <c r="AG21" s="4"/>
      <c r="AH21" s="4"/>
    </row>
    <row r="22" spans="1:34" ht="12.75" customHeight="1">
      <c r="A22" s="165" t="s">
        <v>89</v>
      </c>
      <c r="B22" s="60" t="str">
        <f>CRS!B22</f>
        <v xml:space="preserve">EROT, OLLINGER SYAN M. </v>
      </c>
      <c r="C22" s="61" t="str">
        <f>CRS!C22</f>
        <v>M</v>
      </c>
      <c r="D22" s="62" t="str">
        <f>CRS!D22</f>
        <v>BSIT-WEB TRACK-1</v>
      </c>
      <c r="E22" s="63">
        <v>8</v>
      </c>
      <c r="F22" s="63">
        <v>8</v>
      </c>
      <c r="G22" s="63">
        <v>0</v>
      </c>
      <c r="H22" s="63">
        <v>30</v>
      </c>
      <c r="I22" s="63"/>
      <c r="J22" s="63"/>
      <c r="K22" s="63"/>
      <c r="L22" s="63"/>
      <c r="M22" s="63"/>
      <c r="N22" s="63"/>
      <c r="O22" s="67">
        <f t="shared" si="0"/>
        <v>46</v>
      </c>
      <c r="P22" s="68">
        <f t="shared" si="1"/>
        <v>57.499999999999993</v>
      </c>
      <c r="Q22" s="63">
        <v>100</v>
      </c>
      <c r="R22" s="63" t="s">
        <v>14</v>
      </c>
      <c r="S22" s="63">
        <v>20</v>
      </c>
      <c r="T22" s="63">
        <v>50</v>
      </c>
      <c r="U22" s="63"/>
      <c r="V22" s="63"/>
      <c r="W22" s="63"/>
      <c r="X22" s="63"/>
      <c r="Y22" s="63"/>
      <c r="Z22" s="63"/>
      <c r="AA22" s="67">
        <f t="shared" si="2"/>
        <v>170</v>
      </c>
      <c r="AB22" s="68">
        <f t="shared" si="3"/>
        <v>89.473684210526315</v>
      </c>
      <c r="AC22" s="72">
        <v>46</v>
      </c>
      <c r="AD22" s="68">
        <f t="shared" si="4"/>
        <v>41.818181818181813</v>
      </c>
      <c r="AE22" s="74">
        <f>CRS!H22</f>
        <v>62.719497607655498</v>
      </c>
      <c r="AF22" s="78">
        <f>CRS!I22</f>
        <v>81</v>
      </c>
      <c r="AG22" s="4"/>
      <c r="AH22" s="4"/>
    </row>
    <row r="23" spans="1:34" ht="12.75" customHeight="1">
      <c r="A23" s="165" t="s">
        <v>92</v>
      </c>
      <c r="B23" s="60" t="str">
        <f>CRS!B23</f>
        <v xml:space="preserve">ESPAÑOLA, NECOLE P. </v>
      </c>
      <c r="C23" s="61" t="str">
        <f>CRS!C23</f>
        <v>M</v>
      </c>
      <c r="D23" s="62" t="str">
        <f>CRS!D23</f>
        <v>BSIT-NET SEC TRACK-2</v>
      </c>
      <c r="E23" s="63">
        <v>8</v>
      </c>
      <c r="F23" s="63">
        <v>7</v>
      </c>
      <c r="G23" s="63">
        <v>0</v>
      </c>
      <c r="H23" s="63">
        <v>30</v>
      </c>
      <c r="I23" s="63"/>
      <c r="J23" s="63"/>
      <c r="K23" s="63"/>
      <c r="L23" s="63"/>
      <c r="M23" s="63"/>
      <c r="N23" s="63"/>
      <c r="O23" s="67">
        <f t="shared" si="0"/>
        <v>45</v>
      </c>
      <c r="P23" s="68">
        <f t="shared" si="1"/>
        <v>56.25</v>
      </c>
      <c r="Q23" s="63">
        <v>100</v>
      </c>
      <c r="R23" s="63" t="s">
        <v>14</v>
      </c>
      <c r="S23" s="63">
        <v>20</v>
      </c>
      <c r="T23" s="63">
        <v>50</v>
      </c>
      <c r="U23" s="63"/>
      <c r="V23" s="63"/>
      <c r="W23" s="63"/>
      <c r="X23" s="63"/>
      <c r="Y23" s="63"/>
      <c r="Z23" s="63"/>
      <c r="AA23" s="67">
        <f t="shared" si="2"/>
        <v>170</v>
      </c>
      <c r="AB23" s="68">
        <f t="shared" si="3"/>
        <v>89.473684210526315</v>
      </c>
      <c r="AC23" s="72">
        <v>68</v>
      </c>
      <c r="AD23" s="68">
        <f t="shared" si="4"/>
        <v>61.818181818181813</v>
      </c>
      <c r="AE23" s="74">
        <f>CRS!H23</f>
        <v>69.106997607655501</v>
      </c>
      <c r="AF23" s="78">
        <f>CRS!I23</f>
        <v>85</v>
      </c>
      <c r="AG23" s="4"/>
      <c r="AH23" s="4"/>
    </row>
    <row r="24" spans="1:34" ht="12.75" customHeight="1">
      <c r="A24" s="165" t="s">
        <v>95</v>
      </c>
      <c r="B24" s="60" t="str">
        <f>CRS!B24</f>
        <v xml:space="preserve">GACUTAN, JORDS NIKKO B. </v>
      </c>
      <c r="C24" s="61" t="str">
        <f>CRS!C24</f>
        <v>M</v>
      </c>
      <c r="D24" s="62" t="str">
        <f>CRS!D24</f>
        <v>BSCS-DIGITAL ARTS TRACK-2</v>
      </c>
      <c r="E24" s="63" t="s">
        <v>14</v>
      </c>
      <c r="F24" s="63">
        <v>0</v>
      </c>
      <c r="G24" s="63">
        <v>20</v>
      </c>
      <c r="H24" s="63">
        <v>30</v>
      </c>
      <c r="I24" s="63"/>
      <c r="J24" s="63"/>
      <c r="K24" s="63"/>
      <c r="L24" s="63"/>
      <c r="M24" s="63"/>
      <c r="N24" s="63"/>
      <c r="O24" s="67">
        <f t="shared" si="0"/>
        <v>50</v>
      </c>
      <c r="P24" s="68">
        <f t="shared" si="1"/>
        <v>62.5</v>
      </c>
      <c r="Q24" s="63">
        <v>100</v>
      </c>
      <c r="R24" s="63" t="s">
        <v>14</v>
      </c>
      <c r="S24" s="63">
        <v>20</v>
      </c>
      <c r="T24" s="63">
        <v>50</v>
      </c>
      <c r="U24" s="63"/>
      <c r="V24" s="63"/>
      <c r="W24" s="63"/>
      <c r="X24" s="63"/>
      <c r="Y24" s="63"/>
      <c r="Z24" s="63"/>
      <c r="AA24" s="67">
        <f t="shared" si="2"/>
        <v>170</v>
      </c>
      <c r="AB24" s="68">
        <f t="shared" si="3"/>
        <v>89.473684210526315</v>
      </c>
      <c r="AC24" s="72">
        <v>72</v>
      </c>
      <c r="AD24" s="68">
        <f t="shared" si="4"/>
        <v>65.454545454545453</v>
      </c>
      <c r="AE24" s="74">
        <f>CRS!H24</f>
        <v>72.405861244019135</v>
      </c>
      <c r="AF24" s="78">
        <f>CRS!I24</f>
        <v>86</v>
      </c>
      <c r="AG24" s="4"/>
      <c r="AH24" s="4"/>
    </row>
    <row r="25" spans="1:34" ht="12.75" customHeight="1">
      <c r="A25" s="165" t="s">
        <v>99</v>
      </c>
      <c r="B25" s="60" t="str">
        <f>CRS!B25</f>
        <v xml:space="preserve">GARDO, JARON RALPH L. </v>
      </c>
      <c r="C25" s="61" t="str">
        <f>CRS!C25</f>
        <v>M</v>
      </c>
      <c r="D25" s="62" t="str">
        <f>CRS!D25</f>
        <v>BSIT-WEB TRACK-2</v>
      </c>
      <c r="E25" s="63">
        <v>6</v>
      </c>
      <c r="F25" s="63">
        <v>0</v>
      </c>
      <c r="G25" s="63">
        <v>20</v>
      </c>
      <c r="H25" s="63">
        <v>30</v>
      </c>
      <c r="I25" s="63"/>
      <c r="J25" s="63"/>
      <c r="K25" s="63"/>
      <c r="L25" s="63"/>
      <c r="M25" s="63"/>
      <c r="N25" s="63"/>
      <c r="O25" s="67">
        <f t="shared" si="0"/>
        <v>56</v>
      </c>
      <c r="P25" s="68">
        <f t="shared" si="1"/>
        <v>70</v>
      </c>
      <c r="Q25" s="63">
        <v>100</v>
      </c>
      <c r="R25" s="63">
        <v>20</v>
      </c>
      <c r="S25" s="63">
        <v>20</v>
      </c>
      <c r="T25" s="63">
        <v>50</v>
      </c>
      <c r="U25" s="63"/>
      <c r="V25" s="63"/>
      <c r="W25" s="63"/>
      <c r="X25" s="63"/>
      <c r="Y25" s="63"/>
      <c r="Z25" s="63"/>
      <c r="AA25" s="67">
        <f t="shared" si="2"/>
        <v>190</v>
      </c>
      <c r="AB25" s="68">
        <f t="shared" si="3"/>
        <v>100</v>
      </c>
      <c r="AC25" s="72">
        <v>74</v>
      </c>
      <c r="AD25" s="68">
        <f t="shared" si="4"/>
        <v>67.272727272727266</v>
      </c>
      <c r="AE25" s="74">
        <f>CRS!H25</f>
        <v>78.972727272727269</v>
      </c>
      <c r="AF25" s="78">
        <f>CRS!I25</f>
        <v>89</v>
      </c>
      <c r="AG25" s="4"/>
      <c r="AH25" s="4"/>
    </row>
    <row r="26" spans="1:34" ht="12.75" customHeight="1">
      <c r="A26" s="165" t="s">
        <v>102</v>
      </c>
      <c r="B26" s="60" t="str">
        <f>CRS!B26</f>
        <v xml:space="preserve">GO, MARK BRIAN JHAY C. </v>
      </c>
      <c r="C26" s="61" t="str">
        <f>CRS!C26</f>
        <v>M</v>
      </c>
      <c r="D26" s="62" t="str">
        <f>CRS!D26</f>
        <v>BSIT-ERP TRACK-1</v>
      </c>
      <c r="E26" s="63" t="s">
        <v>14</v>
      </c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>
        <v>100</v>
      </c>
      <c r="R26" s="63" t="s">
        <v>14</v>
      </c>
      <c r="S26" s="63" t="s">
        <v>14</v>
      </c>
      <c r="T26" s="63"/>
      <c r="U26" s="63"/>
      <c r="V26" s="63"/>
      <c r="W26" s="63"/>
      <c r="X26" s="63"/>
      <c r="Y26" s="63"/>
      <c r="Z26" s="63"/>
      <c r="AA26" s="67">
        <f t="shared" si="2"/>
        <v>100</v>
      </c>
      <c r="AB26" s="68">
        <f t="shared" si="3"/>
        <v>52.631578947368418</v>
      </c>
      <c r="AC26" s="72"/>
      <c r="AD26" s="68" t="str">
        <f t="shared" si="4"/>
        <v/>
      </c>
      <c r="AE26" s="74">
        <f>CRS!H26</f>
        <v>17.368421052631579</v>
      </c>
      <c r="AF26" s="78">
        <f>CRS!I26</f>
        <v>71</v>
      </c>
      <c r="AG26" s="353"/>
      <c r="AH26" s="355" t="s">
        <v>210</v>
      </c>
    </row>
    <row r="27" spans="1:34" ht="12.75" customHeight="1">
      <c r="A27" s="165" t="s">
        <v>106</v>
      </c>
      <c r="B27" s="60" t="str">
        <f>CRS!B27</f>
        <v xml:space="preserve">GOMEZ, JOHN PAUL D. </v>
      </c>
      <c r="C27" s="61" t="str">
        <f>CRS!C27</f>
        <v>M</v>
      </c>
      <c r="D27" s="62" t="str">
        <f>CRS!D27</f>
        <v>BSIT-WEB TRACK-1</v>
      </c>
      <c r="E27" s="63">
        <v>8</v>
      </c>
      <c r="F27" s="63">
        <v>7</v>
      </c>
      <c r="G27" s="63">
        <v>0</v>
      </c>
      <c r="H27" s="63">
        <v>30</v>
      </c>
      <c r="I27" s="63"/>
      <c r="J27" s="63"/>
      <c r="K27" s="63"/>
      <c r="L27" s="63"/>
      <c r="M27" s="63"/>
      <c r="N27" s="63"/>
      <c r="O27" s="67">
        <f t="shared" si="0"/>
        <v>45</v>
      </c>
      <c r="P27" s="68">
        <f t="shared" si="1"/>
        <v>56.25</v>
      </c>
      <c r="Q27" s="63">
        <v>100</v>
      </c>
      <c r="R27" s="63" t="s">
        <v>14</v>
      </c>
      <c r="S27" s="63">
        <v>20</v>
      </c>
      <c r="T27" s="63">
        <v>50</v>
      </c>
      <c r="U27" s="63"/>
      <c r="V27" s="63"/>
      <c r="W27" s="63"/>
      <c r="X27" s="63"/>
      <c r="Y27" s="63"/>
      <c r="Z27" s="63"/>
      <c r="AA27" s="67">
        <f t="shared" si="2"/>
        <v>170</v>
      </c>
      <c r="AB27" s="68">
        <f t="shared" si="3"/>
        <v>89.473684210526315</v>
      </c>
      <c r="AC27" s="72">
        <v>62</v>
      </c>
      <c r="AD27" s="68">
        <f t="shared" si="4"/>
        <v>56.36363636363636</v>
      </c>
      <c r="AE27" s="74">
        <f>CRS!H27</f>
        <v>67.252452153110056</v>
      </c>
      <c r="AF27" s="78">
        <f>CRS!I27</f>
        <v>84</v>
      </c>
      <c r="AG27" s="354"/>
      <c r="AH27" s="356"/>
    </row>
    <row r="28" spans="1:34" ht="12.75" customHeight="1">
      <c r="A28" s="165" t="s">
        <v>109</v>
      </c>
      <c r="B28" s="60" t="str">
        <f>CRS!B28</f>
        <v xml:space="preserve">KASE, JEREMY </v>
      </c>
      <c r="C28" s="61" t="str">
        <f>CRS!C28</f>
        <v>M</v>
      </c>
      <c r="D28" s="62" t="str">
        <f>CRS!D28</f>
        <v>BSIT-NET SEC TRACK-2</v>
      </c>
      <c r="E28" s="63">
        <v>5</v>
      </c>
      <c r="F28" s="63">
        <v>12</v>
      </c>
      <c r="G28" s="63">
        <v>20</v>
      </c>
      <c r="H28" s="63">
        <v>30</v>
      </c>
      <c r="I28" s="63"/>
      <c r="J28" s="63"/>
      <c r="K28" s="63"/>
      <c r="L28" s="63"/>
      <c r="M28" s="63"/>
      <c r="N28" s="63"/>
      <c r="O28" s="67">
        <f t="shared" si="0"/>
        <v>67</v>
      </c>
      <c r="P28" s="68">
        <f t="shared" si="1"/>
        <v>83.75</v>
      </c>
      <c r="Q28" s="63">
        <v>66</v>
      </c>
      <c r="R28" s="63">
        <v>20</v>
      </c>
      <c r="S28" s="63">
        <v>20</v>
      </c>
      <c r="T28" s="63">
        <v>50</v>
      </c>
      <c r="U28" s="63"/>
      <c r="V28" s="63"/>
      <c r="W28" s="63"/>
      <c r="X28" s="63"/>
      <c r="Y28" s="63"/>
      <c r="Z28" s="63"/>
      <c r="AA28" s="67">
        <f t="shared" si="2"/>
        <v>156</v>
      </c>
      <c r="AB28" s="68">
        <f t="shared" si="3"/>
        <v>82.10526315789474</v>
      </c>
      <c r="AC28" s="72">
        <v>50</v>
      </c>
      <c r="AD28" s="68">
        <f t="shared" si="4"/>
        <v>45.454545454545453</v>
      </c>
      <c r="AE28" s="74">
        <f>CRS!H28</f>
        <v>70.186782296650719</v>
      </c>
      <c r="AF28" s="78">
        <f>CRS!I28</f>
        <v>85</v>
      </c>
      <c r="AG28" s="354"/>
      <c r="AH28" s="356"/>
    </row>
    <row r="29" spans="1:34" ht="12.75" customHeight="1">
      <c r="A29" s="165" t="s">
        <v>112</v>
      </c>
      <c r="B29" s="60" t="str">
        <f>CRS!B29</f>
        <v xml:space="preserve">LALLANA, DAPHNE G. </v>
      </c>
      <c r="C29" s="61" t="str">
        <f>CRS!C29</f>
        <v>F</v>
      </c>
      <c r="D29" s="62" t="str">
        <f>CRS!D29</f>
        <v>BSIT-ERP TRACK-2</v>
      </c>
      <c r="E29" s="63">
        <v>7</v>
      </c>
      <c r="F29" s="63">
        <v>0</v>
      </c>
      <c r="G29" s="63">
        <v>0</v>
      </c>
      <c r="H29" s="63">
        <v>30</v>
      </c>
      <c r="I29" s="63"/>
      <c r="J29" s="63"/>
      <c r="K29" s="63"/>
      <c r="L29" s="63"/>
      <c r="M29" s="63"/>
      <c r="N29" s="63"/>
      <c r="O29" s="67">
        <f t="shared" si="0"/>
        <v>37</v>
      </c>
      <c r="P29" s="68">
        <f t="shared" si="1"/>
        <v>46.25</v>
      </c>
      <c r="Q29" s="63">
        <v>66</v>
      </c>
      <c r="R29" s="63">
        <v>20</v>
      </c>
      <c r="S29" s="63">
        <v>15</v>
      </c>
      <c r="T29" s="63">
        <v>50</v>
      </c>
      <c r="U29" s="63"/>
      <c r="V29" s="63"/>
      <c r="W29" s="63"/>
      <c r="X29" s="63"/>
      <c r="Y29" s="63"/>
      <c r="Z29" s="63"/>
      <c r="AA29" s="67">
        <f t="shared" si="2"/>
        <v>151</v>
      </c>
      <c r="AB29" s="68">
        <f t="shared" si="3"/>
        <v>79.473684210526315</v>
      </c>
      <c r="AC29" s="72">
        <v>44</v>
      </c>
      <c r="AD29" s="68">
        <f t="shared" si="4"/>
        <v>40</v>
      </c>
      <c r="AE29" s="74">
        <f>CRS!H29</f>
        <v>55.088815789473685</v>
      </c>
      <c r="AF29" s="78">
        <f>CRS!I29</f>
        <v>78</v>
      </c>
      <c r="AG29" s="354"/>
      <c r="AH29" s="356"/>
    </row>
    <row r="30" spans="1:34" ht="12.75" customHeight="1">
      <c r="A30" s="165" t="s">
        <v>116</v>
      </c>
      <c r="B30" s="60" t="str">
        <f>CRS!B30</f>
        <v xml:space="preserve">LOPEZ, WILCARL D. </v>
      </c>
      <c r="C30" s="61" t="str">
        <f>CRS!C30</f>
        <v>M</v>
      </c>
      <c r="D30" s="62" t="str">
        <f>CRS!D30</f>
        <v>BSCS-DIGITAL ARTS TRACK-1</v>
      </c>
      <c r="E30" s="63" t="s">
        <v>14</v>
      </c>
      <c r="F30" s="63">
        <v>0</v>
      </c>
      <c r="G30" s="63">
        <v>20</v>
      </c>
      <c r="H30" s="63">
        <v>30</v>
      </c>
      <c r="I30" s="63"/>
      <c r="J30" s="63"/>
      <c r="K30" s="63"/>
      <c r="L30" s="63"/>
      <c r="M30" s="63"/>
      <c r="N30" s="63"/>
      <c r="O30" s="67">
        <f t="shared" si="0"/>
        <v>50</v>
      </c>
      <c r="P30" s="68">
        <f t="shared" si="1"/>
        <v>62.5</v>
      </c>
      <c r="Q30" s="63">
        <v>100</v>
      </c>
      <c r="R30" s="63">
        <v>20</v>
      </c>
      <c r="S30" s="63">
        <v>20</v>
      </c>
      <c r="T30" s="63">
        <v>50</v>
      </c>
      <c r="U30" s="63"/>
      <c r="V30" s="63"/>
      <c r="W30" s="63"/>
      <c r="X30" s="63"/>
      <c r="Y30" s="63"/>
      <c r="Z30" s="63"/>
      <c r="AA30" s="67">
        <f t="shared" si="2"/>
        <v>190</v>
      </c>
      <c r="AB30" s="68">
        <f t="shared" si="3"/>
        <v>100</v>
      </c>
      <c r="AC30" s="72">
        <v>86</v>
      </c>
      <c r="AD30" s="68">
        <f t="shared" si="4"/>
        <v>78.181818181818187</v>
      </c>
      <c r="AE30" s="74">
        <f>CRS!H30</f>
        <v>80.206818181818193</v>
      </c>
      <c r="AF30" s="78">
        <f>CRS!I30</f>
        <v>90</v>
      </c>
      <c r="AG30" s="354"/>
      <c r="AH30" s="356"/>
    </row>
    <row r="31" spans="1:34" ht="12.75" customHeight="1">
      <c r="A31" s="165" t="s">
        <v>120</v>
      </c>
      <c r="B31" s="60" t="str">
        <f>CRS!B31</f>
        <v xml:space="preserve">MACARAEG, JOSEPH PAUL D. </v>
      </c>
      <c r="C31" s="61" t="str">
        <f>CRS!C31</f>
        <v>M</v>
      </c>
      <c r="D31" s="62" t="str">
        <f>CRS!D31</f>
        <v>BSIT-WEB TRACK-1</v>
      </c>
      <c r="E31" s="63">
        <v>6</v>
      </c>
      <c r="F31" s="63">
        <v>6</v>
      </c>
      <c r="G31" s="63">
        <v>0</v>
      </c>
      <c r="H31" s="63">
        <v>30</v>
      </c>
      <c r="I31" s="63"/>
      <c r="J31" s="63"/>
      <c r="K31" s="63"/>
      <c r="L31" s="63"/>
      <c r="M31" s="63"/>
      <c r="N31" s="63"/>
      <c r="O31" s="67">
        <f t="shared" si="0"/>
        <v>42</v>
      </c>
      <c r="P31" s="68">
        <f t="shared" si="1"/>
        <v>52.5</v>
      </c>
      <c r="Q31" s="63">
        <v>66</v>
      </c>
      <c r="R31" s="63">
        <v>20</v>
      </c>
      <c r="S31" s="63">
        <v>20</v>
      </c>
      <c r="T31" s="63">
        <v>50</v>
      </c>
      <c r="U31" s="63"/>
      <c r="V31" s="63"/>
      <c r="W31" s="63"/>
      <c r="X31" s="63"/>
      <c r="Y31" s="63"/>
      <c r="Z31" s="63"/>
      <c r="AA31" s="67">
        <f t="shared" si="2"/>
        <v>156</v>
      </c>
      <c r="AB31" s="68">
        <f t="shared" si="3"/>
        <v>82.10526315789474</v>
      </c>
      <c r="AC31" s="72">
        <v>26</v>
      </c>
      <c r="AD31" s="68">
        <f t="shared" si="4"/>
        <v>23.636363636363637</v>
      </c>
      <c r="AE31" s="74">
        <f>CRS!H31</f>
        <v>52.456100478468905</v>
      </c>
      <c r="AF31" s="78">
        <f>CRS!I31</f>
        <v>76</v>
      </c>
      <c r="AG31" s="354"/>
      <c r="AH31" s="356"/>
    </row>
    <row r="32" spans="1:34" ht="12.75" customHeight="1">
      <c r="A32" s="165" t="s">
        <v>123</v>
      </c>
      <c r="B32" s="60" t="str">
        <f>CRS!B32</f>
        <v xml:space="preserve">MACAUMBANG, ABDUL ILAAH G. </v>
      </c>
      <c r="C32" s="61" t="str">
        <f>CRS!C32</f>
        <v>M</v>
      </c>
      <c r="D32" s="62" t="str">
        <f>CRS!D32</f>
        <v>BSIT-ERP TRACK-2</v>
      </c>
      <c r="E32" s="63">
        <v>6</v>
      </c>
      <c r="F32" s="63">
        <v>0</v>
      </c>
      <c r="G32" s="63">
        <v>0</v>
      </c>
      <c r="H32" s="63">
        <v>30</v>
      </c>
      <c r="I32" s="63"/>
      <c r="J32" s="63"/>
      <c r="K32" s="63"/>
      <c r="L32" s="63"/>
      <c r="M32" s="63"/>
      <c r="N32" s="63"/>
      <c r="O32" s="67">
        <f t="shared" si="0"/>
        <v>36</v>
      </c>
      <c r="P32" s="68">
        <f t="shared" si="1"/>
        <v>45</v>
      </c>
      <c r="Q32" s="63">
        <v>66</v>
      </c>
      <c r="R32" s="63">
        <v>20</v>
      </c>
      <c r="S32" s="63">
        <v>15</v>
      </c>
      <c r="T32" s="63">
        <v>40</v>
      </c>
      <c r="U32" s="63"/>
      <c r="V32" s="63"/>
      <c r="W32" s="63"/>
      <c r="X32" s="63"/>
      <c r="Y32" s="63"/>
      <c r="Z32" s="63"/>
      <c r="AA32" s="67">
        <f t="shared" si="2"/>
        <v>141</v>
      </c>
      <c r="AB32" s="68">
        <f t="shared" si="3"/>
        <v>74.210526315789465</v>
      </c>
      <c r="AC32" s="72">
        <v>26</v>
      </c>
      <c r="AD32" s="68">
        <f t="shared" si="4"/>
        <v>23.636363636363637</v>
      </c>
      <c r="AE32" s="74">
        <f>CRS!H32</f>
        <v>47.375837320574163</v>
      </c>
      <c r="AF32" s="78">
        <f>CRS!I32</f>
        <v>74</v>
      </c>
      <c r="AG32" s="354"/>
      <c r="AH32" s="356"/>
    </row>
    <row r="33" spans="1:37" ht="12.75" customHeight="1">
      <c r="A33" s="165" t="s">
        <v>126</v>
      </c>
      <c r="B33" s="60" t="str">
        <f>CRS!B33</f>
        <v xml:space="preserve">MANLONG, DEANTON S. </v>
      </c>
      <c r="C33" s="61" t="str">
        <f>CRS!C33</f>
        <v>M</v>
      </c>
      <c r="D33" s="62" t="str">
        <f>CRS!D33</f>
        <v>BSIT-WEB TRACK-2</v>
      </c>
      <c r="E33" s="63" t="s">
        <v>14</v>
      </c>
      <c r="F33" s="63">
        <v>0</v>
      </c>
      <c r="G33" s="63">
        <v>0</v>
      </c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>
        <v>33</v>
      </c>
      <c r="R33" s="63" t="s">
        <v>14</v>
      </c>
      <c r="S33" s="63">
        <v>15</v>
      </c>
      <c r="T33" s="63">
        <v>40</v>
      </c>
      <c r="U33" s="63"/>
      <c r="V33" s="63"/>
      <c r="W33" s="63"/>
      <c r="X33" s="63"/>
      <c r="Y33" s="63"/>
      <c r="Z33" s="63"/>
      <c r="AA33" s="67">
        <f t="shared" si="2"/>
        <v>88</v>
      </c>
      <c r="AB33" s="68">
        <f t="shared" si="3"/>
        <v>46.315789473684212</v>
      </c>
      <c r="AC33" s="72"/>
      <c r="AD33" s="68" t="str">
        <f t="shared" si="4"/>
        <v/>
      </c>
      <c r="AE33" s="74">
        <f>CRS!H33</f>
        <v>15.284210526315791</v>
      </c>
      <c r="AF33" s="78">
        <f>CRS!I33</f>
        <v>71</v>
      </c>
      <c r="AG33" s="354"/>
      <c r="AH33" s="356"/>
      <c r="AI33" s="4"/>
      <c r="AJ33" s="4"/>
      <c r="AK33" s="4"/>
    </row>
    <row r="34" spans="1:37" ht="12.75" customHeight="1">
      <c r="A34" s="165" t="s">
        <v>129</v>
      </c>
      <c r="B34" s="60" t="str">
        <f>CRS!B34</f>
        <v xml:space="preserve">ORDOÑEZ, JAN TYRONNE L. </v>
      </c>
      <c r="C34" s="61" t="str">
        <f>CRS!C34</f>
        <v>M</v>
      </c>
      <c r="D34" s="62" t="str">
        <f>CRS!D34</f>
        <v>BSIT-NET SEC TRACK-2</v>
      </c>
      <c r="E34" s="63">
        <v>7</v>
      </c>
      <c r="F34" s="63">
        <v>0</v>
      </c>
      <c r="G34" s="63">
        <v>0</v>
      </c>
      <c r="H34" s="63">
        <v>30</v>
      </c>
      <c r="I34" s="63"/>
      <c r="J34" s="63"/>
      <c r="K34" s="63"/>
      <c r="L34" s="63"/>
      <c r="M34" s="63"/>
      <c r="N34" s="63"/>
      <c r="O34" s="67">
        <f t="shared" si="0"/>
        <v>37</v>
      </c>
      <c r="P34" s="68">
        <f t="shared" si="1"/>
        <v>46.25</v>
      </c>
      <c r="Q34" s="63">
        <v>66</v>
      </c>
      <c r="R34" s="63" t="s">
        <v>14</v>
      </c>
      <c r="S34" s="63" t="s">
        <v>14</v>
      </c>
      <c r="T34" s="63">
        <v>0</v>
      </c>
      <c r="U34" s="63"/>
      <c r="V34" s="63"/>
      <c r="W34" s="63"/>
      <c r="X34" s="63"/>
      <c r="Y34" s="63"/>
      <c r="Z34" s="63"/>
      <c r="AA34" s="67">
        <f t="shared" si="2"/>
        <v>66</v>
      </c>
      <c r="AB34" s="68">
        <f t="shared" si="3"/>
        <v>34.736842105263158</v>
      </c>
      <c r="AC34" s="72">
        <v>44</v>
      </c>
      <c r="AD34" s="68">
        <f t="shared" si="4"/>
        <v>40</v>
      </c>
      <c r="AE34" s="74">
        <f>CRS!H34</f>
        <v>40.325657894736842</v>
      </c>
      <c r="AF34" s="78">
        <f>CRS!I34</f>
        <v>73</v>
      </c>
      <c r="AG34" s="354"/>
      <c r="AH34" s="356"/>
      <c r="AI34" s="4"/>
      <c r="AJ34" s="4"/>
      <c r="AK34" s="4"/>
    </row>
    <row r="35" spans="1:37" ht="12.75" customHeight="1">
      <c r="A35" s="165" t="s">
        <v>132</v>
      </c>
      <c r="B35" s="60" t="str">
        <f>CRS!B35</f>
        <v xml:space="preserve">ORPILLA, NORVEEN ROIZE C. </v>
      </c>
      <c r="C35" s="61" t="str">
        <f>CRS!C35</f>
        <v>M</v>
      </c>
      <c r="D35" s="62" t="str">
        <f>CRS!D35</f>
        <v>BSIT-NET SEC TRACK-2</v>
      </c>
      <c r="E35" s="63">
        <v>6</v>
      </c>
      <c r="F35" s="63">
        <v>0</v>
      </c>
      <c r="G35" s="63">
        <v>0</v>
      </c>
      <c r="H35" s="63">
        <v>30</v>
      </c>
      <c r="I35" s="63"/>
      <c r="J35" s="63"/>
      <c r="K35" s="63"/>
      <c r="L35" s="63"/>
      <c r="M35" s="63"/>
      <c r="N35" s="63"/>
      <c r="O35" s="67">
        <f t="shared" si="0"/>
        <v>36</v>
      </c>
      <c r="P35" s="68">
        <f t="shared" si="1"/>
        <v>45</v>
      </c>
      <c r="Q35" s="63">
        <v>66</v>
      </c>
      <c r="R35" s="63">
        <v>20</v>
      </c>
      <c r="S35" s="63">
        <v>20</v>
      </c>
      <c r="T35" s="63">
        <v>50</v>
      </c>
      <c r="U35" s="63"/>
      <c r="V35" s="63"/>
      <c r="W35" s="63"/>
      <c r="X35" s="63"/>
      <c r="Y35" s="63"/>
      <c r="Z35" s="63"/>
      <c r="AA35" s="67">
        <f t="shared" si="2"/>
        <v>156</v>
      </c>
      <c r="AB35" s="68">
        <f t="shared" si="3"/>
        <v>82.10526315789474</v>
      </c>
      <c r="AC35" s="72">
        <v>62</v>
      </c>
      <c r="AD35" s="68">
        <f t="shared" si="4"/>
        <v>56.36363636363636</v>
      </c>
      <c r="AE35" s="74">
        <f>CRS!H35</f>
        <v>61.108373205741636</v>
      </c>
      <c r="AF35" s="78">
        <f>CRS!I35</f>
        <v>81</v>
      </c>
      <c r="AG35" s="354"/>
      <c r="AH35" s="356"/>
      <c r="AI35" s="4"/>
      <c r="AJ35" s="4"/>
      <c r="AK35" s="4"/>
    </row>
    <row r="36" spans="1:37" ht="12.75" customHeight="1">
      <c r="A36" s="165" t="s">
        <v>135</v>
      </c>
      <c r="B36" s="60" t="str">
        <f>CRS!B36</f>
        <v xml:space="preserve">PACAMARRA, CYRIL A. </v>
      </c>
      <c r="C36" s="61" t="str">
        <f>CRS!C36</f>
        <v>M</v>
      </c>
      <c r="D36" s="62" t="str">
        <f>CRS!D36</f>
        <v>BSIT-NET SEC TRACK-2</v>
      </c>
      <c r="E36" s="63">
        <v>0</v>
      </c>
      <c r="F36" s="63">
        <v>0</v>
      </c>
      <c r="G36" s="63">
        <v>0</v>
      </c>
      <c r="H36" s="63">
        <v>30</v>
      </c>
      <c r="I36" s="63"/>
      <c r="J36" s="63"/>
      <c r="K36" s="63"/>
      <c r="L36" s="63"/>
      <c r="M36" s="63"/>
      <c r="N36" s="63"/>
      <c r="O36" s="67">
        <f t="shared" si="0"/>
        <v>30</v>
      </c>
      <c r="P36" s="68">
        <f t="shared" si="1"/>
        <v>37.5</v>
      </c>
      <c r="Q36" s="63">
        <v>33</v>
      </c>
      <c r="R36" s="63" t="s">
        <v>14</v>
      </c>
      <c r="S36" s="63" t="s">
        <v>14</v>
      </c>
      <c r="T36" s="63">
        <v>0</v>
      </c>
      <c r="U36" s="63"/>
      <c r="V36" s="63"/>
      <c r="W36" s="63"/>
      <c r="X36" s="63"/>
      <c r="Y36" s="63"/>
      <c r="Z36" s="63"/>
      <c r="AA36" s="67">
        <f t="shared" si="2"/>
        <v>33</v>
      </c>
      <c r="AB36" s="68">
        <f t="shared" si="3"/>
        <v>17.368421052631579</v>
      </c>
      <c r="AC36" s="72">
        <v>44</v>
      </c>
      <c r="AD36" s="68">
        <f t="shared" si="4"/>
        <v>40</v>
      </c>
      <c r="AE36" s="74">
        <f>CRS!H36</f>
        <v>31.706578947368421</v>
      </c>
      <c r="AF36" s="78">
        <f>CRS!I36</f>
        <v>73</v>
      </c>
      <c r="AG36" s="354"/>
      <c r="AH36" s="356"/>
      <c r="AI36" s="4"/>
      <c r="AJ36" s="4"/>
      <c r="AK36" s="4"/>
    </row>
    <row r="37" spans="1:37" ht="12.75" customHeight="1">
      <c r="A37" s="165" t="s">
        <v>138</v>
      </c>
      <c r="B37" s="60" t="str">
        <f>CRS!B37</f>
        <v xml:space="preserve">PACLEB, ANGELA T. </v>
      </c>
      <c r="C37" s="61" t="str">
        <f>CRS!C37</f>
        <v>F</v>
      </c>
      <c r="D37" s="62" t="str">
        <f>CRS!D37</f>
        <v>BSIT-WEB TRACK-2</v>
      </c>
      <c r="E37" s="63">
        <v>2</v>
      </c>
      <c r="F37" s="63">
        <v>7</v>
      </c>
      <c r="G37" s="63">
        <v>0</v>
      </c>
      <c r="H37" s="63">
        <v>30</v>
      </c>
      <c r="I37" s="63"/>
      <c r="J37" s="63"/>
      <c r="K37" s="63"/>
      <c r="L37" s="63"/>
      <c r="M37" s="63"/>
      <c r="N37" s="63"/>
      <c r="O37" s="67">
        <f t="shared" si="0"/>
        <v>39</v>
      </c>
      <c r="P37" s="68">
        <f t="shared" si="1"/>
        <v>48.75</v>
      </c>
      <c r="Q37" s="63">
        <v>100</v>
      </c>
      <c r="R37" s="63">
        <v>20</v>
      </c>
      <c r="S37" s="63">
        <v>20</v>
      </c>
      <c r="T37" s="63">
        <v>50</v>
      </c>
      <c r="U37" s="63"/>
      <c r="V37" s="63"/>
      <c r="W37" s="63"/>
      <c r="X37" s="63"/>
      <c r="Y37" s="63"/>
      <c r="Z37" s="63"/>
      <c r="AA37" s="67">
        <f t="shared" si="2"/>
        <v>190</v>
      </c>
      <c r="AB37" s="68">
        <f t="shared" si="3"/>
        <v>100</v>
      </c>
      <c r="AC37" s="72">
        <v>66</v>
      </c>
      <c r="AD37" s="68">
        <f t="shared" si="4"/>
        <v>60</v>
      </c>
      <c r="AE37" s="74">
        <f>CRS!H37</f>
        <v>69.487500000000011</v>
      </c>
      <c r="AF37" s="78">
        <f>CRS!I37</f>
        <v>85</v>
      </c>
      <c r="AG37" s="354"/>
      <c r="AH37" s="356"/>
      <c r="AI37" s="4"/>
      <c r="AJ37" s="4"/>
      <c r="AK37" s="4"/>
    </row>
    <row r="38" spans="1:37" ht="12.75" customHeight="1">
      <c r="A38" s="165" t="s">
        <v>141</v>
      </c>
      <c r="B38" s="60" t="str">
        <f>CRS!B38</f>
        <v xml:space="preserve">PERALTA, VINCE RYEL F. </v>
      </c>
      <c r="C38" s="61" t="str">
        <f>CRS!C38</f>
        <v>M</v>
      </c>
      <c r="D38" s="62" t="str">
        <f>CRS!D38</f>
        <v>BSCS-MOBILE TECH TRACK-2</v>
      </c>
      <c r="E38" s="63">
        <v>5</v>
      </c>
      <c r="F38" s="63">
        <v>11</v>
      </c>
      <c r="G38" s="63">
        <v>0</v>
      </c>
      <c r="H38" s="63">
        <v>30</v>
      </c>
      <c r="I38" s="63"/>
      <c r="J38" s="63"/>
      <c r="K38" s="63"/>
      <c r="L38" s="63"/>
      <c r="M38" s="63"/>
      <c r="N38" s="63"/>
      <c r="O38" s="67">
        <f t="shared" si="0"/>
        <v>46</v>
      </c>
      <c r="P38" s="68">
        <f t="shared" si="1"/>
        <v>57.499999999999993</v>
      </c>
      <c r="Q38" s="63">
        <v>100</v>
      </c>
      <c r="R38" s="63">
        <v>20</v>
      </c>
      <c r="S38" s="63" t="s">
        <v>14</v>
      </c>
      <c r="T38" s="63">
        <v>0</v>
      </c>
      <c r="U38" s="63"/>
      <c r="V38" s="63"/>
      <c r="W38" s="63"/>
      <c r="X38" s="63"/>
      <c r="Y38" s="63"/>
      <c r="Z38" s="63"/>
      <c r="AA38" s="67">
        <f t="shared" si="2"/>
        <v>120</v>
      </c>
      <c r="AB38" s="68">
        <f t="shared" si="3"/>
        <v>63.157894736842103</v>
      </c>
      <c r="AC38" s="72">
        <v>58</v>
      </c>
      <c r="AD38" s="68">
        <f t="shared" si="4"/>
        <v>52.72727272727272</v>
      </c>
      <c r="AE38" s="74">
        <f>CRS!H38</f>
        <v>57.744377990430621</v>
      </c>
      <c r="AF38" s="78">
        <f>CRS!I38</f>
        <v>79</v>
      </c>
      <c r="AG38" s="354"/>
      <c r="AH38" s="356"/>
      <c r="AI38" s="4"/>
      <c r="AJ38" s="4"/>
      <c r="AK38" s="4"/>
    </row>
    <row r="39" spans="1:37" ht="12.75" customHeight="1">
      <c r="A39" s="165" t="s">
        <v>145</v>
      </c>
      <c r="B39" s="60" t="str">
        <f>CRS!B39</f>
        <v xml:space="preserve">QUIBAN, JUDY ANN L. </v>
      </c>
      <c r="C39" s="61" t="str">
        <f>CRS!C39</f>
        <v>F</v>
      </c>
      <c r="D39" s="62" t="str">
        <f>CRS!D39</f>
        <v>BSIT-WEB TRACK-2</v>
      </c>
      <c r="E39" s="63">
        <v>5</v>
      </c>
      <c r="F39" s="63">
        <v>8</v>
      </c>
      <c r="G39" s="63">
        <v>0</v>
      </c>
      <c r="H39" s="63">
        <v>30</v>
      </c>
      <c r="I39" s="63"/>
      <c r="J39" s="63"/>
      <c r="K39" s="63"/>
      <c r="L39" s="63"/>
      <c r="M39" s="63"/>
      <c r="N39" s="63"/>
      <c r="O39" s="67">
        <f t="shared" si="0"/>
        <v>43</v>
      </c>
      <c r="P39" s="68">
        <f t="shared" si="1"/>
        <v>53.75</v>
      </c>
      <c r="Q39" s="63">
        <v>100</v>
      </c>
      <c r="R39" s="63">
        <v>20</v>
      </c>
      <c r="S39" s="63">
        <v>20</v>
      </c>
      <c r="T39" s="63">
        <v>50</v>
      </c>
      <c r="U39" s="63"/>
      <c r="V39" s="63"/>
      <c r="W39" s="63"/>
      <c r="X39" s="63"/>
      <c r="Y39" s="63"/>
      <c r="Z39" s="63"/>
      <c r="AA39" s="67">
        <f t="shared" si="2"/>
        <v>190</v>
      </c>
      <c r="AB39" s="68">
        <f t="shared" si="3"/>
        <v>100</v>
      </c>
      <c r="AC39" s="72">
        <v>32</v>
      </c>
      <c r="AD39" s="68">
        <f t="shared" si="4"/>
        <v>29.09090909090909</v>
      </c>
      <c r="AE39" s="74">
        <f>CRS!H39</f>
        <v>60.628409090909088</v>
      </c>
      <c r="AF39" s="78">
        <f>CRS!I39</f>
        <v>80</v>
      </c>
      <c r="AG39" s="354"/>
      <c r="AH39" s="356"/>
      <c r="AI39" s="4"/>
      <c r="AJ39" s="4"/>
      <c r="AK39" s="4"/>
    </row>
    <row r="40" spans="1:37" ht="12.75" customHeight="1">
      <c r="A40" s="165" t="s">
        <v>148</v>
      </c>
      <c r="B40" s="60" t="str">
        <f>CRS!B40</f>
        <v xml:space="preserve">REYES, CARLO M. </v>
      </c>
      <c r="C40" s="61" t="str">
        <f>CRS!C40</f>
        <v>M</v>
      </c>
      <c r="D40" s="62" t="str">
        <f>CRS!D40</f>
        <v>BSIT-WEB TRACK-2</v>
      </c>
      <c r="E40" s="63">
        <v>8</v>
      </c>
      <c r="F40" s="63">
        <v>13</v>
      </c>
      <c r="G40" s="63">
        <v>20</v>
      </c>
      <c r="H40" s="63">
        <v>30</v>
      </c>
      <c r="I40" s="63"/>
      <c r="J40" s="63"/>
      <c r="K40" s="63"/>
      <c r="L40" s="63"/>
      <c r="M40" s="63"/>
      <c r="N40" s="63"/>
      <c r="O40" s="67">
        <f t="shared" si="0"/>
        <v>71</v>
      </c>
      <c r="P40" s="68">
        <f t="shared" si="1"/>
        <v>88.75</v>
      </c>
      <c r="Q40" s="63">
        <v>100</v>
      </c>
      <c r="R40" s="63">
        <v>20</v>
      </c>
      <c r="S40" s="63">
        <v>20</v>
      </c>
      <c r="T40" s="63">
        <v>50</v>
      </c>
      <c r="U40" s="63"/>
      <c r="V40" s="63"/>
      <c r="W40" s="63"/>
      <c r="X40" s="63"/>
      <c r="Y40" s="63"/>
      <c r="Z40" s="63"/>
      <c r="AA40" s="67">
        <f t="shared" si="2"/>
        <v>190</v>
      </c>
      <c r="AB40" s="68">
        <f t="shared" si="3"/>
        <v>100</v>
      </c>
      <c r="AC40" s="72">
        <v>66</v>
      </c>
      <c r="AD40" s="68">
        <f t="shared" si="4"/>
        <v>60</v>
      </c>
      <c r="AE40" s="74">
        <f>CRS!H40</f>
        <v>82.6875</v>
      </c>
      <c r="AF40" s="78">
        <f>CRS!I40</f>
        <v>91</v>
      </c>
      <c r="AG40" s="354"/>
      <c r="AH40" s="356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1" t="str">
        <f>A1</f>
        <v>CITCS 2A  ITE3</v>
      </c>
      <c r="B42" s="362"/>
      <c r="C42" s="362"/>
      <c r="D42" s="362"/>
      <c r="E42" s="295" t="s">
        <v>211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63"/>
      <c r="B43" s="364"/>
      <c r="C43" s="364"/>
      <c r="D43" s="364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65" t="s">
        <v>201</v>
      </c>
      <c r="AD43" s="366"/>
      <c r="AE43" s="349" t="s">
        <v>202</v>
      </c>
      <c r="AF43" s="351" t="s">
        <v>212</v>
      </c>
      <c r="AG43" s="77"/>
      <c r="AH43" s="77"/>
      <c r="AI43" s="77"/>
      <c r="AJ43" s="77"/>
      <c r="AK43" s="77"/>
    </row>
    <row r="44" spans="1:37" ht="12.75" customHeight="1">
      <c r="A44" s="305" t="str">
        <f>A3</f>
        <v>WEB APPLICATION DEVELOPMENT</v>
      </c>
      <c r="B44" s="306"/>
      <c r="C44" s="306"/>
      <c r="D44" s="306"/>
      <c r="E44" s="315" t="s">
        <v>213</v>
      </c>
      <c r="F44" s="315" t="s">
        <v>214</v>
      </c>
      <c r="G44" s="315" t="s">
        <v>215</v>
      </c>
      <c r="H44" s="315" t="s">
        <v>216</v>
      </c>
      <c r="I44" s="315" t="s">
        <v>217</v>
      </c>
      <c r="J44" s="315" t="s">
        <v>55</v>
      </c>
      <c r="K44" s="315" t="s">
        <v>218</v>
      </c>
      <c r="L44" s="315" t="s">
        <v>219</v>
      </c>
      <c r="M44" s="315" t="s">
        <v>220</v>
      </c>
      <c r="N44" s="315" t="s">
        <v>221</v>
      </c>
      <c r="O44" s="323" t="s">
        <v>222</v>
      </c>
      <c r="P44" s="330" t="s">
        <v>223</v>
      </c>
      <c r="Q44" s="315" t="s">
        <v>224</v>
      </c>
      <c r="R44" s="315" t="s">
        <v>225</v>
      </c>
      <c r="S44" s="315" t="s">
        <v>46</v>
      </c>
      <c r="T44" s="315" t="s">
        <v>226</v>
      </c>
      <c r="U44" s="315" t="s">
        <v>227</v>
      </c>
      <c r="V44" s="315" t="s">
        <v>228</v>
      </c>
      <c r="W44" s="315" t="s">
        <v>229</v>
      </c>
      <c r="X44" s="315" t="s">
        <v>230</v>
      </c>
      <c r="Y44" s="315" t="s">
        <v>231</v>
      </c>
      <c r="Z44" s="315" t="s">
        <v>232</v>
      </c>
      <c r="AA44" s="323" t="s">
        <v>222</v>
      </c>
      <c r="AB44" s="330" t="s">
        <v>223</v>
      </c>
      <c r="AC44" s="367"/>
      <c r="AD44" s="368"/>
      <c r="AE44" s="349"/>
      <c r="AF44" s="351"/>
      <c r="AG44" s="77"/>
      <c r="AH44" s="77"/>
      <c r="AI44" s="77"/>
      <c r="AJ44" s="77"/>
      <c r="AK44" s="77"/>
    </row>
    <row r="45" spans="1:37" ht="12.75" customHeight="1">
      <c r="A45" s="307" t="str">
        <f>A4</f>
        <v>MW 11:15AM-12:30PM  MWF 12:30PM-1:45PM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233</v>
      </c>
      <c r="AD45" s="70" t="s">
        <v>234</v>
      </c>
      <c r="AE45" s="349"/>
      <c r="AF45" s="351"/>
      <c r="AG45" s="77"/>
      <c r="AH45" s="77"/>
      <c r="AI45" s="77"/>
      <c r="AJ45" s="77"/>
      <c r="AK45" s="77"/>
    </row>
    <row r="46" spans="1:37" ht="12.75" customHeight="1">
      <c r="A46" s="307" t="str">
        <f>A5</f>
        <v>2nd Trimester SY 2017-2018</v>
      </c>
      <c r="B46" s="308"/>
      <c r="C46" s="309"/>
      <c r="D46" s="309"/>
      <c r="E46" s="66">
        <f t="shared" ref="E46:N46" si="5">IF(E5="","",E5)</f>
        <v>15</v>
      </c>
      <c r="F46" s="66">
        <f t="shared" si="5"/>
        <v>15</v>
      </c>
      <c r="G46" s="66">
        <f t="shared" si="5"/>
        <v>20</v>
      </c>
      <c r="H46" s="66">
        <f t="shared" si="5"/>
        <v>30</v>
      </c>
      <c r="I46" s="66" t="str">
        <f t="shared" si="5"/>
        <v/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100</v>
      </c>
      <c r="R46" s="66">
        <f t="shared" ref="R46:Z46" si="6">IF(R5="","",R5)</f>
        <v>20</v>
      </c>
      <c r="S46" s="66">
        <f t="shared" si="6"/>
        <v>20</v>
      </c>
      <c r="T46" s="66">
        <f t="shared" si="6"/>
        <v>50</v>
      </c>
      <c r="U46" s="66" t="str">
        <f t="shared" si="6"/>
        <v/>
      </c>
      <c r="V46" s="66" t="str">
        <f t="shared" si="6"/>
        <v/>
      </c>
      <c r="W46" s="66" t="str">
        <f t="shared" si="6"/>
        <v/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110</v>
      </c>
      <c r="AD46" s="346"/>
      <c r="AE46" s="349"/>
      <c r="AF46" s="351"/>
      <c r="AG46" s="77"/>
      <c r="AH46" s="77"/>
      <c r="AI46" s="77"/>
      <c r="AJ46" s="77"/>
      <c r="AK46" s="77"/>
    </row>
    <row r="47" spans="1:37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CH01</v>
      </c>
      <c r="F47" s="319" t="str">
        <f t="shared" ref="F47:N47" si="7">IF(F6="","",F6)</f>
        <v>CH02</v>
      </c>
      <c r="G47" s="319" t="str">
        <f t="shared" si="7"/>
        <v>SW01</v>
      </c>
      <c r="H47" s="319" t="str">
        <f t="shared" si="7"/>
        <v>SW02</v>
      </c>
      <c r="I47" s="319" t="str">
        <f t="shared" si="7"/>
        <v/>
      </c>
      <c r="J47" s="319" t="str">
        <f t="shared" si="7"/>
        <v/>
      </c>
      <c r="K47" s="319" t="str">
        <f t="shared" si="7"/>
        <v/>
      </c>
      <c r="L47" s="319" t="str">
        <f t="shared" si="7"/>
        <v/>
      </c>
      <c r="M47" s="319" t="str">
        <f t="shared" si="7"/>
        <v/>
      </c>
      <c r="N47" s="319" t="str">
        <f t="shared" si="7"/>
        <v/>
      </c>
      <c r="O47" s="328">
        <f>O6</f>
        <v>80</v>
      </c>
      <c r="P47" s="330"/>
      <c r="Q47" s="319" t="str">
        <f t="shared" ref="Q47:Z47" si="8">IF(Q6="","",Q6)</f>
        <v>CC HTML</v>
      </c>
      <c r="R47" s="319" t="str">
        <f t="shared" si="8"/>
        <v>HTML 01</v>
      </c>
      <c r="S47" s="319" t="str">
        <f t="shared" si="8"/>
        <v>GIT</v>
      </c>
      <c r="T47" s="319" t="str">
        <f t="shared" si="8"/>
        <v>HTML EXRCISES</v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>
        <f>AA6</f>
        <v>190</v>
      </c>
      <c r="AB47" s="331"/>
      <c r="AC47" s="343">
        <f>AC6</f>
        <v>0</v>
      </c>
      <c r="AD47" s="347"/>
      <c r="AE47" s="349"/>
      <c r="AF47" s="351"/>
      <c r="AG47" s="77"/>
      <c r="AH47" s="77"/>
      <c r="AI47" s="77"/>
      <c r="AJ47" s="77"/>
      <c r="AK47" s="77"/>
    </row>
    <row r="48" spans="1:37" ht="13.35" customHeight="1">
      <c r="A48" s="371" t="s">
        <v>205</v>
      </c>
      <c r="B48" s="372"/>
      <c r="C48" s="311" t="s">
        <v>206</v>
      </c>
      <c r="D48" s="313" t="s">
        <v>244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4"/>
      <c r="AD48" s="347"/>
      <c r="AE48" s="349"/>
      <c r="AF48" s="351"/>
      <c r="AG48" s="4"/>
      <c r="AH48" s="4"/>
      <c r="AI48" s="4"/>
      <c r="AJ48" s="4"/>
      <c r="AK48" s="4"/>
    </row>
    <row r="49" spans="1:32">
      <c r="A49" s="373"/>
      <c r="B49" s="374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5"/>
      <c r="AD49" s="348"/>
      <c r="AE49" s="350"/>
      <c r="AF49" s="352"/>
    </row>
    <row r="50" spans="1:32" ht="12.75" customHeight="1">
      <c r="A50" s="164" t="s">
        <v>151</v>
      </c>
      <c r="B50" s="60" t="str">
        <f>CRS!B50</f>
        <v xml:space="preserve">RIVERA, PATRICK JACE L. </v>
      </c>
      <c r="C50" s="61" t="str">
        <f>CRS!C50</f>
        <v>M</v>
      </c>
      <c r="D50" s="62" t="str">
        <f>CRS!D50</f>
        <v>BSIT-WEB TRACK-2</v>
      </c>
      <c r="E50" s="63">
        <v>7</v>
      </c>
      <c r="F50" s="63">
        <v>0</v>
      </c>
      <c r="G50" s="63">
        <v>0</v>
      </c>
      <c r="H50" s="63">
        <v>30</v>
      </c>
      <c r="I50" s="63"/>
      <c r="J50" s="63"/>
      <c r="K50" s="63"/>
      <c r="L50" s="63"/>
      <c r="M50" s="63"/>
      <c r="N50" s="63"/>
      <c r="O50" s="67">
        <f t="shared" ref="O50:O80" si="9">IF(SUM(E50:N50)=0,"",SUM(E50:N50))</f>
        <v>37</v>
      </c>
      <c r="P50" s="68">
        <f t="shared" ref="P50:P80" si="10">IF(O50="","",O50/$O$6*100)</f>
        <v>46.25</v>
      </c>
      <c r="Q50" s="63">
        <v>100</v>
      </c>
      <c r="R50" s="63">
        <v>20</v>
      </c>
      <c r="S50" s="63">
        <v>20</v>
      </c>
      <c r="T50" s="63">
        <v>20</v>
      </c>
      <c r="U50" s="63"/>
      <c r="V50" s="63"/>
      <c r="W50" s="63"/>
      <c r="X50" s="63"/>
      <c r="Y50" s="63"/>
      <c r="Z50" s="63"/>
      <c r="AA50" s="67">
        <f t="shared" ref="AA50:AA80" si="11">IF(SUM(Q50:Z50)=0,"",SUM(Q50:Z50))</f>
        <v>160</v>
      </c>
      <c r="AB50" s="68">
        <f t="shared" ref="AB50:AB80" si="12">IF(AA50="","",AA50/$AA$6*100)</f>
        <v>84.210526315789465</v>
      </c>
      <c r="AC50" s="72">
        <v>66</v>
      </c>
      <c r="AD50" s="68">
        <f t="shared" ref="AD50:AD80" si="13">IF(AC50="","",AC50/$AC$5*100)</f>
        <v>60</v>
      </c>
      <c r="AE50" s="74">
        <f>CRS!H50</f>
        <v>63.451973684210529</v>
      </c>
      <c r="AF50" s="78">
        <f>CRS!I50</f>
        <v>82</v>
      </c>
    </row>
    <row r="51" spans="1:32" ht="12.75" customHeight="1">
      <c r="A51" s="165" t="s">
        <v>154</v>
      </c>
      <c r="B51" s="60" t="str">
        <f>CRS!B51</f>
        <v xml:space="preserve">SALIO-AN, RAIMUN B. </v>
      </c>
      <c r="C51" s="61" t="str">
        <f>CRS!C51</f>
        <v>M</v>
      </c>
      <c r="D51" s="62" t="str">
        <f>CRS!D51</f>
        <v>BSIT-NET SEC TRACK-1</v>
      </c>
      <c r="E51" s="63">
        <v>0</v>
      </c>
      <c r="F51" s="63">
        <v>7</v>
      </c>
      <c r="G51" s="63">
        <v>0</v>
      </c>
      <c r="H51" s="63">
        <v>30</v>
      </c>
      <c r="I51" s="63"/>
      <c r="J51" s="63"/>
      <c r="K51" s="63"/>
      <c r="L51" s="63"/>
      <c r="M51" s="63"/>
      <c r="N51" s="63"/>
      <c r="O51" s="67">
        <f t="shared" si="9"/>
        <v>37</v>
      </c>
      <c r="P51" s="68">
        <f t="shared" si="10"/>
        <v>46.25</v>
      </c>
      <c r="Q51" s="63">
        <v>100</v>
      </c>
      <c r="R51" s="63">
        <v>20</v>
      </c>
      <c r="S51" s="63">
        <v>20</v>
      </c>
      <c r="T51" s="63">
        <v>50</v>
      </c>
      <c r="U51" s="63"/>
      <c r="V51" s="63"/>
      <c r="W51" s="63"/>
      <c r="X51" s="63"/>
      <c r="Y51" s="63"/>
      <c r="Z51" s="63"/>
      <c r="AA51" s="67">
        <f t="shared" si="11"/>
        <v>190</v>
      </c>
      <c r="AB51" s="68">
        <f t="shared" si="12"/>
        <v>100</v>
      </c>
      <c r="AC51" s="72">
        <v>74</v>
      </c>
      <c r="AD51" s="68">
        <f t="shared" si="13"/>
        <v>67.272727272727266</v>
      </c>
      <c r="AE51" s="74">
        <f>CRS!H51</f>
        <v>71.135227272727278</v>
      </c>
      <c r="AF51" s="78">
        <f>CRS!I51</f>
        <v>86</v>
      </c>
    </row>
    <row r="52" spans="1:32" ht="12.75" customHeight="1">
      <c r="A52" s="165" t="s">
        <v>157</v>
      </c>
      <c r="B52" s="60" t="str">
        <f>CRS!B52</f>
        <v xml:space="preserve">SALVADOR, SAMANTHA ANGELA </v>
      </c>
      <c r="C52" s="61" t="str">
        <f>CRS!C52</f>
        <v>F</v>
      </c>
      <c r="D52" s="62" t="str">
        <f>CRS!D52</f>
        <v>BSIT-WEB TRACK-2</v>
      </c>
      <c r="E52" s="63">
        <v>8</v>
      </c>
      <c r="F52" s="63">
        <v>12</v>
      </c>
      <c r="G52" s="63">
        <v>10</v>
      </c>
      <c r="H52" s="63">
        <v>30</v>
      </c>
      <c r="I52" s="63"/>
      <c r="J52" s="63"/>
      <c r="K52" s="63"/>
      <c r="L52" s="63"/>
      <c r="M52" s="63"/>
      <c r="N52" s="63"/>
      <c r="O52" s="67">
        <f t="shared" si="9"/>
        <v>60</v>
      </c>
      <c r="P52" s="68">
        <f t="shared" si="10"/>
        <v>75</v>
      </c>
      <c r="Q52" s="63">
        <v>100</v>
      </c>
      <c r="R52" s="63">
        <v>20</v>
      </c>
      <c r="S52" s="63">
        <v>20</v>
      </c>
      <c r="T52" s="63">
        <v>50</v>
      </c>
      <c r="U52" s="63"/>
      <c r="V52" s="63"/>
      <c r="W52" s="63"/>
      <c r="X52" s="63"/>
      <c r="Y52" s="63"/>
      <c r="Z52" s="63"/>
      <c r="AA52" s="67">
        <f t="shared" si="11"/>
        <v>190</v>
      </c>
      <c r="AB52" s="68">
        <f t="shared" si="12"/>
        <v>100</v>
      </c>
      <c r="AC52" s="72">
        <v>68</v>
      </c>
      <c r="AD52" s="68">
        <f t="shared" si="13"/>
        <v>61.818181818181813</v>
      </c>
      <c r="AE52" s="74">
        <f>CRS!H52</f>
        <v>78.768181818181816</v>
      </c>
      <c r="AF52" s="78">
        <f>CRS!I52</f>
        <v>89</v>
      </c>
    </row>
    <row r="53" spans="1:32" ht="12.75" customHeight="1">
      <c r="A53" s="165" t="s">
        <v>160</v>
      </c>
      <c r="B53" s="60" t="str">
        <f>CRS!B53</f>
        <v xml:space="preserve">SOMINTAC, SAMUEL ALEXIS F. </v>
      </c>
      <c r="C53" s="61" t="str">
        <f>CRS!C53</f>
        <v>M</v>
      </c>
      <c r="D53" s="62" t="str">
        <f>CRS!D53</f>
        <v>BSIT-WEB TRACK-1</v>
      </c>
      <c r="E53" s="63" t="s">
        <v>14</v>
      </c>
      <c r="F53" s="63" t="s">
        <v>14</v>
      </c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 t="s">
        <v>14</v>
      </c>
      <c r="S53" s="63" t="s">
        <v>14</v>
      </c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4" t="str">
        <f>CRS!H53</f>
        <v/>
      </c>
      <c r="AF53" s="78" t="str">
        <f>CRS!I53</f>
        <v/>
      </c>
    </row>
    <row r="54" spans="1:32" ht="12.75" customHeight="1">
      <c r="A54" s="165" t="s">
        <v>163</v>
      </c>
      <c r="B54" s="60" t="str">
        <f>CRS!B54</f>
        <v xml:space="preserve">TERENG, KARL ANDREI B. </v>
      </c>
      <c r="C54" s="61" t="str">
        <f>CRS!C54</f>
        <v>M</v>
      </c>
      <c r="D54" s="62" t="str">
        <f>CRS!D54</f>
        <v>BSIT-NET SEC TRACK-1</v>
      </c>
      <c r="E54" s="63">
        <v>4</v>
      </c>
      <c r="F54" s="63">
        <v>6</v>
      </c>
      <c r="G54" s="63">
        <v>20</v>
      </c>
      <c r="H54" s="63">
        <v>30</v>
      </c>
      <c r="I54" s="63"/>
      <c r="J54" s="63"/>
      <c r="K54" s="63"/>
      <c r="L54" s="63"/>
      <c r="M54" s="63"/>
      <c r="N54" s="63"/>
      <c r="O54" s="67">
        <f t="shared" si="9"/>
        <v>60</v>
      </c>
      <c r="P54" s="68">
        <f t="shared" si="10"/>
        <v>75</v>
      </c>
      <c r="Q54" s="63">
        <v>0</v>
      </c>
      <c r="R54" s="63">
        <v>20</v>
      </c>
      <c r="S54" s="63">
        <v>20</v>
      </c>
      <c r="T54" s="63">
        <v>50</v>
      </c>
      <c r="U54" s="63"/>
      <c r="V54" s="63"/>
      <c r="W54" s="63"/>
      <c r="X54" s="63"/>
      <c r="Y54" s="63"/>
      <c r="Z54" s="63"/>
      <c r="AA54" s="67">
        <f t="shared" si="11"/>
        <v>90</v>
      </c>
      <c r="AB54" s="68">
        <f t="shared" si="12"/>
        <v>47.368421052631575</v>
      </c>
      <c r="AC54" s="72">
        <v>54</v>
      </c>
      <c r="AD54" s="68">
        <f t="shared" si="13"/>
        <v>49.090909090909093</v>
      </c>
      <c r="AE54" s="74">
        <f>CRS!H54</f>
        <v>57.072488038277513</v>
      </c>
      <c r="AF54" s="78">
        <f>CRS!I54</f>
        <v>79</v>
      </c>
    </row>
    <row r="55" spans="1:32" ht="12.75" customHeight="1">
      <c r="A55" s="165" t="s">
        <v>166</v>
      </c>
      <c r="B55" s="60" t="str">
        <f>CRS!B55</f>
        <v xml:space="preserve">ULANDAY, ARNIE C. </v>
      </c>
      <c r="C55" s="61" t="str">
        <f>CRS!C55</f>
        <v>M</v>
      </c>
      <c r="D55" s="62" t="str">
        <f>CRS!D55</f>
        <v>BSIT-NET SEC TRACK-2</v>
      </c>
      <c r="E55" s="63">
        <v>4</v>
      </c>
      <c r="F55" s="63">
        <v>7</v>
      </c>
      <c r="G55" s="63">
        <v>0</v>
      </c>
      <c r="H55" s="63">
        <v>30</v>
      </c>
      <c r="I55" s="63"/>
      <c r="J55" s="63"/>
      <c r="K55" s="63"/>
      <c r="L55" s="63"/>
      <c r="M55" s="63"/>
      <c r="N55" s="63"/>
      <c r="O55" s="67">
        <f t="shared" si="9"/>
        <v>41</v>
      </c>
      <c r="P55" s="68">
        <f t="shared" si="10"/>
        <v>51.249999999999993</v>
      </c>
      <c r="Q55" s="63">
        <v>100</v>
      </c>
      <c r="R55" s="63">
        <v>20</v>
      </c>
      <c r="S55" s="63">
        <v>20</v>
      </c>
      <c r="T55" s="63">
        <v>50</v>
      </c>
      <c r="U55" s="63"/>
      <c r="V55" s="63"/>
      <c r="W55" s="63"/>
      <c r="X55" s="63"/>
      <c r="Y55" s="63"/>
      <c r="Z55" s="63"/>
      <c r="AA55" s="67">
        <f t="shared" si="11"/>
        <v>190</v>
      </c>
      <c r="AB55" s="68">
        <f t="shared" si="12"/>
        <v>100</v>
      </c>
      <c r="AC55" s="72">
        <v>56</v>
      </c>
      <c r="AD55" s="68">
        <f t="shared" si="13"/>
        <v>50.909090909090907</v>
      </c>
      <c r="AE55" s="74">
        <f>CRS!H55</f>
        <v>67.221590909090907</v>
      </c>
      <c r="AF55" s="78">
        <f>CRS!I55</f>
        <v>84</v>
      </c>
    </row>
    <row r="56" spans="1:32" ht="12.75" customHeight="1">
      <c r="A56" s="165" t="s">
        <v>169</v>
      </c>
      <c r="B56" s="60" t="str">
        <f>CRS!B56</f>
        <v xml:space="preserve">VALLES, LESLIE JOY G. </v>
      </c>
      <c r="C56" s="61" t="str">
        <f>CRS!C56</f>
        <v>F</v>
      </c>
      <c r="D56" s="62" t="str">
        <f>CRS!D56</f>
        <v>BSIT-NET SEC TRACK-2</v>
      </c>
      <c r="E56" s="63">
        <v>3</v>
      </c>
      <c r="F56" s="63">
        <v>4</v>
      </c>
      <c r="G56" s="63">
        <v>0</v>
      </c>
      <c r="H56" s="63">
        <v>30</v>
      </c>
      <c r="I56" s="63"/>
      <c r="J56" s="63"/>
      <c r="K56" s="63"/>
      <c r="L56" s="63"/>
      <c r="M56" s="63"/>
      <c r="N56" s="63"/>
      <c r="O56" s="67">
        <f t="shared" si="9"/>
        <v>37</v>
      </c>
      <c r="P56" s="68">
        <f t="shared" si="10"/>
        <v>46.25</v>
      </c>
      <c r="Q56" s="63">
        <v>66</v>
      </c>
      <c r="R56" s="63">
        <v>20</v>
      </c>
      <c r="S56" s="63">
        <v>20</v>
      </c>
      <c r="T56" s="63">
        <v>50</v>
      </c>
      <c r="U56" s="63"/>
      <c r="V56" s="63"/>
      <c r="W56" s="63"/>
      <c r="X56" s="63"/>
      <c r="Y56" s="63"/>
      <c r="Z56" s="63"/>
      <c r="AA56" s="67">
        <f t="shared" si="11"/>
        <v>156</v>
      </c>
      <c r="AB56" s="68">
        <f t="shared" si="12"/>
        <v>82.10526315789474</v>
      </c>
      <c r="AC56" s="72">
        <v>48</v>
      </c>
      <c r="AD56" s="68">
        <f t="shared" si="13"/>
        <v>43.636363636363633</v>
      </c>
      <c r="AE56" s="74">
        <f>CRS!H56</f>
        <v>57.193600478468902</v>
      </c>
      <c r="AF56" s="78">
        <f>CRS!I56</f>
        <v>79</v>
      </c>
    </row>
    <row r="57" spans="1:32" ht="12.75" customHeight="1">
      <c r="A57" s="165" t="s">
        <v>172</v>
      </c>
      <c r="B57" s="60" t="str">
        <f>CRS!B57</f>
        <v xml:space="preserve">WON, SEONGYEON </v>
      </c>
      <c r="C57" s="61" t="str">
        <f>CRS!C57</f>
        <v>M</v>
      </c>
      <c r="D57" s="62" t="str">
        <f>CRS!D57</f>
        <v>BSIT-WEB TRACK-1</v>
      </c>
      <c r="E57" s="63">
        <v>0</v>
      </c>
      <c r="F57" s="63">
        <v>0</v>
      </c>
      <c r="G57" s="63">
        <v>0</v>
      </c>
      <c r="H57" s="63">
        <v>0</v>
      </c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>
        <v>33</v>
      </c>
      <c r="R57" s="63" t="s">
        <v>14</v>
      </c>
      <c r="S57" s="63" t="s">
        <v>14</v>
      </c>
      <c r="T57" s="63">
        <v>0</v>
      </c>
      <c r="U57" s="63"/>
      <c r="V57" s="63"/>
      <c r="W57" s="63"/>
      <c r="X57" s="63"/>
      <c r="Y57" s="63"/>
      <c r="Z57" s="63"/>
      <c r="AA57" s="67">
        <f t="shared" si="11"/>
        <v>33</v>
      </c>
      <c r="AB57" s="68">
        <f t="shared" si="12"/>
        <v>17.368421052631579</v>
      </c>
      <c r="AC57" s="72">
        <v>70</v>
      </c>
      <c r="AD57" s="68">
        <f t="shared" si="13"/>
        <v>63.636363636363633</v>
      </c>
      <c r="AE57" s="74">
        <f>CRS!H57</f>
        <v>27.367942583732059</v>
      </c>
      <c r="AF57" s="78">
        <f>CRS!I57</f>
        <v>72</v>
      </c>
    </row>
    <row r="58" spans="1:32" ht="12.75" customHeight="1">
      <c r="A58" s="165" t="s">
        <v>175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176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177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178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179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180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181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182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183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4" t="str">
        <f>CRS!H66</f>
        <v/>
      </c>
      <c r="AF66" s="78" t="str">
        <f>CRS!I66</f>
        <v/>
      </c>
      <c r="AG66" s="353"/>
      <c r="AH66" s="355" t="s">
        <v>210</v>
      </c>
    </row>
    <row r="67" spans="1:34" ht="12.75" customHeight="1">
      <c r="A67" s="165" t="s">
        <v>184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4" t="str">
        <f>CRS!H67</f>
        <v/>
      </c>
      <c r="AF67" s="78" t="str">
        <f>CRS!I67</f>
        <v/>
      </c>
      <c r="AG67" s="354"/>
      <c r="AH67" s="356"/>
    </row>
    <row r="68" spans="1:34" ht="12.75" customHeight="1">
      <c r="A68" s="165" t="s">
        <v>185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4" t="str">
        <f>CRS!H68</f>
        <v/>
      </c>
      <c r="AF68" s="78" t="str">
        <f>CRS!I68</f>
        <v/>
      </c>
      <c r="AG68" s="354"/>
      <c r="AH68" s="356"/>
    </row>
    <row r="69" spans="1:34" ht="12.75" customHeight="1">
      <c r="A69" s="165" t="s">
        <v>186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4" t="str">
        <f>CRS!H69</f>
        <v/>
      </c>
      <c r="AF69" s="78" t="str">
        <f>CRS!I69</f>
        <v/>
      </c>
      <c r="AG69" s="354"/>
      <c r="AH69" s="356"/>
    </row>
    <row r="70" spans="1:34" ht="12.75" customHeight="1">
      <c r="A70" s="165" t="s">
        <v>187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4" t="str">
        <f>CRS!H70</f>
        <v/>
      </c>
      <c r="AF70" s="78" t="str">
        <f>CRS!I70</f>
        <v/>
      </c>
      <c r="AG70" s="354"/>
      <c r="AH70" s="356"/>
    </row>
    <row r="71" spans="1:34" ht="12.75" customHeight="1">
      <c r="A71" s="165" t="s">
        <v>188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4" t="str">
        <f>CRS!H71</f>
        <v/>
      </c>
      <c r="AF71" s="78" t="str">
        <f>CRS!I71</f>
        <v/>
      </c>
      <c r="AG71" s="354"/>
      <c r="AH71" s="356"/>
    </row>
    <row r="72" spans="1:34" ht="12.75" customHeight="1">
      <c r="A72" s="165" t="s">
        <v>189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4" t="str">
        <f>CRS!H72</f>
        <v/>
      </c>
      <c r="AF72" s="78" t="str">
        <f>CRS!I72</f>
        <v/>
      </c>
      <c r="AG72" s="354"/>
      <c r="AH72" s="356"/>
    </row>
    <row r="73" spans="1:34" ht="12.75" customHeight="1">
      <c r="A73" s="165" t="s">
        <v>190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4" t="str">
        <f>CRS!H73</f>
        <v/>
      </c>
      <c r="AF73" s="78" t="str">
        <f>CRS!I73</f>
        <v/>
      </c>
      <c r="AG73" s="354"/>
      <c r="AH73" s="356"/>
    </row>
    <row r="74" spans="1:34" ht="12.75" customHeight="1">
      <c r="A74" s="165" t="s">
        <v>191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4" t="str">
        <f>CRS!H74</f>
        <v/>
      </c>
      <c r="AF74" s="78" t="str">
        <f>CRS!I74</f>
        <v/>
      </c>
      <c r="AG74" s="354"/>
      <c r="AH74" s="356"/>
    </row>
    <row r="75" spans="1:34" ht="12.75" customHeight="1">
      <c r="A75" s="165" t="s">
        <v>192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4" t="str">
        <f>CRS!H75</f>
        <v/>
      </c>
      <c r="AF75" s="78" t="str">
        <f>CRS!I75</f>
        <v/>
      </c>
      <c r="AG75" s="354"/>
      <c r="AH75" s="356"/>
    </row>
    <row r="76" spans="1:34" ht="12.75" customHeight="1">
      <c r="A76" s="165" t="s">
        <v>193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4" t="str">
        <f>CRS!H76</f>
        <v/>
      </c>
      <c r="AF76" s="78" t="str">
        <f>CRS!I76</f>
        <v/>
      </c>
      <c r="AG76" s="354"/>
      <c r="AH76" s="356"/>
    </row>
    <row r="77" spans="1:34" ht="12.75" customHeight="1">
      <c r="A77" s="165" t="s">
        <v>194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4" t="str">
        <f>CRS!H77</f>
        <v/>
      </c>
      <c r="AF77" s="78" t="str">
        <f>CRS!I77</f>
        <v/>
      </c>
      <c r="AG77" s="354"/>
      <c r="AH77" s="356"/>
    </row>
    <row r="78" spans="1:34" ht="12.75" customHeight="1">
      <c r="A78" s="165" t="s">
        <v>195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4" t="str">
        <f>CRS!H78</f>
        <v/>
      </c>
      <c r="AF78" s="78" t="str">
        <f>CRS!I78</f>
        <v/>
      </c>
      <c r="AG78" s="354"/>
      <c r="AH78" s="356"/>
    </row>
    <row r="79" spans="1:34" ht="12.75" customHeight="1">
      <c r="A79" s="165" t="s">
        <v>196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4" t="str">
        <f>CRS!H79</f>
        <v/>
      </c>
      <c r="AF79" s="78" t="str">
        <f>CRS!I79</f>
        <v/>
      </c>
      <c r="AG79" s="354"/>
      <c r="AH79" s="356"/>
    </row>
    <row r="80" spans="1:34" ht="12.75" customHeight="1">
      <c r="A80" s="165" t="s">
        <v>197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4" t="str">
        <f>CRS!H80</f>
        <v/>
      </c>
      <c r="AF80" s="78" t="str">
        <f>CRS!I80</f>
        <v/>
      </c>
      <c r="AG80" s="354"/>
      <c r="AH80" s="356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Q9:Q40 Q50:Q80" xr:uid="{00000000-0002-0000-0300-00000A000000}">
      <formula1>$Q$5</formula1>
    </dataValidation>
    <dataValidation type="whole" operator="lessThanOrEqual" allowBlank="1" showErrorMessage="1" errorTitle="Data Entry Error" error="Invalid Score" sqref="R9:R40 R50:R80" xr:uid="{00000000-0002-0000-0300-00000B000000}">
      <formula1>$R$5</formula1>
    </dataValidation>
    <dataValidation type="whole" operator="lessThanOrEqual" allowBlank="1" showErrorMessage="1" errorTitle="Data Entry Error" error="Invalid Score" sqref="S9:S40 S50:S80" xr:uid="{00000000-0002-0000-0300-00000C000000}">
      <formula1>$S$5</formula1>
    </dataValidation>
    <dataValidation type="whole" operator="lessThanOrEqual" allowBlank="1" showErrorMessage="1" errorTitle="Data Entry Error" error="Invalid Score" sqref="T9:T40 T50:T80" xr:uid="{00000000-0002-0000-0300-00000D000000}">
      <formula1>$T$5</formula1>
    </dataValidation>
    <dataValidation type="whole" operator="lessThanOrEqual" allowBlank="1" showErrorMessage="1" errorTitle="Data Entry Error" error="Invalid Score" sqref="U9:U40 U50:U80" xr:uid="{00000000-0002-0000-0300-00000E000000}">
      <formula1>$U$5</formula1>
    </dataValidation>
    <dataValidation type="whole" operator="lessThanOrEqual" allowBlank="1" showErrorMessage="1" errorTitle="Data Entry Error" error="Invalid Score" sqref="V9:V40 V50:V80" xr:uid="{00000000-0002-0000-0300-00000F000000}">
      <formula1>$V$5</formula1>
    </dataValidation>
    <dataValidation type="whole" operator="lessThanOrEqual" allowBlank="1" showErrorMessage="1" errorTitle="Data Entry Error" error="Invalid Score" sqref="W9:W40 W50:W80" xr:uid="{00000000-0002-0000-0300-000010000000}">
      <formula1>$W$5</formula1>
    </dataValidation>
    <dataValidation type="whole" operator="lessThanOrEqual" allowBlank="1" showErrorMessage="1" errorTitle="Data Entry Error" error="Invalid Score" sqref="X9:X40 X50:X80" xr:uid="{00000000-0002-0000-0300-000011000000}">
      <formula1>$X$5</formula1>
    </dataValidation>
    <dataValidation type="whole" operator="lessThanOrEqual" allowBlank="1" showErrorMessage="1" errorTitle="Data Entry Error" error="Invalid Score" sqref="Y9:Y40 Y50:Y80" xr:uid="{00000000-0002-0000-0300-000012000000}">
      <formula1>$Y$5</formula1>
    </dataValidation>
    <dataValidation type="whole" operator="lessThanOrEqual" allowBlank="1" showErrorMessage="1" errorTitle="Data Entry Error" error="Invalid Score" sqref="Z9:Z40 Z50:Z80" xr:uid="{00000000-0002-0000-0300-000013000000}">
      <formula1>$Z$5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workbookViewId="0">
      <selection activeCell="F53" sqref="E53:F53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57" t="str">
        <f>CRS!A1</f>
        <v>CITCS 2A  ITE3</v>
      </c>
      <c r="B1" s="358"/>
      <c r="C1" s="358"/>
      <c r="D1" s="358"/>
      <c r="E1" s="295" t="s">
        <v>245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59"/>
      <c r="B2" s="360"/>
      <c r="C2" s="360"/>
      <c r="D2" s="360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65" t="s">
        <v>201</v>
      </c>
      <c r="AD2" s="366"/>
      <c r="AE2" s="375" t="s">
        <v>203</v>
      </c>
      <c r="AF2" s="349" t="s">
        <v>202</v>
      </c>
      <c r="AG2" s="351" t="s">
        <v>212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213</v>
      </c>
      <c r="F3" s="315" t="s">
        <v>214</v>
      </c>
      <c r="G3" s="315" t="s">
        <v>215</v>
      </c>
      <c r="H3" s="315" t="s">
        <v>216</v>
      </c>
      <c r="I3" s="315" t="s">
        <v>217</v>
      </c>
      <c r="J3" s="315" t="s">
        <v>55</v>
      </c>
      <c r="K3" s="315" t="s">
        <v>218</v>
      </c>
      <c r="L3" s="315" t="s">
        <v>219</v>
      </c>
      <c r="M3" s="315" t="s">
        <v>220</v>
      </c>
      <c r="N3" s="315" t="s">
        <v>221</v>
      </c>
      <c r="O3" s="323" t="s">
        <v>222</v>
      </c>
      <c r="P3" s="330" t="s">
        <v>223</v>
      </c>
      <c r="Q3" s="315" t="s">
        <v>224</v>
      </c>
      <c r="R3" s="315" t="s">
        <v>225</v>
      </c>
      <c r="S3" s="315" t="s">
        <v>46</v>
      </c>
      <c r="T3" s="315" t="s">
        <v>226</v>
      </c>
      <c r="U3" s="315" t="s">
        <v>227</v>
      </c>
      <c r="V3" s="315" t="s">
        <v>228</v>
      </c>
      <c r="W3" s="315" t="s">
        <v>229</v>
      </c>
      <c r="X3" s="315" t="s">
        <v>230</v>
      </c>
      <c r="Y3" s="315" t="s">
        <v>231</v>
      </c>
      <c r="Z3" s="315" t="s">
        <v>232</v>
      </c>
      <c r="AA3" s="323" t="s">
        <v>222</v>
      </c>
      <c r="AB3" s="330" t="s">
        <v>223</v>
      </c>
      <c r="AC3" s="367"/>
      <c r="AD3" s="368"/>
      <c r="AE3" s="375"/>
      <c r="AF3" s="349"/>
      <c r="AG3" s="351"/>
      <c r="AH3" s="77"/>
      <c r="AI3" s="77"/>
      <c r="AJ3" s="77"/>
      <c r="AK3" s="77"/>
      <c r="AL3" s="77"/>
    </row>
    <row r="4" spans="1:38" ht="12.75" customHeight="1">
      <c r="A4" s="307" t="str">
        <f>CRS!A4</f>
        <v>MW 11:15AM-12:30PM  MWF 12:30PM-1:45PM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233</v>
      </c>
      <c r="AD4" s="70" t="s">
        <v>234</v>
      </c>
      <c r="AE4" s="375"/>
      <c r="AF4" s="349"/>
      <c r="AG4" s="351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20</v>
      </c>
      <c r="F5" s="59">
        <v>25</v>
      </c>
      <c r="G5" s="59">
        <v>20</v>
      </c>
      <c r="H5" s="59">
        <v>20</v>
      </c>
      <c r="I5" s="59">
        <v>20</v>
      </c>
      <c r="J5" s="59"/>
      <c r="K5" s="59"/>
      <c r="L5" s="59"/>
      <c r="M5" s="59"/>
      <c r="N5" s="59"/>
      <c r="O5" s="324"/>
      <c r="P5" s="331"/>
      <c r="Q5" s="59">
        <v>50</v>
      </c>
      <c r="R5" s="59">
        <v>50</v>
      </c>
      <c r="S5" s="59">
        <v>50</v>
      </c>
      <c r="T5" s="59"/>
      <c r="U5" s="59"/>
      <c r="V5" s="59"/>
      <c r="W5" s="59"/>
      <c r="X5" s="59"/>
      <c r="Y5" s="59"/>
      <c r="Z5" s="59"/>
      <c r="AA5" s="324"/>
      <c r="AB5" s="331"/>
      <c r="AC5" s="71">
        <v>140</v>
      </c>
      <c r="AD5" s="346"/>
      <c r="AE5" s="375"/>
      <c r="AF5" s="349"/>
      <c r="AG5" s="351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246</v>
      </c>
      <c r="F6" s="316" t="s">
        <v>247</v>
      </c>
      <c r="G6" s="316" t="s">
        <v>248</v>
      </c>
      <c r="H6" s="316" t="s">
        <v>249</v>
      </c>
      <c r="I6" s="316" t="s">
        <v>250</v>
      </c>
      <c r="J6" s="316"/>
      <c r="K6" s="316"/>
      <c r="L6" s="316"/>
      <c r="M6" s="316"/>
      <c r="N6" s="316"/>
      <c r="O6" s="325">
        <f>IF(SUM(E5:N5)=0,"",SUM(E5:N5))</f>
        <v>105</v>
      </c>
      <c r="P6" s="331"/>
      <c r="Q6" s="316" t="s">
        <v>248</v>
      </c>
      <c r="R6" s="316" t="s">
        <v>249</v>
      </c>
      <c r="S6" s="316" t="s">
        <v>250</v>
      </c>
      <c r="T6" s="316"/>
      <c r="U6" s="316"/>
      <c r="V6" s="316"/>
      <c r="W6" s="316"/>
      <c r="X6" s="316"/>
      <c r="Y6" s="316"/>
      <c r="Z6" s="316"/>
      <c r="AA6" s="337">
        <f>IF(SUM(Q5:Z5)=0,"",SUM(Q5:Z5))</f>
        <v>150</v>
      </c>
      <c r="AB6" s="331"/>
      <c r="AC6" s="340">
        <f>'INITIAL INPUT'!D22</f>
        <v>0</v>
      </c>
      <c r="AD6" s="347"/>
      <c r="AE6" s="375"/>
      <c r="AF6" s="349"/>
      <c r="AG6" s="351"/>
      <c r="AH6" s="77"/>
      <c r="AI6" s="77"/>
      <c r="AJ6" s="77"/>
      <c r="AK6" s="77"/>
      <c r="AL6" s="77"/>
    </row>
    <row r="7" spans="1:38" ht="13.35" customHeight="1">
      <c r="A7" s="310" t="s">
        <v>205</v>
      </c>
      <c r="B7" s="302"/>
      <c r="C7" s="311" t="s">
        <v>206</v>
      </c>
      <c r="D7" s="313" t="s">
        <v>243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8"/>
      <c r="AB7" s="331"/>
      <c r="AC7" s="341"/>
      <c r="AD7" s="347"/>
      <c r="AE7" s="375"/>
      <c r="AF7" s="349"/>
      <c r="AG7" s="351"/>
      <c r="AH7" s="4"/>
      <c r="AI7" s="4"/>
      <c r="AJ7" s="4"/>
      <c r="AK7" s="4"/>
      <c r="AL7" s="4"/>
    </row>
    <row r="8" spans="1:38" ht="14.1" customHeight="1">
      <c r="A8" s="369"/>
      <c r="B8" s="370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9"/>
      <c r="AB8" s="332"/>
      <c r="AC8" s="342"/>
      <c r="AD8" s="348"/>
      <c r="AE8" s="376"/>
      <c r="AF8" s="350"/>
      <c r="AG8" s="352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ABAKAR, TAHIR M. </v>
      </c>
      <c r="C9" s="61" t="str">
        <f>CRS!C9</f>
        <v>M</v>
      </c>
      <c r="D9" s="62" t="str">
        <f>CRS!D9</f>
        <v>BSIT-NET SEC TRACK-2</v>
      </c>
      <c r="E9" s="63"/>
      <c r="F9" s="63">
        <v>19</v>
      </c>
      <c r="G9" s="63">
        <v>20</v>
      </c>
      <c r="H9" s="63">
        <v>20</v>
      </c>
      <c r="I9" s="63">
        <v>20</v>
      </c>
      <c r="J9" s="63"/>
      <c r="K9" s="63"/>
      <c r="L9" s="63"/>
      <c r="M9" s="63"/>
      <c r="N9" s="63"/>
      <c r="O9" s="67">
        <f>IF(SUM(E9:N9)=0,"",SUM(E9:N9))</f>
        <v>79</v>
      </c>
      <c r="P9" s="68">
        <f>IF(O9="","",O9/$O$6*100)</f>
        <v>75.238095238095241</v>
      </c>
      <c r="Q9" s="63">
        <v>30</v>
      </c>
      <c r="R9" s="63">
        <v>30</v>
      </c>
      <c r="S9" s="63">
        <v>30</v>
      </c>
      <c r="T9" s="63"/>
      <c r="U9" s="63"/>
      <c r="V9" s="63"/>
      <c r="W9" s="63"/>
      <c r="X9" s="63"/>
      <c r="Y9" s="63"/>
      <c r="Z9" s="63"/>
      <c r="AA9" s="67">
        <f>IF(SUM(Q9:Z9)=0,"",SUM(Q9:Z9))</f>
        <v>90</v>
      </c>
      <c r="AB9" s="68">
        <f>IF(AA9="","",AA9/$AA$6*100)</f>
        <v>60</v>
      </c>
      <c r="AC9" s="72">
        <v>50</v>
      </c>
      <c r="AD9" s="68">
        <f>IF(AC9="","",AC9/$AC$5*100)</f>
        <v>35.714285714285715</v>
      </c>
      <c r="AE9" s="73">
        <f>CRS!M9</f>
        <v>56.771428571428579</v>
      </c>
      <c r="AF9" s="74">
        <f>CRS!N9</f>
        <v>54.253268113465481</v>
      </c>
      <c r="AG9" s="78">
        <f>CRS!O9</f>
        <v>77</v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AHUNANYA, CHIBUEZE J. </v>
      </c>
      <c r="C10" s="61" t="str">
        <f>CRS!C10</f>
        <v>M</v>
      </c>
      <c r="D10" s="62" t="str">
        <f>CRS!D10</f>
        <v>BSIT-NET SEC TRACK-1</v>
      </c>
      <c r="E10" s="63">
        <v>16</v>
      </c>
      <c r="F10" s="63">
        <v>16</v>
      </c>
      <c r="G10" s="63"/>
      <c r="H10" s="63"/>
      <c r="I10" s="63"/>
      <c r="J10" s="63"/>
      <c r="K10" s="63"/>
      <c r="L10" s="63"/>
      <c r="M10" s="63"/>
      <c r="N10" s="63"/>
      <c r="O10" s="67">
        <f t="shared" ref="O10:O40" si="0">IF(SUM(E10:N10)=0,"",SUM(E10:N10))</f>
        <v>32</v>
      </c>
      <c r="P10" s="68">
        <f t="shared" ref="P10:P40" si="1">IF(O10="","",O10/$O$6*100)</f>
        <v>30.476190476190478</v>
      </c>
      <c r="Q10" s="63">
        <v>30</v>
      </c>
      <c r="R10" s="63">
        <v>30</v>
      </c>
      <c r="S10" s="63">
        <v>30</v>
      </c>
      <c r="T10" s="63"/>
      <c r="U10" s="63"/>
      <c r="V10" s="63"/>
      <c r="W10" s="63"/>
      <c r="X10" s="63"/>
      <c r="Y10" s="63"/>
      <c r="Z10" s="63"/>
      <c r="AA10" s="67">
        <f t="shared" ref="AA10:AA40" si="2">IF(SUM(Q10:Z10)=0,"",SUM(Q10:Z10))</f>
        <v>90</v>
      </c>
      <c r="AB10" s="68">
        <f t="shared" ref="AB10:AB40" si="3">IF(AA10="","",AA10/$AA$6*100)</f>
        <v>60</v>
      </c>
      <c r="AC10" s="72">
        <v>76</v>
      </c>
      <c r="AD10" s="68">
        <f t="shared" ref="AD10:AD40" si="4">IF(AC10="","",AC10/$AC$5*100)</f>
        <v>54.285714285714285</v>
      </c>
      <c r="AE10" s="73">
        <f>CRS!M10</f>
        <v>48.314285714285717</v>
      </c>
      <c r="AF10" s="74">
        <f>CRS!N10</f>
        <v>56.200205058099797</v>
      </c>
      <c r="AG10" s="78">
        <f>CRS!O10</f>
        <v>78</v>
      </c>
      <c r="AH10" s="79"/>
      <c r="AI10" s="79"/>
      <c r="AJ10" s="79"/>
      <c r="AK10" s="79"/>
      <c r="AL10" s="79"/>
    </row>
    <row r="11" spans="1:38" ht="12.75" customHeight="1">
      <c r="A11" s="165" t="s">
        <v>53</v>
      </c>
      <c r="B11" s="60" t="str">
        <f>CRS!B11</f>
        <v xml:space="preserve">BACAGAN, DANNAH ANGIELLE B. </v>
      </c>
      <c r="C11" s="61" t="str">
        <f>CRS!C11</f>
        <v>F</v>
      </c>
      <c r="D11" s="62" t="str">
        <f>CRS!D11</f>
        <v>BSIT-WEB TRACK-2</v>
      </c>
      <c r="E11" s="63">
        <v>19</v>
      </c>
      <c r="F11" s="63">
        <v>23</v>
      </c>
      <c r="G11" s="63">
        <v>20</v>
      </c>
      <c r="H11" s="63">
        <v>20</v>
      </c>
      <c r="I11" s="63">
        <v>20</v>
      </c>
      <c r="J11" s="63"/>
      <c r="K11" s="63"/>
      <c r="L11" s="63"/>
      <c r="M11" s="63"/>
      <c r="N11" s="63"/>
      <c r="O11" s="67">
        <f t="shared" si="0"/>
        <v>102</v>
      </c>
      <c r="P11" s="68">
        <f t="shared" si="1"/>
        <v>97.142857142857139</v>
      </c>
      <c r="Q11" s="63">
        <v>50</v>
      </c>
      <c r="R11" s="63">
        <v>50</v>
      </c>
      <c r="S11" s="63">
        <v>50</v>
      </c>
      <c r="T11" s="63"/>
      <c r="U11" s="63"/>
      <c r="V11" s="63"/>
      <c r="W11" s="63"/>
      <c r="X11" s="63"/>
      <c r="Y11" s="63"/>
      <c r="Z11" s="63"/>
      <c r="AA11" s="67">
        <f t="shared" si="2"/>
        <v>150</v>
      </c>
      <c r="AB11" s="68">
        <f t="shared" si="3"/>
        <v>100</v>
      </c>
      <c r="AC11" s="72">
        <v>118</v>
      </c>
      <c r="AD11" s="68">
        <f t="shared" si="4"/>
        <v>84.285714285714292</v>
      </c>
      <c r="AE11" s="73">
        <f>CRS!M11</f>
        <v>93.714285714285708</v>
      </c>
      <c r="AF11" s="74">
        <f>CRS!N11</f>
        <v>90.879870129870127</v>
      </c>
      <c r="AG11" s="78">
        <f>CRS!O11</f>
        <v>95</v>
      </c>
      <c r="AH11" s="4"/>
      <c r="AI11" s="4"/>
      <c r="AJ11" s="4"/>
      <c r="AK11" s="4"/>
      <c r="AL11" s="4"/>
    </row>
    <row r="12" spans="1:38" ht="12.75" customHeight="1">
      <c r="A12" s="165" t="s">
        <v>58</v>
      </c>
      <c r="B12" s="60" t="str">
        <f>CRS!B12</f>
        <v xml:space="preserve">BIANES, LORENZO C. </v>
      </c>
      <c r="C12" s="61" t="str">
        <f>CRS!C12</f>
        <v>M</v>
      </c>
      <c r="D12" s="62" t="str">
        <f>CRS!D12</f>
        <v>BSIT-NET SEC TRACK-2</v>
      </c>
      <c r="E12" s="63">
        <v>12</v>
      </c>
      <c r="F12" s="63">
        <v>10</v>
      </c>
      <c r="G12" s="63">
        <v>20</v>
      </c>
      <c r="H12" s="63">
        <v>20</v>
      </c>
      <c r="I12" s="63"/>
      <c r="J12" s="63"/>
      <c r="K12" s="63"/>
      <c r="L12" s="63"/>
      <c r="M12" s="63"/>
      <c r="N12" s="63"/>
      <c r="O12" s="67">
        <f t="shared" si="0"/>
        <v>62</v>
      </c>
      <c r="P12" s="68">
        <f t="shared" si="1"/>
        <v>59.047619047619051</v>
      </c>
      <c r="Q12" s="63">
        <v>30</v>
      </c>
      <c r="R12" s="63">
        <v>30</v>
      </c>
      <c r="S12" s="63">
        <v>30</v>
      </c>
      <c r="T12" s="63"/>
      <c r="U12" s="63"/>
      <c r="V12" s="63"/>
      <c r="W12" s="63"/>
      <c r="X12" s="63"/>
      <c r="Y12" s="63"/>
      <c r="Z12" s="63"/>
      <c r="AA12" s="67">
        <f t="shared" si="2"/>
        <v>90</v>
      </c>
      <c r="AB12" s="68">
        <f t="shared" si="3"/>
        <v>60</v>
      </c>
      <c r="AC12" s="72">
        <v>78</v>
      </c>
      <c r="AD12" s="68">
        <f t="shared" si="4"/>
        <v>55.714285714285715</v>
      </c>
      <c r="AE12" s="73">
        <f>CRS!M12</f>
        <v>58.228571428571435</v>
      </c>
      <c r="AF12" s="74">
        <f>CRS!N12</f>
        <v>63.383245044429259</v>
      </c>
      <c r="AG12" s="78">
        <f>CRS!O12</f>
        <v>82</v>
      </c>
      <c r="AH12" s="4"/>
      <c r="AI12" s="4"/>
      <c r="AJ12" s="4"/>
      <c r="AK12" s="4"/>
      <c r="AL12" s="4"/>
    </row>
    <row r="13" spans="1:38" ht="12.75" customHeight="1">
      <c r="A13" s="165" t="s">
        <v>61</v>
      </c>
      <c r="B13" s="60" t="str">
        <f>CRS!B13</f>
        <v xml:space="preserve">BONDAD, NEIL CHRISTOPHER C. </v>
      </c>
      <c r="C13" s="61" t="str">
        <f>CRS!C13</f>
        <v>M</v>
      </c>
      <c r="D13" s="62" t="str">
        <f>CRS!D13</f>
        <v>BSIT-NET SEC TRACK-1</v>
      </c>
      <c r="E13" s="63"/>
      <c r="F13" s="63">
        <v>16</v>
      </c>
      <c r="G13" s="63">
        <v>20</v>
      </c>
      <c r="H13" s="63">
        <v>20</v>
      </c>
      <c r="I13" s="63"/>
      <c r="J13" s="63"/>
      <c r="K13" s="63"/>
      <c r="L13" s="63"/>
      <c r="M13" s="63"/>
      <c r="N13" s="63"/>
      <c r="O13" s="67">
        <f t="shared" si="0"/>
        <v>56</v>
      </c>
      <c r="P13" s="68">
        <f t="shared" si="1"/>
        <v>53.333333333333336</v>
      </c>
      <c r="Q13" s="63">
        <v>30</v>
      </c>
      <c r="R13" s="63">
        <v>30</v>
      </c>
      <c r="S13" s="63">
        <v>30</v>
      </c>
      <c r="T13" s="63"/>
      <c r="U13" s="63"/>
      <c r="V13" s="63"/>
      <c r="W13" s="63"/>
      <c r="X13" s="63"/>
      <c r="Y13" s="63"/>
      <c r="Z13" s="63"/>
      <c r="AA13" s="67">
        <f t="shared" si="2"/>
        <v>90</v>
      </c>
      <c r="AB13" s="68">
        <f t="shared" si="3"/>
        <v>60</v>
      </c>
      <c r="AC13" s="72">
        <v>118</v>
      </c>
      <c r="AD13" s="68">
        <f t="shared" si="4"/>
        <v>84.285714285714292</v>
      </c>
      <c r="AE13" s="73">
        <f>CRS!M13</f>
        <v>66.057142857142864</v>
      </c>
      <c r="AF13" s="74">
        <f>CRS!N13</f>
        <v>65.45330228981544</v>
      </c>
      <c r="AG13" s="78">
        <f>CRS!O13</f>
        <v>83</v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BULAO, ARWIN REYNIEL M. </v>
      </c>
      <c r="C14" s="61" t="str">
        <f>CRS!C14</f>
        <v>M</v>
      </c>
      <c r="D14" s="62" t="str">
        <f>CRS!D14</f>
        <v>BSIT-NET SEC TRACK-2</v>
      </c>
      <c r="E14" s="63">
        <v>11</v>
      </c>
      <c r="F14" s="63">
        <v>18</v>
      </c>
      <c r="G14" s="63">
        <v>20</v>
      </c>
      <c r="H14" s="63">
        <v>20</v>
      </c>
      <c r="I14" s="63">
        <v>20</v>
      </c>
      <c r="J14" s="63"/>
      <c r="K14" s="63"/>
      <c r="L14" s="63"/>
      <c r="M14" s="63"/>
      <c r="N14" s="63"/>
      <c r="O14" s="67">
        <f t="shared" si="0"/>
        <v>89</v>
      </c>
      <c r="P14" s="68">
        <f t="shared" si="1"/>
        <v>84.761904761904759</v>
      </c>
      <c r="Q14" s="63">
        <v>30</v>
      </c>
      <c r="R14" s="63">
        <v>30</v>
      </c>
      <c r="S14" s="63">
        <v>30</v>
      </c>
      <c r="T14" s="63"/>
      <c r="U14" s="63"/>
      <c r="V14" s="63"/>
      <c r="W14" s="63"/>
      <c r="X14" s="63"/>
      <c r="Y14" s="63"/>
      <c r="Z14" s="63"/>
      <c r="AA14" s="67">
        <f t="shared" si="2"/>
        <v>90</v>
      </c>
      <c r="AB14" s="68">
        <f t="shared" si="3"/>
        <v>60</v>
      </c>
      <c r="AC14" s="72">
        <v>96</v>
      </c>
      <c r="AD14" s="68">
        <f t="shared" si="4"/>
        <v>68.571428571428569</v>
      </c>
      <c r="AE14" s="73">
        <f>CRS!M14</f>
        <v>71.085714285714289</v>
      </c>
      <c r="AF14" s="74">
        <f>CRS!N14</f>
        <v>65.561696855775807</v>
      </c>
      <c r="AG14" s="78">
        <f>CRS!O14</f>
        <v>83</v>
      </c>
      <c r="AH14" s="4"/>
      <c r="AI14" s="4"/>
      <c r="AJ14" s="4"/>
      <c r="AK14" s="4"/>
      <c r="AL14" s="4"/>
    </row>
    <row r="15" spans="1:38" ht="12.75" customHeight="1">
      <c r="A15" s="165" t="s">
        <v>67</v>
      </c>
      <c r="B15" s="60" t="str">
        <f>CRS!B15</f>
        <v xml:space="preserve">CABILITAZAN, PABLO DONMARI A. </v>
      </c>
      <c r="C15" s="61" t="str">
        <f>CRS!C15</f>
        <v>M</v>
      </c>
      <c r="D15" s="62" t="str">
        <f>CRS!D15</f>
        <v>BSIT-WEB TRACK-2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CRS!M15</f>
        <v/>
      </c>
      <c r="AF15" s="74" t="str">
        <f>CRS!N15</f>
        <v/>
      </c>
      <c r="AG15" s="78" t="str">
        <f>CRS!O15</f>
        <v/>
      </c>
      <c r="AH15" s="4"/>
      <c r="AI15" s="4"/>
      <c r="AJ15" s="4"/>
      <c r="AK15" s="4"/>
      <c r="AL15" s="4"/>
    </row>
    <row r="16" spans="1:38" ht="12.75" customHeight="1">
      <c r="A16" s="165" t="s">
        <v>70</v>
      </c>
      <c r="B16" s="60" t="str">
        <f>CRS!B16</f>
        <v xml:space="preserve">CALAWA, ROJAN KRISTOFFER N. </v>
      </c>
      <c r="C16" s="61" t="str">
        <f>CRS!C16</f>
        <v>M</v>
      </c>
      <c r="D16" s="62" t="str">
        <f>CRS!D16</f>
        <v>BSIT-WEB TRACK-2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CRS!M16</f>
        <v/>
      </c>
      <c r="AF16" s="74" t="str">
        <f>CRS!N16</f>
        <v/>
      </c>
      <c r="AG16" s="78" t="str">
        <f>CRS!O16</f>
        <v/>
      </c>
      <c r="AH16" s="4"/>
      <c r="AI16" s="4"/>
      <c r="AJ16" s="4"/>
      <c r="AK16" s="4"/>
      <c r="AL16" s="4"/>
    </row>
    <row r="17" spans="1:35" ht="12.75" customHeight="1">
      <c r="A17" s="165" t="s">
        <v>73</v>
      </c>
      <c r="B17" s="60" t="str">
        <f>CRS!B17</f>
        <v xml:space="preserve">CASTRO, LEO CHRISTIAN E. </v>
      </c>
      <c r="C17" s="61" t="str">
        <f>CRS!C17</f>
        <v>M</v>
      </c>
      <c r="D17" s="62" t="str">
        <f>CRS!D17</f>
        <v>BSIT-WEB TRACK-2</v>
      </c>
      <c r="E17" s="63"/>
      <c r="F17" s="63">
        <v>16</v>
      </c>
      <c r="G17" s="63">
        <v>20</v>
      </c>
      <c r="H17" s="63">
        <v>20</v>
      </c>
      <c r="I17" s="63"/>
      <c r="J17" s="63"/>
      <c r="K17" s="63"/>
      <c r="L17" s="63"/>
      <c r="M17" s="63"/>
      <c r="N17" s="63"/>
      <c r="O17" s="67">
        <f t="shared" si="0"/>
        <v>56</v>
      </c>
      <c r="P17" s="68">
        <f t="shared" si="1"/>
        <v>53.333333333333336</v>
      </c>
      <c r="Q17" s="63">
        <v>30</v>
      </c>
      <c r="R17" s="63">
        <v>30</v>
      </c>
      <c r="S17" s="63">
        <v>30</v>
      </c>
      <c r="T17" s="63"/>
      <c r="U17" s="63"/>
      <c r="V17" s="63"/>
      <c r="W17" s="63"/>
      <c r="X17" s="63"/>
      <c r="Y17" s="63"/>
      <c r="Z17" s="63"/>
      <c r="AA17" s="67">
        <f t="shared" si="2"/>
        <v>90</v>
      </c>
      <c r="AB17" s="68">
        <f t="shared" si="3"/>
        <v>60</v>
      </c>
      <c r="AC17" s="72">
        <v>106</v>
      </c>
      <c r="AD17" s="68">
        <f t="shared" si="4"/>
        <v>75.714285714285708</v>
      </c>
      <c r="AE17" s="73">
        <f>CRS!M17</f>
        <v>63.142857142857153</v>
      </c>
      <c r="AF17" s="74">
        <f>CRS!N17</f>
        <v>54.232134313055369</v>
      </c>
      <c r="AG17" s="78">
        <f>CRS!O17</f>
        <v>77</v>
      </c>
      <c r="AH17" s="4"/>
      <c r="AI17" s="4"/>
    </row>
    <row r="18" spans="1:35" ht="12.75" customHeight="1">
      <c r="A18" s="165" t="s">
        <v>76</v>
      </c>
      <c r="B18" s="60" t="str">
        <f>CRS!B18</f>
        <v xml:space="preserve">CAWIL, JUJI T. </v>
      </c>
      <c r="C18" s="61" t="str">
        <f>CRS!C18</f>
        <v>M</v>
      </c>
      <c r="D18" s="62" t="str">
        <f>CRS!D18</f>
        <v>BSIT-WEB TRACK-1</v>
      </c>
      <c r="E18" s="63"/>
      <c r="F18" s="63">
        <v>19</v>
      </c>
      <c r="G18" s="63">
        <v>20</v>
      </c>
      <c r="H18" s="63">
        <v>20</v>
      </c>
      <c r="I18" s="63">
        <v>20</v>
      </c>
      <c r="J18" s="63"/>
      <c r="K18" s="63"/>
      <c r="L18" s="63"/>
      <c r="M18" s="63"/>
      <c r="N18" s="63"/>
      <c r="O18" s="67">
        <f t="shared" si="0"/>
        <v>79</v>
      </c>
      <c r="P18" s="68">
        <f t="shared" si="1"/>
        <v>75.238095238095241</v>
      </c>
      <c r="Q18" s="63">
        <v>30</v>
      </c>
      <c r="R18" s="63">
        <v>30</v>
      </c>
      <c r="S18" s="63">
        <v>30</v>
      </c>
      <c r="T18" s="63"/>
      <c r="U18" s="63"/>
      <c r="V18" s="63"/>
      <c r="W18" s="63"/>
      <c r="X18" s="63"/>
      <c r="Y18" s="63"/>
      <c r="Z18" s="63"/>
      <c r="AA18" s="67">
        <f t="shared" si="2"/>
        <v>90</v>
      </c>
      <c r="AB18" s="68">
        <f t="shared" si="3"/>
        <v>60</v>
      </c>
      <c r="AC18" s="72">
        <v>112</v>
      </c>
      <c r="AD18" s="68">
        <f t="shared" si="4"/>
        <v>80</v>
      </c>
      <c r="AE18" s="73">
        <f>CRS!M18</f>
        <v>71.828571428571436</v>
      </c>
      <c r="AF18" s="74">
        <f>CRS!N18</f>
        <v>65.72403451811347</v>
      </c>
      <c r="AG18" s="78">
        <f>CRS!O18</f>
        <v>83</v>
      </c>
      <c r="AH18" s="4"/>
      <c r="AI18" s="4"/>
    </row>
    <row r="19" spans="1:35" ht="12.75" customHeight="1">
      <c r="A19" s="165" t="s">
        <v>80</v>
      </c>
      <c r="B19" s="60" t="str">
        <f>CRS!B19</f>
        <v xml:space="preserve">CORTEZ, WENDELL R. </v>
      </c>
      <c r="C19" s="61" t="str">
        <f>CRS!C19</f>
        <v>M</v>
      </c>
      <c r="D19" s="62" t="str">
        <f>CRS!D19</f>
        <v>BSIT-WEB TRACK-1</v>
      </c>
      <c r="E19" s="63"/>
      <c r="F19" s="63" t="s">
        <v>251</v>
      </c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CRS!M19</f>
        <v/>
      </c>
      <c r="AF19" s="74" t="str">
        <f>CRS!N19</f>
        <v/>
      </c>
      <c r="AG19" s="78" t="str">
        <f>CRS!O19</f>
        <v/>
      </c>
      <c r="AH19" s="4"/>
      <c r="AI19" s="4"/>
    </row>
    <row r="20" spans="1:35" ht="12.75" customHeight="1">
      <c r="A20" s="165" t="s">
        <v>83</v>
      </c>
      <c r="B20" s="60" t="str">
        <f>CRS!B20</f>
        <v xml:space="preserve">DELA CRUZ, AARON KEITH N. </v>
      </c>
      <c r="C20" s="61" t="str">
        <f>CRS!C20</f>
        <v>M</v>
      </c>
      <c r="D20" s="62" t="str">
        <f>CRS!D20</f>
        <v>BSIT-WEB TRACK-1</v>
      </c>
      <c r="E20" s="63"/>
      <c r="F20" s="63">
        <v>15</v>
      </c>
      <c r="G20" s="63">
        <v>20</v>
      </c>
      <c r="H20" s="63">
        <v>20</v>
      </c>
      <c r="I20" s="63">
        <v>20</v>
      </c>
      <c r="J20" s="63"/>
      <c r="K20" s="63"/>
      <c r="L20" s="63"/>
      <c r="M20" s="63"/>
      <c r="N20" s="63"/>
      <c r="O20" s="67">
        <f t="shared" si="0"/>
        <v>75</v>
      </c>
      <c r="P20" s="68">
        <f t="shared" si="1"/>
        <v>71.428571428571431</v>
      </c>
      <c r="Q20" s="63">
        <v>30</v>
      </c>
      <c r="R20" s="63">
        <v>30</v>
      </c>
      <c r="S20" s="63">
        <v>30</v>
      </c>
      <c r="T20" s="63"/>
      <c r="U20" s="63"/>
      <c r="V20" s="63"/>
      <c r="W20" s="63"/>
      <c r="X20" s="63"/>
      <c r="Y20" s="63"/>
      <c r="Z20" s="63"/>
      <c r="AA20" s="67">
        <f t="shared" si="2"/>
        <v>90</v>
      </c>
      <c r="AB20" s="68">
        <f t="shared" si="3"/>
        <v>60</v>
      </c>
      <c r="AC20" s="72">
        <v>98</v>
      </c>
      <c r="AD20" s="68">
        <f t="shared" si="4"/>
        <v>70</v>
      </c>
      <c r="AE20" s="73">
        <f>CRS!M20</f>
        <v>67.171428571428578</v>
      </c>
      <c r="AF20" s="74">
        <f>CRS!N20</f>
        <v>64.282155673274104</v>
      </c>
      <c r="AG20" s="78">
        <f>CRS!O20</f>
        <v>82</v>
      </c>
      <c r="AH20" s="4"/>
      <c r="AI20" s="4"/>
    </row>
    <row r="21" spans="1:35" ht="12.75" customHeight="1">
      <c r="A21" s="165" t="s">
        <v>86</v>
      </c>
      <c r="B21" s="60" t="str">
        <f>CRS!B21</f>
        <v xml:space="preserve">DOMINGO, JOHN CARLO R. </v>
      </c>
      <c r="C21" s="61" t="str">
        <f>CRS!C21</f>
        <v>M</v>
      </c>
      <c r="D21" s="62" t="str">
        <f>CRS!D21</f>
        <v>BSIT-WEB TRACK-1</v>
      </c>
      <c r="E21" s="63"/>
      <c r="F21" s="63">
        <v>21</v>
      </c>
      <c r="G21" s="63">
        <v>20</v>
      </c>
      <c r="H21" s="63">
        <v>20</v>
      </c>
      <c r="I21" s="63">
        <v>20</v>
      </c>
      <c r="J21" s="63"/>
      <c r="K21" s="63"/>
      <c r="L21" s="63"/>
      <c r="M21" s="63"/>
      <c r="N21" s="63"/>
      <c r="O21" s="67">
        <f t="shared" si="0"/>
        <v>81</v>
      </c>
      <c r="P21" s="68">
        <f t="shared" si="1"/>
        <v>77.142857142857153</v>
      </c>
      <c r="Q21" s="63">
        <v>30</v>
      </c>
      <c r="R21" s="63">
        <v>30</v>
      </c>
      <c r="S21" s="63">
        <v>30</v>
      </c>
      <c r="T21" s="63"/>
      <c r="U21" s="63"/>
      <c r="V21" s="63"/>
      <c r="W21" s="63"/>
      <c r="X21" s="63"/>
      <c r="Y21" s="63"/>
      <c r="Z21" s="63"/>
      <c r="AA21" s="67">
        <f t="shared" si="2"/>
        <v>90</v>
      </c>
      <c r="AB21" s="68">
        <f t="shared" si="3"/>
        <v>60</v>
      </c>
      <c r="AC21" s="72">
        <v>118</v>
      </c>
      <c r="AD21" s="68">
        <f t="shared" si="4"/>
        <v>84.285714285714292</v>
      </c>
      <c r="AE21" s="73">
        <f>CRS!M21</f>
        <v>73.914285714285725</v>
      </c>
      <c r="AF21" s="74">
        <f>CRS!N21</f>
        <v>78.933368933697892</v>
      </c>
      <c r="AG21" s="78">
        <f>CRS!O21</f>
        <v>89</v>
      </c>
      <c r="AH21" s="4"/>
      <c r="AI21" s="4"/>
    </row>
    <row r="22" spans="1:35" ht="12.75" customHeight="1">
      <c r="A22" s="165" t="s">
        <v>89</v>
      </c>
      <c r="B22" s="60" t="str">
        <f>CRS!B22</f>
        <v xml:space="preserve">EROT, OLLINGER SYAN M. </v>
      </c>
      <c r="C22" s="61" t="str">
        <f>CRS!C22</f>
        <v>M</v>
      </c>
      <c r="D22" s="62" t="str">
        <f>CRS!D22</f>
        <v>BSIT-WEB TRACK-1</v>
      </c>
      <c r="E22" s="63"/>
      <c r="F22" s="63">
        <v>20</v>
      </c>
      <c r="G22" s="63">
        <v>20</v>
      </c>
      <c r="H22" s="63">
        <v>20</v>
      </c>
      <c r="I22" s="63">
        <v>20</v>
      </c>
      <c r="J22" s="63"/>
      <c r="K22" s="63"/>
      <c r="L22" s="63"/>
      <c r="M22" s="63"/>
      <c r="N22" s="63"/>
      <c r="O22" s="67">
        <f t="shared" si="0"/>
        <v>80</v>
      </c>
      <c r="P22" s="68">
        <f t="shared" si="1"/>
        <v>76.19047619047619</v>
      </c>
      <c r="Q22" s="63">
        <v>30</v>
      </c>
      <c r="R22" s="63">
        <v>30</v>
      </c>
      <c r="S22" s="63">
        <v>30</v>
      </c>
      <c r="T22" s="63"/>
      <c r="U22" s="63"/>
      <c r="V22" s="63"/>
      <c r="W22" s="63"/>
      <c r="X22" s="63"/>
      <c r="Y22" s="63"/>
      <c r="Z22" s="63"/>
      <c r="AA22" s="67">
        <f t="shared" si="2"/>
        <v>90</v>
      </c>
      <c r="AB22" s="68">
        <f t="shared" si="3"/>
        <v>60</v>
      </c>
      <c r="AC22" s="72">
        <v>92</v>
      </c>
      <c r="AD22" s="68">
        <f t="shared" si="4"/>
        <v>65.714285714285708</v>
      </c>
      <c r="AE22" s="73">
        <f>CRS!M22</f>
        <v>67.285714285714278</v>
      </c>
      <c r="AF22" s="74">
        <f>CRS!N22</f>
        <v>65.002605946684895</v>
      </c>
      <c r="AG22" s="78">
        <f>CRS!O22</f>
        <v>83</v>
      </c>
      <c r="AH22" s="4"/>
      <c r="AI22" s="4"/>
    </row>
    <row r="23" spans="1:35" ht="12.75" customHeight="1">
      <c r="A23" s="165" t="s">
        <v>92</v>
      </c>
      <c r="B23" s="60" t="str">
        <f>CRS!B23</f>
        <v xml:space="preserve">ESPAÑOLA, NECOLE P. </v>
      </c>
      <c r="C23" s="61" t="str">
        <f>CRS!C23</f>
        <v>M</v>
      </c>
      <c r="D23" s="62" t="str">
        <f>CRS!D23</f>
        <v>BSIT-NET SEC TRACK-2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CRS!M23</f>
        <v/>
      </c>
      <c r="AF23" s="74" t="str">
        <f>CRS!N23</f>
        <v/>
      </c>
      <c r="AG23" s="78" t="str">
        <f>CRS!O23</f>
        <v/>
      </c>
      <c r="AH23" s="4"/>
      <c r="AI23" s="4"/>
    </row>
    <row r="24" spans="1:35" ht="12.75" customHeight="1">
      <c r="A24" s="165" t="s">
        <v>95</v>
      </c>
      <c r="B24" s="60" t="str">
        <f>CRS!B24</f>
        <v xml:space="preserve">GACUTAN, JORDS NIKKO B. </v>
      </c>
      <c r="C24" s="61" t="str">
        <f>CRS!C24</f>
        <v>M</v>
      </c>
      <c r="D24" s="62" t="str">
        <f>CRS!D24</f>
        <v>BSCS-DIGITAL ARTS TRACK-2</v>
      </c>
      <c r="E24" s="63">
        <v>18</v>
      </c>
      <c r="F24" s="63">
        <v>17</v>
      </c>
      <c r="G24" s="63">
        <v>20</v>
      </c>
      <c r="H24" s="63">
        <v>20</v>
      </c>
      <c r="I24" s="63">
        <v>20</v>
      </c>
      <c r="J24" s="63"/>
      <c r="K24" s="63"/>
      <c r="L24" s="63"/>
      <c r="M24" s="63"/>
      <c r="N24" s="63"/>
      <c r="O24" s="67">
        <f t="shared" si="0"/>
        <v>95</v>
      </c>
      <c r="P24" s="68">
        <f t="shared" si="1"/>
        <v>90.476190476190482</v>
      </c>
      <c r="Q24" s="63">
        <v>30</v>
      </c>
      <c r="R24" s="63">
        <v>30</v>
      </c>
      <c r="S24" s="63">
        <v>30</v>
      </c>
      <c r="T24" s="63"/>
      <c r="U24" s="63"/>
      <c r="V24" s="63"/>
      <c r="W24" s="63"/>
      <c r="X24" s="63"/>
      <c r="Y24" s="63"/>
      <c r="Z24" s="63"/>
      <c r="AA24" s="67">
        <f t="shared" si="2"/>
        <v>90</v>
      </c>
      <c r="AB24" s="68">
        <f t="shared" si="3"/>
        <v>60</v>
      </c>
      <c r="AC24" s="72">
        <v>110</v>
      </c>
      <c r="AD24" s="68">
        <f t="shared" si="4"/>
        <v>78.571428571428569</v>
      </c>
      <c r="AE24" s="73">
        <f>CRS!M24</f>
        <v>76.371428571428567</v>
      </c>
      <c r="AF24" s="74">
        <f>CRS!N24</f>
        <v>74.388644907723858</v>
      </c>
      <c r="AG24" s="78">
        <f>CRS!O24</f>
        <v>87</v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GARDO, JARON RALPH L. </v>
      </c>
      <c r="C25" s="61" t="str">
        <f>CRS!C25</f>
        <v>M</v>
      </c>
      <c r="D25" s="62" t="str">
        <f>CRS!D25</f>
        <v>BSIT-WEB TRACK-2</v>
      </c>
      <c r="E25" s="63">
        <v>18</v>
      </c>
      <c r="F25" s="63">
        <v>23</v>
      </c>
      <c r="G25" s="63">
        <v>20</v>
      </c>
      <c r="H25" s="63">
        <v>20</v>
      </c>
      <c r="I25" s="63">
        <v>20</v>
      </c>
      <c r="J25" s="63"/>
      <c r="K25" s="63"/>
      <c r="L25" s="63"/>
      <c r="M25" s="63"/>
      <c r="N25" s="63"/>
      <c r="O25" s="67">
        <f t="shared" si="0"/>
        <v>101</v>
      </c>
      <c r="P25" s="68">
        <f t="shared" si="1"/>
        <v>96.19047619047619</v>
      </c>
      <c r="Q25" s="63">
        <v>30</v>
      </c>
      <c r="R25" s="63">
        <v>30</v>
      </c>
      <c r="S25" s="63">
        <v>30</v>
      </c>
      <c r="T25" s="63"/>
      <c r="U25" s="63"/>
      <c r="V25" s="63"/>
      <c r="W25" s="63"/>
      <c r="X25" s="63"/>
      <c r="Y25" s="63"/>
      <c r="Z25" s="63"/>
      <c r="AA25" s="67">
        <f t="shared" si="2"/>
        <v>90</v>
      </c>
      <c r="AB25" s="68">
        <f t="shared" si="3"/>
        <v>60</v>
      </c>
      <c r="AC25" s="72">
        <v>108</v>
      </c>
      <c r="AD25" s="68">
        <f t="shared" si="4"/>
        <v>77.142857142857153</v>
      </c>
      <c r="AE25" s="73">
        <f>CRS!M25</f>
        <v>77.771428571428572</v>
      </c>
      <c r="AF25" s="74">
        <f>CRS!N25</f>
        <v>78.372077922077921</v>
      </c>
      <c r="AG25" s="78">
        <f>CRS!O25</f>
        <v>89</v>
      </c>
      <c r="AH25" s="4"/>
      <c r="AI25" s="4"/>
    </row>
    <row r="26" spans="1:35" ht="12.75" customHeight="1">
      <c r="A26" s="165" t="s">
        <v>102</v>
      </c>
      <c r="B26" s="60" t="str">
        <f>CRS!B26</f>
        <v xml:space="preserve">GO, MARK BRIAN JHAY C. </v>
      </c>
      <c r="C26" s="61" t="str">
        <f>CRS!C26</f>
        <v>M</v>
      </c>
      <c r="D26" s="62" t="str">
        <f>CRS!D26</f>
        <v>BSIT-ERP TRACK-1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CRS!M26</f>
        <v/>
      </c>
      <c r="AF26" s="74" t="str">
        <f>CRS!N26</f>
        <v/>
      </c>
      <c r="AG26" s="78" t="str">
        <f>CRS!O26</f>
        <v/>
      </c>
      <c r="AH26" s="353"/>
      <c r="AI26" s="355" t="s">
        <v>210</v>
      </c>
    </row>
    <row r="27" spans="1:35" ht="12.75" customHeight="1">
      <c r="A27" s="165" t="s">
        <v>106</v>
      </c>
      <c r="B27" s="60" t="str">
        <f>CRS!B27</f>
        <v xml:space="preserve">GOMEZ, JOHN PAUL D. </v>
      </c>
      <c r="C27" s="61" t="str">
        <f>CRS!C27</f>
        <v>M</v>
      </c>
      <c r="D27" s="62" t="str">
        <f>CRS!D27</f>
        <v>BSIT-WEB TRACK-1</v>
      </c>
      <c r="E27" s="63"/>
      <c r="F27" s="63">
        <v>17</v>
      </c>
      <c r="G27" s="63">
        <v>20</v>
      </c>
      <c r="H27" s="63">
        <v>20</v>
      </c>
      <c r="I27" s="63">
        <v>20</v>
      </c>
      <c r="J27" s="63"/>
      <c r="K27" s="63"/>
      <c r="L27" s="63"/>
      <c r="M27" s="63"/>
      <c r="N27" s="63"/>
      <c r="O27" s="67">
        <f t="shared" si="0"/>
        <v>77</v>
      </c>
      <c r="P27" s="68">
        <f t="shared" si="1"/>
        <v>73.333333333333329</v>
      </c>
      <c r="Q27" s="63">
        <v>30</v>
      </c>
      <c r="R27" s="63">
        <v>30</v>
      </c>
      <c r="S27" s="63">
        <v>30</v>
      </c>
      <c r="T27" s="63"/>
      <c r="U27" s="63"/>
      <c r="V27" s="63"/>
      <c r="W27" s="63"/>
      <c r="X27" s="63"/>
      <c r="Y27" s="63"/>
      <c r="Z27" s="63"/>
      <c r="AA27" s="67">
        <f t="shared" si="2"/>
        <v>90</v>
      </c>
      <c r="AB27" s="68">
        <f t="shared" si="3"/>
        <v>60</v>
      </c>
      <c r="AC27" s="72">
        <v>98</v>
      </c>
      <c r="AD27" s="68">
        <f t="shared" si="4"/>
        <v>70</v>
      </c>
      <c r="AE27" s="73">
        <f>CRS!M27</f>
        <v>67.8</v>
      </c>
      <c r="AF27" s="74">
        <f>CRS!N27</f>
        <v>67.52622607655502</v>
      </c>
      <c r="AG27" s="78">
        <f>CRS!O27</f>
        <v>84</v>
      </c>
      <c r="AH27" s="354"/>
      <c r="AI27" s="356"/>
    </row>
    <row r="28" spans="1:35" ht="12.75" customHeight="1">
      <c r="A28" s="165" t="s">
        <v>109</v>
      </c>
      <c r="B28" s="60" t="str">
        <f>CRS!B28</f>
        <v xml:space="preserve">KASE, JEREMY </v>
      </c>
      <c r="C28" s="61" t="str">
        <f>CRS!C28</f>
        <v>M</v>
      </c>
      <c r="D28" s="62" t="str">
        <f>CRS!D28</f>
        <v>BSIT-NET SEC TRACK-2</v>
      </c>
      <c r="E28" s="63">
        <v>15</v>
      </c>
      <c r="F28" s="63">
        <v>17</v>
      </c>
      <c r="G28" s="63">
        <v>20</v>
      </c>
      <c r="H28" s="63">
        <v>20</v>
      </c>
      <c r="I28" s="63"/>
      <c r="J28" s="63"/>
      <c r="K28" s="63"/>
      <c r="L28" s="63"/>
      <c r="M28" s="63"/>
      <c r="N28" s="63"/>
      <c r="O28" s="67">
        <f t="shared" si="0"/>
        <v>72</v>
      </c>
      <c r="P28" s="68">
        <f t="shared" si="1"/>
        <v>68.571428571428569</v>
      </c>
      <c r="Q28" s="63">
        <v>30</v>
      </c>
      <c r="R28" s="63">
        <v>30</v>
      </c>
      <c r="S28" s="63">
        <v>30</v>
      </c>
      <c r="T28" s="63"/>
      <c r="U28" s="63"/>
      <c r="V28" s="63"/>
      <c r="W28" s="63"/>
      <c r="X28" s="63"/>
      <c r="Y28" s="63"/>
      <c r="Z28" s="63"/>
      <c r="AA28" s="67">
        <f t="shared" si="2"/>
        <v>90</v>
      </c>
      <c r="AB28" s="68">
        <f t="shared" si="3"/>
        <v>60</v>
      </c>
      <c r="AC28" s="72">
        <v>104</v>
      </c>
      <c r="AD28" s="68">
        <f t="shared" si="4"/>
        <v>74.285714285714292</v>
      </c>
      <c r="AE28" s="73">
        <f>CRS!M28</f>
        <v>67.685714285714283</v>
      </c>
      <c r="AF28" s="74">
        <f>CRS!N28</f>
        <v>68.936248291182494</v>
      </c>
      <c r="AG28" s="78">
        <f>CRS!O28</f>
        <v>84</v>
      </c>
      <c r="AH28" s="354"/>
      <c r="AI28" s="356"/>
    </row>
    <row r="29" spans="1:35" ht="12.75" customHeight="1">
      <c r="A29" s="165" t="s">
        <v>112</v>
      </c>
      <c r="B29" s="60" t="str">
        <f>CRS!B29</f>
        <v xml:space="preserve">LALLANA, DAPHNE G. </v>
      </c>
      <c r="C29" s="61" t="str">
        <f>CRS!C29</f>
        <v>F</v>
      </c>
      <c r="D29" s="62" t="str">
        <f>CRS!D29</f>
        <v>BSIT-ERP TRACK-2</v>
      </c>
      <c r="E29" s="63">
        <v>8</v>
      </c>
      <c r="F29" s="63">
        <v>19</v>
      </c>
      <c r="G29" s="63">
        <v>20</v>
      </c>
      <c r="H29" s="63">
        <v>20</v>
      </c>
      <c r="I29" s="63">
        <v>20</v>
      </c>
      <c r="J29" s="63"/>
      <c r="K29" s="63"/>
      <c r="L29" s="63"/>
      <c r="M29" s="63"/>
      <c r="N29" s="63"/>
      <c r="O29" s="67">
        <f t="shared" si="0"/>
        <v>87</v>
      </c>
      <c r="P29" s="68">
        <f t="shared" si="1"/>
        <v>82.857142857142861</v>
      </c>
      <c r="Q29" s="63">
        <v>30</v>
      </c>
      <c r="R29" s="63">
        <v>30</v>
      </c>
      <c r="S29" s="63">
        <v>30</v>
      </c>
      <c r="T29" s="63"/>
      <c r="U29" s="63"/>
      <c r="V29" s="63"/>
      <c r="W29" s="63"/>
      <c r="X29" s="63"/>
      <c r="Y29" s="63"/>
      <c r="Z29" s="63"/>
      <c r="AA29" s="67">
        <f t="shared" si="2"/>
        <v>90</v>
      </c>
      <c r="AB29" s="68">
        <f t="shared" si="3"/>
        <v>60</v>
      </c>
      <c r="AC29" s="72">
        <v>102</v>
      </c>
      <c r="AD29" s="68">
        <f t="shared" si="4"/>
        <v>72.857142857142847</v>
      </c>
      <c r="AE29" s="73">
        <f>CRS!M29</f>
        <v>71.914285714285711</v>
      </c>
      <c r="AF29" s="74">
        <f>CRS!N29</f>
        <v>63.501550751879698</v>
      </c>
      <c r="AG29" s="78">
        <f>CRS!O29</f>
        <v>82</v>
      </c>
      <c r="AH29" s="354"/>
      <c r="AI29" s="356"/>
    </row>
    <row r="30" spans="1:35" ht="12.75" customHeight="1">
      <c r="A30" s="165" t="s">
        <v>116</v>
      </c>
      <c r="B30" s="60" t="str">
        <f>CRS!B30</f>
        <v xml:space="preserve">LOPEZ, WILCARL D. </v>
      </c>
      <c r="C30" s="61" t="str">
        <f>CRS!C30</f>
        <v>M</v>
      </c>
      <c r="D30" s="62" t="str">
        <f>CRS!D30</f>
        <v>BSCS-DIGITAL ARTS TRACK-1</v>
      </c>
      <c r="E30" s="63">
        <v>19</v>
      </c>
      <c r="F30" s="63">
        <v>21</v>
      </c>
      <c r="G30" s="63">
        <v>20</v>
      </c>
      <c r="H30" s="63">
        <v>20</v>
      </c>
      <c r="I30" s="63">
        <v>20</v>
      </c>
      <c r="J30" s="63"/>
      <c r="K30" s="63"/>
      <c r="L30" s="63"/>
      <c r="M30" s="63"/>
      <c r="N30" s="63"/>
      <c r="O30" s="67">
        <f t="shared" si="0"/>
        <v>100</v>
      </c>
      <c r="P30" s="68">
        <f t="shared" si="1"/>
        <v>95.238095238095227</v>
      </c>
      <c r="Q30" s="63">
        <v>30</v>
      </c>
      <c r="R30" s="63">
        <v>30</v>
      </c>
      <c r="S30" s="63">
        <v>30</v>
      </c>
      <c r="T30" s="63"/>
      <c r="U30" s="63"/>
      <c r="V30" s="63"/>
      <c r="W30" s="63"/>
      <c r="X30" s="63"/>
      <c r="Y30" s="63"/>
      <c r="Z30" s="63"/>
      <c r="AA30" s="67">
        <f t="shared" si="2"/>
        <v>90</v>
      </c>
      <c r="AB30" s="68">
        <f t="shared" si="3"/>
        <v>60</v>
      </c>
      <c r="AC30" s="72">
        <v>126</v>
      </c>
      <c r="AD30" s="68">
        <f t="shared" si="4"/>
        <v>90</v>
      </c>
      <c r="AE30" s="73">
        <f>CRS!M30</f>
        <v>81.828571428571422</v>
      </c>
      <c r="AF30" s="74">
        <f>CRS!N30</f>
        <v>81.017694805194807</v>
      </c>
      <c r="AG30" s="78">
        <f>CRS!O30</f>
        <v>91</v>
      </c>
      <c r="AH30" s="354"/>
      <c r="AI30" s="356"/>
    </row>
    <row r="31" spans="1:35" ht="12.75" customHeight="1">
      <c r="A31" s="165" t="s">
        <v>120</v>
      </c>
      <c r="B31" s="60" t="str">
        <f>CRS!B31</f>
        <v xml:space="preserve">MACARAEG, JOSEPH PAUL D. </v>
      </c>
      <c r="C31" s="61" t="str">
        <f>CRS!C31</f>
        <v>M</v>
      </c>
      <c r="D31" s="62" t="str">
        <f>CRS!D31</f>
        <v>BSIT-WEB TRACK-1</v>
      </c>
      <c r="E31" s="63">
        <v>8</v>
      </c>
      <c r="F31" s="63">
        <v>11</v>
      </c>
      <c r="G31" s="63">
        <v>20</v>
      </c>
      <c r="H31" s="63">
        <v>20</v>
      </c>
      <c r="I31" s="63">
        <v>20</v>
      </c>
      <c r="J31" s="63"/>
      <c r="K31" s="63"/>
      <c r="L31" s="63"/>
      <c r="M31" s="63"/>
      <c r="N31" s="63"/>
      <c r="O31" s="67">
        <f t="shared" si="0"/>
        <v>79</v>
      </c>
      <c r="P31" s="68">
        <f t="shared" si="1"/>
        <v>75.238095238095241</v>
      </c>
      <c r="Q31" s="63">
        <v>30</v>
      </c>
      <c r="R31" s="63">
        <v>30</v>
      </c>
      <c r="S31" s="63">
        <v>30</v>
      </c>
      <c r="T31" s="63"/>
      <c r="U31" s="63"/>
      <c r="V31" s="63"/>
      <c r="W31" s="63"/>
      <c r="X31" s="63"/>
      <c r="Y31" s="63"/>
      <c r="Z31" s="63"/>
      <c r="AA31" s="67">
        <f t="shared" si="2"/>
        <v>90</v>
      </c>
      <c r="AB31" s="68">
        <f t="shared" si="3"/>
        <v>60</v>
      </c>
      <c r="AC31" s="72">
        <v>66</v>
      </c>
      <c r="AD31" s="68">
        <f t="shared" si="4"/>
        <v>47.142857142857139</v>
      </c>
      <c r="AE31" s="73">
        <f>CRS!M31</f>
        <v>60.657142857142858</v>
      </c>
      <c r="AF31" s="74">
        <f>CRS!N31</f>
        <v>56.556621667805885</v>
      </c>
      <c r="AG31" s="78">
        <f>CRS!O31</f>
        <v>78</v>
      </c>
      <c r="AH31" s="354"/>
      <c r="AI31" s="356"/>
    </row>
    <row r="32" spans="1:35" ht="12.75" customHeight="1">
      <c r="A32" s="165" t="s">
        <v>123</v>
      </c>
      <c r="B32" s="60" t="str">
        <f>CRS!B32</f>
        <v xml:space="preserve">MACAUMBANG, ABDUL ILAAH G. </v>
      </c>
      <c r="C32" s="61" t="str">
        <f>CRS!C32</f>
        <v>M</v>
      </c>
      <c r="D32" s="62" t="str">
        <f>CRS!D32</f>
        <v>BSIT-ERP TRACK-2</v>
      </c>
      <c r="E32" s="63">
        <v>15</v>
      </c>
      <c r="F32" s="63">
        <v>22</v>
      </c>
      <c r="G32" s="63"/>
      <c r="H32" s="63"/>
      <c r="I32" s="63"/>
      <c r="J32" s="63"/>
      <c r="K32" s="63"/>
      <c r="L32" s="63"/>
      <c r="M32" s="63"/>
      <c r="N32" s="63"/>
      <c r="O32" s="67">
        <f t="shared" si="0"/>
        <v>37</v>
      </c>
      <c r="P32" s="68">
        <f t="shared" si="1"/>
        <v>35.238095238095241</v>
      </c>
      <c r="Q32" s="63">
        <v>30</v>
      </c>
      <c r="R32" s="63">
        <v>30</v>
      </c>
      <c r="S32" s="63">
        <v>30</v>
      </c>
      <c r="T32" s="63"/>
      <c r="U32" s="63"/>
      <c r="V32" s="63"/>
      <c r="W32" s="63"/>
      <c r="X32" s="63"/>
      <c r="Y32" s="63"/>
      <c r="Z32" s="63"/>
      <c r="AA32" s="67">
        <f t="shared" si="2"/>
        <v>90</v>
      </c>
      <c r="AB32" s="68">
        <f t="shared" si="3"/>
        <v>60</v>
      </c>
      <c r="AC32" s="72">
        <v>82</v>
      </c>
      <c r="AD32" s="68">
        <f t="shared" si="4"/>
        <v>58.571428571428577</v>
      </c>
      <c r="AE32" s="73">
        <f>CRS!M32</f>
        <v>51.342857142857149</v>
      </c>
      <c r="AF32" s="74">
        <f>CRS!N32</f>
        <v>49.35934723171566</v>
      </c>
      <c r="AG32" s="78">
        <f>CRS!O32</f>
        <v>74</v>
      </c>
      <c r="AH32" s="354"/>
      <c r="AI32" s="356"/>
    </row>
    <row r="33" spans="1:38" ht="12.75" customHeight="1">
      <c r="A33" s="165" t="s">
        <v>126</v>
      </c>
      <c r="B33" s="60" t="str">
        <f>CRS!B33</f>
        <v xml:space="preserve">MANLONG, DEANTON S. </v>
      </c>
      <c r="C33" s="61" t="str">
        <f>CRS!C33</f>
        <v>M</v>
      </c>
      <c r="D33" s="62" t="str">
        <f>CRS!D33</f>
        <v>BSIT-WEB TRACK-2</v>
      </c>
      <c r="E33" s="63" t="s">
        <v>251</v>
      </c>
      <c r="F33" s="63" t="s">
        <v>251</v>
      </c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>
        <v>20</v>
      </c>
      <c r="AD33" s="68">
        <f t="shared" si="4"/>
        <v>14.285714285714285</v>
      </c>
      <c r="AE33" s="73">
        <f>CRS!M33</f>
        <v>4.8571428571428568</v>
      </c>
      <c r="AF33" s="74">
        <f>CRS!N33</f>
        <v>10.070676691729323</v>
      </c>
      <c r="AG33" s="78">
        <f>CRS!O33</f>
        <v>71</v>
      </c>
      <c r="AH33" s="354"/>
      <c r="AI33" s="356"/>
      <c r="AJ33" s="4"/>
      <c r="AK33" s="4"/>
      <c r="AL33" s="4"/>
    </row>
    <row r="34" spans="1:38" ht="12.75" customHeight="1">
      <c r="A34" s="165" t="s">
        <v>129</v>
      </c>
      <c r="B34" s="60" t="str">
        <f>CRS!B34</f>
        <v xml:space="preserve">ORDOÑEZ, JAN TYRONNE L. </v>
      </c>
      <c r="C34" s="61" t="str">
        <f>CRS!C34</f>
        <v>M</v>
      </c>
      <c r="D34" s="62" t="str">
        <f>CRS!D34</f>
        <v>BSIT-NET SEC TRACK-2</v>
      </c>
      <c r="E34" s="63">
        <v>18</v>
      </c>
      <c r="F34" s="63">
        <v>20</v>
      </c>
      <c r="G34" s="63"/>
      <c r="H34" s="63"/>
      <c r="I34" s="63"/>
      <c r="J34" s="63"/>
      <c r="K34" s="63"/>
      <c r="L34" s="63"/>
      <c r="M34" s="63"/>
      <c r="N34" s="63"/>
      <c r="O34" s="67">
        <f t="shared" si="0"/>
        <v>38</v>
      </c>
      <c r="P34" s="68">
        <f t="shared" si="1"/>
        <v>36.19047619047619</v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>
        <v>100</v>
      </c>
      <c r="AD34" s="68">
        <f t="shared" si="4"/>
        <v>71.428571428571431</v>
      </c>
      <c r="AE34" s="73">
        <f>CRS!M34</f>
        <v>36.228571428571428</v>
      </c>
      <c r="AF34" s="74">
        <f>CRS!N34</f>
        <v>38.277114661654139</v>
      </c>
      <c r="AG34" s="78">
        <f>CRS!O34</f>
        <v>73</v>
      </c>
      <c r="AH34" s="354"/>
      <c r="AI34" s="356"/>
      <c r="AJ34" s="4"/>
      <c r="AK34" s="4"/>
      <c r="AL34" s="4"/>
    </row>
    <row r="35" spans="1:38" ht="12.75" customHeight="1">
      <c r="A35" s="165" t="s">
        <v>132</v>
      </c>
      <c r="B35" s="60" t="str">
        <f>CRS!B35</f>
        <v xml:space="preserve">ORPILLA, NORVEEN ROIZE C. </v>
      </c>
      <c r="C35" s="61" t="str">
        <f>CRS!C35</f>
        <v>M</v>
      </c>
      <c r="D35" s="62" t="str">
        <f>CRS!D35</f>
        <v>BSIT-NET SEC TRACK-2</v>
      </c>
      <c r="E35" s="63">
        <v>17</v>
      </c>
      <c r="F35" s="63">
        <v>17</v>
      </c>
      <c r="G35" s="63">
        <v>20</v>
      </c>
      <c r="H35" s="63">
        <v>20</v>
      </c>
      <c r="I35" s="63">
        <v>20</v>
      </c>
      <c r="J35" s="63"/>
      <c r="K35" s="63"/>
      <c r="L35" s="63"/>
      <c r="M35" s="63"/>
      <c r="N35" s="63"/>
      <c r="O35" s="67">
        <f t="shared" si="0"/>
        <v>94</v>
      </c>
      <c r="P35" s="68">
        <f t="shared" si="1"/>
        <v>89.523809523809533</v>
      </c>
      <c r="Q35" s="63">
        <v>30</v>
      </c>
      <c r="R35" s="63">
        <v>30</v>
      </c>
      <c r="S35" s="63">
        <v>30</v>
      </c>
      <c r="T35" s="63"/>
      <c r="U35" s="63"/>
      <c r="V35" s="63"/>
      <c r="W35" s="63"/>
      <c r="X35" s="63"/>
      <c r="Y35" s="63"/>
      <c r="Z35" s="63"/>
      <c r="AA35" s="67">
        <f t="shared" si="2"/>
        <v>90</v>
      </c>
      <c r="AB35" s="68">
        <f t="shared" si="3"/>
        <v>60</v>
      </c>
      <c r="AC35" s="72">
        <v>96</v>
      </c>
      <c r="AD35" s="68">
        <f t="shared" si="4"/>
        <v>68.571428571428569</v>
      </c>
      <c r="AE35" s="73">
        <f>CRS!M35</f>
        <v>72.657142857142873</v>
      </c>
      <c r="AF35" s="74">
        <f>CRS!N35</f>
        <v>66.882758031442251</v>
      </c>
      <c r="AG35" s="78">
        <f>CRS!O35</f>
        <v>83</v>
      </c>
      <c r="AH35" s="354"/>
      <c r="AI35" s="356"/>
      <c r="AJ35" s="4"/>
      <c r="AK35" s="4"/>
      <c r="AL35" s="4"/>
    </row>
    <row r="36" spans="1:38" ht="12.75" customHeight="1">
      <c r="A36" s="165" t="s">
        <v>135</v>
      </c>
      <c r="B36" s="60" t="str">
        <f>CRS!B36</f>
        <v xml:space="preserve">PACAMARRA, CYRIL A. </v>
      </c>
      <c r="C36" s="61" t="str">
        <f>CRS!C36</f>
        <v>M</v>
      </c>
      <c r="D36" s="62" t="str">
        <f>CRS!D36</f>
        <v>BSIT-NET SEC TRACK-2</v>
      </c>
      <c r="E36" s="63" t="s">
        <v>251</v>
      </c>
      <c r="F36" s="63">
        <v>17</v>
      </c>
      <c r="G36" s="63"/>
      <c r="H36" s="63"/>
      <c r="I36" s="63"/>
      <c r="J36" s="63"/>
      <c r="K36" s="63"/>
      <c r="L36" s="63"/>
      <c r="M36" s="63"/>
      <c r="N36" s="63"/>
      <c r="O36" s="67">
        <f t="shared" si="0"/>
        <v>17</v>
      </c>
      <c r="P36" s="68">
        <f t="shared" si="1"/>
        <v>16.19047619047619</v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>
        <v>86</v>
      </c>
      <c r="AD36" s="68">
        <f t="shared" si="4"/>
        <v>61.428571428571431</v>
      </c>
      <c r="AE36" s="73">
        <f>CRS!M36</f>
        <v>26.228571428571431</v>
      </c>
      <c r="AF36" s="74">
        <f>CRS!N36</f>
        <v>28.967575187969928</v>
      </c>
      <c r="AG36" s="78">
        <f>CRS!O36</f>
        <v>72</v>
      </c>
      <c r="AH36" s="354"/>
      <c r="AI36" s="356"/>
      <c r="AJ36" s="4"/>
      <c r="AK36" s="4"/>
      <c r="AL36" s="4"/>
    </row>
    <row r="37" spans="1:38" ht="12.75" customHeight="1">
      <c r="A37" s="165" t="s">
        <v>138</v>
      </c>
      <c r="B37" s="60" t="str">
        <f>CRS!B37</f>
        <v xml:space="preserve">PACLEB, ANGELA T. </v>
      </c>
      <c r="C37" s="61" t="str">
        <f>CRS!C37</f>
        <v>F</v>
      </c>
      <c r="D37" s="62" t="str">
        <f>CRS!D37</f>
        <v>BSIT-WEB TRACK-2</v>
      </c>
      <c r="E37" s="63">
        <v>17</v>
      </c>
      <c r="F37" s="63">
        <v>7</v>
      </c>
      <c r="G37" s="63">
        <v>20</v>
      </c>
      <c r="H37" s="63">
        <v>20</v>
      </c>
      <c r="I37" s="63">
        <v>20</v>
      </c>
      <c r="J37" s="63"/>
      <c r="K37" s="63"/>
      <c r="L37" s="63"/>
      <c r="M37" s="63"/>
      <c r="N37" s="63"/>
      <c r="O37" s="67">
        <f t="shared" si="0"/>
        <v>84</v>
      </c>
      <c r="P37" s="68">
        <f t="shared" si="1"/>
        <v>80</v>
      </c>
      <c r="Q37" s="63">
        <v>30</v>
      </c>
      <c r="R37" s="63">
        <v>30</v>
      </c>
      <c r="S37" s="63">
        <v>30</v>
      </c>
      <c r="T37" s="63"/>
      <c r="U37" s="63"/>
      <c r="V37" s="63"/>
      <c r="W37" s="63"/>
      <c r="X37" s="63"/>
      <c r="Y37" s="63"/>
      <c r="Z37" s="63"/>
      <c r="AA37" s="67">
        <f t="shared" si="2"/>
        <v>90</v>
      </c>
      <c r="AB37" s="68">
        <f t="shared" si="3"/>
        <v>60</v>
      </c>
      <c r="AC37" s="72">
        <v>100</v>
      </c>
      <c r="AD37" s="68">
        <f t="shared" si="4"/>
        <v>71.428571428571431</v>
      </c>
      <c r="AE37" s="73">
        <f>CRS!M37</f>
        <v>70.485714285714295</v>
      </c>
      <c r="AF37" s="74">
        <f>CRS!N37</f>
        <v>69.986607142857153</v>
      </c>
      <c r="AG37" s="78">
        <f>CRS!O37</f>
        <v>85</v>
      </c>
      <c r="AH37" s="354"/>
      <c r="AI37" s="356"/>
      <c r="AJ37" s="4"/>
      <c r="AK37" s="4"/>
      <c r="AL37" s="4"/>
    </row>
    <row r="38" spans="1:38" ht="12.75" customHeight="1">
      <c r="A38" s="165" t="s">
        <v>141</v>
      </c>
      <c r="B38" s="60" t="str">
        <f>CRS!B38</f>
        <v xml:space="preserve">PERALTA, VINCE RYEL F. </v>
      </c>
      <c r="C38" s="61" t="str">
        <f>CRS!C38</f>
        <v>M</v>
      </c>
      <c r="D38" s="62" t="str">
        <f>CRS!D38</f>
        <v>BSCS-MOBILE TECH TRACK-2</v>
      </c>
      <c r="E38" s="63">
        <v>19</v>
      </c>
      <c r="F38" s="63" t="s">
        <v>251</v>
      </c>
      <c r="G38" s="63">
        <v>20</v>
      </c>
      <c r="H38" s="63">
        <v>20</v>
      </c>
      <c r="I38" s="63">
        <v>20</v>
      </c>
      <c r="J38" s="63"/>
      <c r="K38" s="63"/>
      <c r="L38" s="63"/>
      <c r="M38" s="63"/>
      <c r="N38" s="63"/>
      <c r="O38" s="67">
        <f t="shared" si="0"/>
        <v>79</v>
      </c>
      <c r="P38" s="68">
        <f t="shared" si="1"/>
        <v>75.238095238095241</v>
      </c>
      <c r="Q38" s="63">
        <v>30</v>
      </c>
      <c r="R38" s="63">
        <v>30</v>
      </c>
      <c r="S38" s="63">
        <v>30</v>
      </c>
      <c r="T38" s="63"/>
      <c r="U38" s="63"/>
      <c r="V38" s="63"/>
      <c r="W38" s="63"/>
      <c r="X38" s="63"/>
      <c r="Y38" s="63"/>
      <c r="Z38" s="63"/>
      <c r="AA38" s="67">
        <f t="shared" si="2"/>
        <v>90</v>
      </c>
      <c r="AB38" s="68">
        <f t="shared" si="3"/>
        <v>60</v>
      </c>
      <c r="AC38" s="72">
        <v>90</v>
      </c>
      <c r="AD38" s="68">
        <f t="shared" si="4"/>
        <v>64.285714285714292</v>
      </c>
      <c r="AE38" s="73">
        <f>CRS!M38</f>
        <v>66.485714285714295</v>
      </c>
      <c r="AF38" s="74">
        <f>CRS!N38</f>
        <v>62.115046138072458</v>
      </c>
      <c r="AG38" s="78">
        <f>CRS!O38</f>
        <v>81</v>
      </c>
      <c r="AH38" s="354"/>
      <c r="AI38" s="356"/>
      <c r="AJ38" s="4"/>
      <c r="AK38" s="4"/>
      <c r="AL38" s="4"/>
    </row>
    <row r="39" spans="1:38" ht="12.75" customHeight="1">
      <c r="A39" s="165" t="s">
        <v>145</v>
      </c>
      <c r="B39" s="60" t="str">
        <f>CRS!B39</f>
        <v xml:space="preserve">QUIBAN, JUDY ANN L. </v>
      </c>
      <c r="C39" s="61" t="str">
        <f>CRS!C39</f>
        <v>F</v>
      </c>
      <c r="D39" s="62" t="str">
        <f>CRS!D39</f>
        <v>BSIT-WEB TRACK-2</v>
      </c>
      <c r="E39" s="63">
        <v>12</v>
      </c>
      <c r="F39" s="63">
        <v>22</v>
      </c>
      <c r="G39" s="63">
        <v>20</v>
      </c>
      <c r="H39" s="63">
        <v>20</v>
      </c>
      <c r="I39" s="63">
        <v>20</v>
      </c>
      <c r="J39" s="63"/>
      <c r="K39" s="63"/>
      <c r="L39" s="63"/>
      <c r="M39" s="63"/>
      <c r="N39" s="63"/>
      <c r="O39" s="67">
        <f t="shared" si="0"/>
        <v>94</v>
      </c>
      <c r="P39" s="68">
        <f t="shared" si="1"/>
        <v>89.523809523809533</v>
      </c>
      <c r="Q39" s="63">
        <v>50</v>
      </c>
      <c r="R39" s="63">
        <v>50</v>
      </c>
      <c r="S39" s="63">
        <v>50</v>
      </c>
      <c r="T39" s="63"/>
      <c r="U39" s="63"/>
      <c r="V39" s="63"/>
      <c r="W39" s="63"/>
      <c r="X39" s="63"/>
      <c r="Y39" s="63"/>
      <c r="Z39" s="63"/>
      <c r="AA39" s="67">
        <f t="shared" si="2"/>
        <v>150</v>
      </c>
      <c r="AB39" s="68">
        <f t="shared" si="3"/>
        <v>100</v>
      </c>
      <c r="AC39" s="72">
        <v>92</v>
      </c>
      <c r="AD39" s="68">
        <f t="shared" si="4"/>
        <v>65.714285714285708</v>
      </c>
      <c r="AE39" s="73">
        <f>CRS!M39</f>
        <v>84.885714285714286</v>
      </c>
      <c r="AF39" s="74">
        <f>CRS!N39</f>
        <v>72.757061688311694</v>
      </c>
      <c r="AG39" s="78">
        <f>CRS!O39</f>
        <v>86</v>
      </c>
      <c r="AH39" s="354"/>
      <c r="AI39" s="356"/>
      <c r="AJ39" s="4"/>
      <c r="AK39" s="4"/>
      <c r="AL39" s="4"/>
    </row>
    <row r="40" spans="1:38" ht="12.75" customHeight="1">
      <c r="A40" s="165" t="s">
        <v>148</v>
      </c>
      <c r="B40" s="60" t="str">
        <f>CRS!B40</f>
        <v xml:space="preserve">REYES, CARLO M. </v>
      </c>
      <c r="C40" s="61" t="str">
        <f>CRS!C40</f>
        <v>M</v>
      </c>
      <c r="D40" s="62" t="str">
        <f>CRS!D40</f>
        <v>BSIT-WEB TRACK-2</v>
      </c>
      <c r="E40" s="63">
        <v>13</v>
      </c>
      <c r="F40" s="63">
        <v>11</v>
      </c>
      <c r="G40" s="63">
        <v>20</v>
      </c>
      <c r="H40" s="63">
        <v>20</v>
      </c>
      <c r="I40" s="63">
        <v>20</v>
      </c>
      <c r="J40" s="63"/>
      <c r="K40" s="63"/>
      <c r="L40" s="63"/>
      <c r="M40" s="63"/>
      <c r="N40" s="63"/>
      <c r="O40" s="67">
        <f t="shared" si="0"/>
        <v>84</v>
      </c>
      <c r="P40" s="68">
        <f t="shared" si="1"/>
        <v>80</v>
      </c>
      <c r="Q40" s="63">
        <v>30</v>
      </c>
      <c r="R40" s="63">
        <v>30</v>
      </c>
      <c r="S40" s="63">
        <v>30</v>
      </c>
      <c r="T40" s="63"/>
      <c r="U40" s="63"/>
      <c r="V40" s="63"/>
      <c r="W40" s="63"/>
      <c r="X40" s="63"/>
      <c r="Y40" s="63"/>
      <c r="Z40" s="63"/>
      <c r="AA40" s="67">
        <f t="shared" si="2"/>
        <v>90</v>
      </c>
      <c r="AB40" s="68">
        <f t="shared" si="3"/>
        <v>60</v>
      </c>
      <c r="AC40" s="72">
        <v>108</v>
      </c>
      <c r="AD40" s="68">
        <f t="shared" si="4"/>
        <v>77.142857142857153</v>
      </c>
      <c r="AE40" s="73">
        <f>CRS!M40</f>
        <v>72.428571428571445</v>
      </c>
      <c r="AF40" s="74">
        <f>CRS!N40</f>
        <v>77.558035714285722</v>
      </c>
      <c r="AG40" s="78">
        <f>CRS!O40</f>
        <v>89</v>
      </c>
      <c r="AH40" s="354"/>
      <c r="AI40" s="356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1" t="str">
        <f>A1</f>
        <v>CITCS 2A  ITE3</v>
      </c>
      <c r="B42" s="362"/>
      <c r="C42" s="362"/>
      <c r="D42" s="362"/>
      <c r="E42" s="295" t="s">
        <v>245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63"/>
      <c r="B43" s="364"/>
      <c r="C43" s="364"/>
      <c r="D43" s="364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65" t="s">
        <v>201</v>
      </c>
      <c r="AD43" s="366"/>
      <c r="AE43" s="375" t="str">
        <f>AE2</f>
        <v>RAW SCORE</v>
      </c>
      <c r="AF43" s="349" t="s">
        <v>202</v>
      </c>
      <c r="AG43" s="351" t="s">
        <v>212</v>
      </c>
      <c r="AH43" s="77"/>
      <c r="AI43" s="77"/>
      <c r="AJ43" s="77"/>
      <c r="AK43" s="77"/>
      <c r="AL43" s="77"/>
    </row>
    <row r="44" spans="1:38" ht="12.75" customHeight="1">
      <c r="A44" s="305" t="str">
        <f>A3</f>
        <v>WEB APPLICATION DEVELOPMENT</v>
      </c>
      <c r="B44" s="306"/>
      <c r="C44" s="306"/>
      <c r="D44" s="306"/>
      <c r="E44" s="315" t="s">
        <v>213</v>
      </c>
      <c r="F44" s="315" t="s">
        <v>214</v>
      </c>
      <c r="G44" s="315" t="s">
        <v>215</v>
      </c>
      <c r="H44" s="315" t="s">
        <v>216</v>
      </c>
      <c r="I44" s="315" t="s">
        <v>217</v>
      </c>
      <c r="J44" s="315" t="s">
        <v>55</v>
      </c>
      <c r="K44" s="315" t="s">
        <v>218</v>
      </c>
      <c r="L44" s="315" t="s">
        <v>219</v>
      </c>
      <c r="M44" s="315" t="s">
        <v>220</v>
      </c>
      <c r="N44" s="315" t="s">
        <v>221</v>
      </c>
      <c r="O44" s="323" t="s">
        <v>222</v>
      </c>
      <c r="P44" s="330" t="s">
        <v>223</v>
      </c>
      <c r="Q44" s="315" t="s">
        <v>224</v>
      </c>
      <c r="R44" s="315" t="s">
        <v>225</v>
      </c>
      <c r="S44" s="315" t="s">
        <v>46</v>
      </c>
      <c r="T44" s="315" t="s">
        <v>226</v>
      </c>
      <c r="U44" s="315" t="s">
        <v>227</v>
      </c>
      <c r="V44" s="315" t="s">
        <v>228</v>
      </c>
      <c r="W44" s="315" t="s">
        <v>229</v>
      </c>
      <c r="X44" s="315" t="s">
        <v>230</v>
      </c>
      <c r="Y44" s="315" t="s">
        <v>231</v>
      </c>
      <c r="Z44" s="315" t="s">
        <v>232</v>
      </c>
      <c r="AA44" s="323" t="s">
        <v>222</v>
      </c>
      <c r="AB44" s="330" t="s">
        <v>223</v>
      </c>
      <c r="AC44" s="367"/>
      <c r="AD44" s="368"/>
      <c r="AE44" s="375"/>
      <c r="AF44" s="349"/>
      <c r="AG44" s="351"/>
      <c r="AH44" s="77"/>
      <c r="AI44" s="77"/>
      <c r="AJ44" s="77"/>
      <c r="AK44" s="77"/>
      <c r="AL44" s="77"/>
    </row>
    <row r="45" spans="1:38" ht="12.75" customHeight="1">
      <c r="A45" s="307" t="str">
        <f>A4</f>
        <v>MW 11:15AM-12:30PM  MWF 12:30PM-1:45PM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233</v>
      </c>
      <c r="AD45" s="70" t="s">
        <v>234</v>
      </c>
      <c r="AE45" s="375"/>
      <c r="AF45" s="349"/>
      <c r="AG45" s="351"/>
      <c r="AH45" s="77"/>
      <c r="AI45" s="77"/>
      <c r="AJ45" s="77"/>
      <c r="AK45" s="77"/>
      <c r="AL45" s="77"/>
    </row>
    <row r="46" spans="1:38" ht="12.75" customHeight="1">
      <c r="A46" s="307" t="str">
        <f>A5</f>
        <v>2nd Trimester SY 2017-2018</v>
      </c>
      <c r="B46" s="308"/>
      <c r="C46" s="309"/>
      <c r="D46" s="309"/>
      <c r="E46" s="66">
        <f t="shared" ref="E46:N47" si="5">IF(E5="","",E5)</f>
        <v>20</v>
      </c>
      <c r="F46" s="66">
        <f t="shared" si="5"/>
        <v>25</v>
      </c>
      <c r="G46" s="66">
        <f t="shared" si="5"/>
        <v>20</v>
      </c>
      <c r="H46" s="66">
        <f t="shared" si="5"/>
        <v>20</v>
      </c>
      <c r="I46" s="66">
        <f t="shared" si="5"/>
        <v>20</v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50</v>
      </c>
      <c r="R46" s="66">
        <f t="shared" ref="R46:Z46" si="6">IF(R5="","",R5)</f>
        <v>50</v>
      </c>
      <c r="S46" s="66">
        <f t="shared" si="6"/>
        <v>50</v>
      </c>
      <c r="T46" s="66" t="str">
        <f t="shared" si="6"/>
        <v/>
      </c>
      <c r="U46" s="66" t="str">
        <f t="shared" si="6"/>
        <v/>
      </c>
      <c r="V46" s="66" t="str">
        <f t="shared" si="6"/>
        <v/>
      </c>
      <c r="W46" s="66" t="str">
        <f t="shared" si="6"/>
        <v/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140</v>
      </c>
      <c r="AD46" s="346"/>
      <c r="AE46" s="375"/>
      <c r="AF46" s="349"/>
      <c r="AG46" s="351"/>
      <c r="AH46" s="77"/>
      <c r="AI46" s="77"/>
      <c r="AJ46" s="77"/>
      <c r="AK46" s="77"/>
      <c r="AL46" s="77"/>
    </row>
    <row r="47" spans="1:38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QZ CH03</v>
      </c>
      <c r="F47" s="319" t="str">
        <f t="shared" si="5"/>
        <v>QZ BOOTSTRAP</v>
      </c>
      <c r="G47" s="319" t="str">
        <f t="shared" si="5"/>
        <v>PROJ01</v>
      </c>
      <c r="H47" s="319" t="str">
        <f t="shared" si="5"/>
        <v>PROJ02</v>
      </c>
      <c r="I47" s="319" t="str">
        <f t="shared" si="5"/>
        <v>PROJ03</v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28">
        <f>O6</f>
        <v>105</v>
      </c>
      <c r="P47" s="330"/>
      <c r="Q47" s="319" t="str">
        <f t="shared" ref="Q47:Z47" si="7">IF(Q6="","",Q6)</f>
        <v>PROJ01</v>
      </c>
      <c r="R47" s="319" t="str">
        <f t="shared" si="7"/>
        <v>PROJ02</v>
      </c>
      <c r="S47" s="319" t="str">
        <f t="shared" si="7"/>
        <v>PROJ03</v>
      </c>
      <c r="T47" s="319" t="str">
        <f t="shared" si="7"/>
        <v/>
      </c>
      <c r="U47" s="319" t="str">
        <f t="shared" si="7"/>
        <v/>
      </c>
      <c r="V47" s="319" t="str">
        <f t="shared" si="7"/>
        <v/>
      </c>
      <c r="W47" s="319" t="str">
        <f t="shared" si="7"/>
        <v/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28">
        <f>AA6</f>
        <v>150</v>
      </c>
      <c r="AB47" s="331"/>
      <c r="AC47" s="343">
        <f>AC6</f>
        <v>0</v>
      </c>
      <c r="AD47" s="347"/>
      <c r="AE47" s="375"/>
      <c r="AF47" s="349"/>
      <c r="AG47" s="351"/>
      <c r="AH47" s="77"/>
      <c r="AI47" s="77"/>
      <c r="AJ47" s="77"/>
      <c r="AK47" s="77"/>
      <c r="AL47" s="77"/>
    </row>
    <row r="48" spans="1:38" ht="13.35" customHeight="1">
      <c r="A48" s="371" t="s">
        <v>205</v>
      </c>
      <c r="B48" s="372"/>
      <c r="C48" s="311" t="s">
        <v>206</v>
      </c>
      <c r="D48" s="313" t="s">
        <v>244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4"/>
      <c r="AD48" s="347"/>
      <c r="AE48" s="375"/>
      <c r="AF48" s="349"/>
      <c r="AG48" s="351"/>
      <c r="AH48" s="4"/>
      <c r="AI48" s="4"/>
      <c r="AJ48" s="4"/>
      <c r="AK48" s="4"/>
      <c r="AL48" s="4"/>
    </row>
    <row r="49" spans="1:33">
      <c r="A49" s="373"/>
      <c r="B49" s="374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5"/>
      <c r="AD49" s="348"/>
      <c r="AE49" s="376"/>
      <c r="AF49" s="350"/>
      <c r="AG49" s="352"/>
    </row>
    <row r="50" spans="1:33" ht="12.75" customHeight="1">
      <c r="A50" s="164" t="s">
        <v>151</v>
      </c>
      <c r="B50" s="60" t="str">
        <f>CRS!B50</f>
        <v xml:space="preserve">RIVERA, PATRICK JACE L. </v>
      </c>
      <c r="C50" s="61" t="str">
        <f>CRS!C50</f>
        <v>M</v>
      </c>
      <c r="D50" s="62" t="str">
        <f>CRS!D50</f>
        <v>BSIT-WEB TRACK-2</v>
      </c>
      <c r="E50" s="63">
        <v>15</v>
      </c>
      <c r="F50" s="63">
        <v>20</v>
      </c>
      <c r="G50" s="63">
        <v>20</v>
      </c>
      <c r="H50" s="63">
        <v>20</v>
      </c>
      <c r="I50" s="63">
        <v>20</v>
      </c>
      <c r="J50" s="63"/>
      <c r="K50" s="63"/>
      <c r="L50" s="63"/>
      <c r="M50" s="63"/>
      <c r="N50" s="63"/>
      <c r="O50" s="67">
        <f t="shared" ref="O50:O80" si="8">IF(SUM(E50:N50)=0,"",SUM(E50:N50))</f>
        <v>95</v>
      </c>
      <c r="P50" s="68">
        <f t="shared" ref="P50:P80" si="9">IF(O50="","",O50/$O$6*100)</f>
        <v>90.476190476190482</v>
      </c>
      <c r="Q50" s="63">
        <v>30</v>
      </c>
      <c r="R50" s="63">
        <v>30</v>
      </c>
      <c r="S50" s="63">
        <v>30</v>
      </c>
      <c r="T50" s="63"/>
      <c r="U50" s="63"/>
      <c r="V50" s="63"/>
      <c r="W50" s="63"/>
      <c r="X50" s="63"/>
      <c r="Y50" s="63"/>
      <c r="Z50" s="63"/>
      <c r="AA50" s="67">
        <f t="shared" ref="AA50:AA80" si="10">IF(SUM(Q50:Z50)=0,"",SUM(Q50:Z50))</f>
        <v>90</v>
      </c>
      <c r="AB50" s="68">
        <f t="shared" ref="AB50:AB80" si="11">IF(AA50="","",AA50/$AA$6*100)</f>
        <v>60</v>
      </c>
      <c r="AC50" s="72">
        <v>110</v>
      </c>
      <c r="AD50" s="68">
        <f t="shared" ref="AD50:AD80" si="12">IF(AC50="","",AC50/$AC$5*100)</f>
        <v>78.571428571428569</v>
      </c>
      <c r="AE50" s="73">
        <f>CRS!M50</f>
        <v>76.371428571428567</v>
      </c>
      <c r="AF50" s="74">
        <f>CRS!N50</f>
        <v>69.911701127819555</v>
      </c>
      <c r="AG50" s="78">
        <f>CRS!O50</f>
        <v>85</v>
      </c>
    </row>
    <row r="51" spans="1:33" ht="12.75" customHeight="1">
      <c r="A51" s="165" t="s">
        <v>154</v>
      </c>
      <c r="B51" s="60" t="str">
        <f>CRS!B51</f>
        <v xml:space="preserve">SALIO-AN, RAIMUN B. </v>
      </c>
      <c r="C51" s="61" t="str">
        <f>CRS!C51</f>
        <v>M</v>
      </c>
      <c r="D51" s="62" t="str">
        <f>CRS!D51</f>
        <v>BSIT-NET SEC TRACK-1</v>
      </c>
      <c r="E51" s="63">
        <v>17</v>
      </c>
      <c r="F51" s="63">
        <v>18</v>
      </c>
      <c r="G51" s="63"/>
      <c r="H51" s="63"/>
      <c r="I51" s="63"/>
      <c r="J51" s="63"/>
      <c r="K51" s="63"/>
      <c r="L51" s="63"/>
      <c r="M51" s="63"/>
      <c r="N51" s="63"/>
      <c r="O51" s="67">
        <f t="shared" si="8"/>
        <v>35</v>
      </c>
      <c r="P51" s="68">
        <f t="shared" si="9"/>
        <v>33.333333333333329</v>
      </c>
      <c r="Q51" s="63">
        <v>30</v>
      </c>
      <c r="R51" s="63">
        <v>30</v>
      </c>
      <c r="S51" s="63">
        <v>30</v>
      </c>
      <c r="T51" s="63"/>
      <c r="U51" s="63"/>
      <c r="V51" s="63"/>
      <c r="W51" s="63"/>
      <c r="X51" s="63"/>
      <c r="Y51" s="63"/>
      <c r="Z51" s="63"/>
      <c r="AA51" s="67">
        <f t="shared" si="10"/>
        <v>90</v>
      </c>
      <c r="AB51" s="68">
        <f t="shared" si="11"/>
        <v>60</v>
      </c>
      <c r="AC51" s="72">
        <v>108</v>
      </c>
      <c r="AD51" s="68">
        <f t="shared" si="12"/>
        <v>77.142857142857153</v>
      </c>
      <c r="AE51" s="73">
        <f>CRS!M51</f>
        <v>57.028571428571432</v>
      </c>
      <c r="AF51" s="74">
        <f>CRS!N51</f>
        <v>64.081899350649351</v>
      </c>
      <c r="AG51" s="78">
        <f>CRS!O51</f>
        <v>82</v>
      </c>
    </row>
    <row r="52" spans="1:33" ht="12.75" customHeight="1">
      <c r="A52" s="165" t="s">
        <v>157</v>
      </c>
      <c r="B52" s="60" t="str">
        <f>CRS!B52</f>
        <v xml:space="preserve">SALVADOR, SAMANTHA ANGELA </v>
      </c>
      <c r="C52" s="61" t="str">
        <f>CRS!C52</f>
        <v>F</v>
      </c>
      <c r="D52" s="62" t="str">
        <f>CRS!D52</f>
        <v>BSIT-WEB TRACK-2</v>
      </c>
      <c r="E52" s="63">
        <v>18</v>
      </c>
      <c r="F52" s="63">
        <v>23</v>
      </c>
      <c r="G52" s="63">
        <v>20</v>
      </c>
      <c r="H52" s="63">
        <v>20</v>
      </c>
      <c r="I52" s="63">
        <v>20</v>
      </c>
      <c r="J52" s="63"/>
      <c r="K52" s="63"/>
      <c r="L52" s="63"/>
      <c r="M52" s="63"/>
      <c r="N52" s="63"/>
      <c r="O52" s="67">
        <f t="shared" si="8"/>
        <v>101</v>
      </c>
      <c r="P52" s="68">
        <f t="shared" si="9"/>
        <v>96.19047619047619</v>
      </c>
      <c r="Q52" s="63">
        <v>50</v>
      </c>
      <c r="R52" s="63">
        <v>50</v>
      </c>
      <c r="S52" s="63">
        <v>50</v>
      </c>
      <c r="T52" s="63"/>
      <c r="U52" s="63"/>
      <c r="V52" s="63"/>
      <c r="W52" s="63"/>
      <c r="X52" s="63"/>
      <c r="Y52" s="63"/>
      <c r="Z52" s="63"/>
      <c r="AA52" s="67">
        <f t="shared" si="10"/>
        <v>150</v>
      </c>
      <c r="AB52" s="68">
        <f t="shared" si="11"/>
        <v>100</v>
      </c>
      <c r="AC52" s="72">
        <v>126</v>
      </c>
      <c r="AD52" s="68">
        <f t="shared" si="12"/>
        <v>90</v>
      </c>
      <c r="AE52" s="73">
        <f>CRS!M52</f>
        <v>95.342857142857156</v>
      </c>
      <c r="AF52" s="74">
        <f>CRS!N52</f>
        <v>87.055519480519479</v>
      </c>
      <c r="AG52" s="78">
        <f>CRS!O52</f>
        <v>94</v>
      </c>
    </row>
    <row r="53" spans="1:33" ht="12.75" customHeight="1">
      <c r="A53" s="165" t="s">
        <v>160</v>
      </c>
      <c r="B53" s="60" t="str">
        <f>CRS!B53</f>
        <v xml:space="preserve">SOMINTAC, SAMUEL ALEXIS F. </v>
      </c>
      <c r="C53" s="61" t="str">
        <f>CRS!C53</f>
        <v>M</v>
      </c>
      <c r="D53" s="62" t="str">
        <f>CRS!D53</f>
        <v>BSIT-WEB TRACK-1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8"/>
        <v/>
      </c>
      <c r="P53" s="68" t="str">
        <f t="shared" si="9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0"/>
        <v/>
      </c>
      <c r="AB53" s="68" t="str">
        <f t="shared" si="11"/>
        <v/>
      </c>
      <c r="AC53" s="72"/>
      <c r="AD53" s="68" t="str">
        <f t="shared" si="12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163</v>
      </c>
      <c r="B54" s="60" t="str">
        <f>CRS!B54</f>
        <v xml:space="preserve">TERENG, KARL ANDREI B. </v>
      </c>
      <c r="C54" s="61" t="str">
        <f>CRS!C54</f>
        <v>M</v>
      </c>
      <c r="D54" s="62" t="str">
        <f>CRS!D54</f>
        <v>BSIT-NET SEC TRACK-1</v>
      </c>
      <c r="E54" s="63">
        <v>10</v>
      </c>
      <c r="F54" s="63">
        <v>16</v>
      </c>
      <c r="G54" s="63">
        <v>20</v>
      </c>
      <c r="H54" s="63">
        <v>20</v>
      </c>
      <c r="I54" s="63">
        <v>20</v>
      </c>
      <c r="J54" s="63"/>
      <c r="K54" s="63"/>
      <c r="L54" s="63"/>
      <c r="M54" s="63"/>
      <c r="N54" s="63"/>
      <c r="O54" s="67">
        <f t="shared" si="8"/>
        <v>86</v>
      </c>
      <c r="P54" s="68">
        <f t="shared" si="9"/>
        <v>81.904761904761898</v>
      </c>
      <c r="Q54" s="63">
        <v>30</v>
      </c>
      <c r="R54" s="63">
        <v>30</v>
      </c>
      <c r="S54" s="63">
        <v>30</v>
      </c>
      <c r="T54" s="63"/>
      <c r="U54" s="63"/>
      <c r="V54" s="63"/>
      <c r="W54" s="63"/>
      <c r="X54" s="63"/>
      <c r="Y54" s="63"/>
      <c r="Z54" s="63"/>
      <c r="AA54" s="67">
        <f t="shared" si="10"/>
        <v>90</v>
      </c>
      <c r="AB54" s="68">
        <f t="shared" si="11"/>
        <v>60</v>
      </c>
      <c r="AC54" s="72">
        <v>100</v>
      </c>
      <c r="AD54" s="68">
        <f t="shared" si="12"/>
        <v>71.428571428571431</v>
      </c>
      <c r="AE54" s="73">
        <f>CRS!M54</f>
        <v>71.114285714285714</v>
      </c>
      <c r="AF54" s="74">
        <f>CRS!N54</f>
        <v>64.093386876281613</v>
      </c>
      <c r="AG54" s="78">
        <f>CRS!O54</f>
        <v>82</v>
      </c>
    </row>
    <row r="55" spans="1:33" ht="12.75" customHeight="1">
      <c r="A55" s="165" t="s">
        <v>166</v>
      </c>
      <c r="B55" s="60" t="str">
        <f>CRS!B55</f>
        <v xml:space="preserve">ULANDAY, ARNIE C. </v>
      </c>
      <c r="C55" s="61" t="str">
        <f>CRS!C55</f>
        <v>M</v>
      </c>
      <c r="D55" s="62" t="str">
        <f>CRS!D55</f>
        <v>BSIT-NET SEC TRACK-2</v>
      </c>
      <c r="E55" s="63">
        <v>17</v>
      </c>
      <c r="F55" s="63">
        <v>21</v>
      </c>
      <c r="G55" s="63">
        <v>20</v>
      </c>
      <c r="H55" s="63">
        <v>20</v>
      </c>
      <c r="I55" s="63">
        <v>20</v>
      </c>
      <c r="J55" s="63"/>
      <c r="K55" s="63"/>
      <c r="L55" s="63"/>
      <c r="M55" s="63"/>
      <c r="N55" s="63"/>
      <c r="O55" s="67">
        <f t="shared" si="8"/>
        <v>98</v>
      </c>
      <c r="P55" s="68">
        <f t="shared" si="9"/>
        <v>93.333333333333329</v>
      </c>
      <c r="Q55" s="63">
        <v>30</v>
      </c>
      <c r="R55" s="63">
        <v>30</v>
      </c>
      <c r="S55" s="63">
        <v>30</v>
      </c>
      <c r="T55" s="63"/>
      <c r="U55" s="63"/>
      <c r="V55" s="63"/>
      <c r="W55" s="63"/>
      <c r="X55" s="63"/>
      <c r="Y55" s="63"/>
      <c r="Z55" s="63"/>
      <c r="AA55" s="67">
        <f t="shared" si="10"/>
        <v>90</v>
      </c>
      <c r="AB55" s="68">
        <f t="shared" si="11"/>
        <v>60</v>
      </c>
      <c r="AC55" s="72">
        <v>84</v>
      </c>
      <c r="AD55" s="68">
        <f t="shared" si="12"/>
        <v>60</v>
      </c>
      <c r="AE55" s="73">
        <f>CRS!M55</f>
        <v>71</v>
      </c>
      <c r="AF55" s="74">
        <f>CRS!N55</f>
        <v>69.110795454545453</v>
      </c>
      <c r="AG55" s="78">
        <f>CRS!O55</f>
        <v>85</v>
      </c>
    </row>
    <row r="56" spans="1:33" ht="12.75" customHeight="1">
      <c r="A56" s="165" t="s">
        <v>169</v>
      </c>
      <c r="B56" s="60" t="str">
        <f>CRS!B56</f>
        <v xml:space="preserve">VALLES, LESLIE JOY G. </v>
      </c>
      <c r="C56" s="61" t="str">
        <f>CRS!C56</f>
        <v>F</v>
      </c>
      <c r="D56" s="62" t="str">
        <f>CRS!D56</f>
        <v>BSIT-NET SEC TRACK-2</v>
      </c>
      <c r="E56" s="63">
        <v>6</v>
      </c>
      <c r="F56" s="63">
        <v>18</v>
      </c>
      <c r="G56" s="63">
        <v>20</v>
      </c>
      <c r="H56" s="63">
        <v>20</v>
      </c>
      <c r="I56" s="63">
        <v>20</v>
      </c>
      <c r="J56" s="63"/>
      <c r="K56" s="63"/>
      <c r="L56" s="63"/>
      <c r="M56" s="63"/>
      <c r="N56" s="63"/>
      <c r="O56" s="67">
        <f t="shared" si="8"/>
        <v>84</v>
      </c>
      <c r="P56" s="68">
        <f t="shared" si="9"/>
        <v>80</v>
      </c>
      <c r="Q56" s="63">
        <v>30</v>
      </c>
      <c r="R56" s="63">
        <v>30</v>
      </c>
      <c r="S56" s="63">
        <v>30</v>
      </c>
      <c r="T56" s="63"/>
      <c r="U56" s="63"/>
      <c r="V56" s="63"/>
      <c r="W56" s="63"/>
      <c r="X56" s="63"/>
      <c r="Y56" s="63"/>
      <c r="Z56" s="63"/>
      <c r="AA56" s="67">
        <f t="shared" si="10"/>
        <v>90</v>
      </c>
      <c r="AB56" s="68">
        <f t="shared" si="11"/>
        <v>60</v>
      </c>
      <c r="AC56" s="72">
        <v>92</v>
      </c>
      <c r="AD56" s="68">
        <f t="shared" si="12"/>
        <v>65.714285714285708</v>
      </c>
      <c r="AE56" s="73">
        <f>CRS!M56</f>
        <v>68.542857142857144</v>
      </c>
      <c r="AF56" s="74">
        <f>CRS!N56</f>
        <v>62.868228810663027</v>
      </c>
      <c r="AG56" s="78">
        <f>CRS!O56</f>
        <v>81</v>
      </c>
    </row>
    <row r="57" spans="1:33" ht="12.75" customHeight="1">
      <c r="A57" s="165" t="s">
        <v>172</v>
      </c>
      <c r="B57" s="60" t="str">
        <f>CRS!B57</f>
        <v xml:space="preserve">WON, SEONGYEON </v>
      </c>
      <c r="C57" s="61" t="str">
        <f>CRS!C57</f>
        <v>M</v>
      </c>
      <c r="D57" s="62" t="str">
        <f>CRS!D57</f>
        <v>BSIT-WEB TRACK-1</v>
      </c>
      <c r="E57" s="63" t="s">
        <v>251</v>
      </c>
      <c r="F57" s="63" t="s">
        <v>251</v>
      </c>
      <c r="G57" s="63"/>
      <c r="H57" s="63"/>
      <c r="I57" s="63"/>
      <c r="J57" s="63"/>
      <c r="K57" s="63"/>
      <c r="L57" s="63"/>
      <c r="M57" s="63"/>
      <c r="N57" s="63"/>
      <c r="O57" s="67" t="str">
        <f t="shared" si="8"/>
        <v/>
      </c>
      <c r="P57" s="68" t="str">
        <f t="shared" si="9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0"/>
        <v/>
      </c>
      <c r="AB57" s="68" t="str">
        <f t="shared" si="11"/>
        <v/>
      </c>
      <c r="AC57" s="72"/>
      <c r="AD57" s="68" t="str">
        <f t="shared" si="12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175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8"/>
        <v/>
      </c>
      <c r="P58" s="68" t="str">
        <f t="shared" si="9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0"/>
        <v/>
      </c>
      <c r="AB58" s="68" t="str">
        <f t="shared" si="11"/>
        <v/>
      </c>
      <c r="AC58" s="72"/>
      <c r="AD58" s="68" t="str">
        <f t="shared" si="12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176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8"/>
        <v/>
      </c>
      <c r="P59" s="68" t="str">
        <f t="shared" si="9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0"/>
        <v/>
      </c>
      <c r="AB59" s="68" t="str">
        <f t="shared" si="11"/>
        <v/>
      </c>
      <c r="AC59" s="72"/>
      <c r="AD59" s="68" t="str">
        <f t="shared" si="12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177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8"/>
        <v/>
      </c>
      <c r="P60" s="68" t="str">
        <f t="shared" si="9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0"/>
        <v/>
      </c>
      <c r="AB60" s="68" t="str">
        <f t="shared" si="11"/>
        <v/>
      </c>
      <c r="AC60" s="72"/>
      <c r="AD60" s="68" t="str">
        <f t="shared" si="12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178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8"/>
        <v/>
      </c>
      <c r="P61" s="68" t="str">
        <f t="shared" si="9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0"/>
        <v/>
      </c>
      <c r="AB61" s="68" t="str">
        <f t="shared" si="11"/>
        <v/>
      </c>
      <c r="AC61" s="72"/>
      <c r="AD61" s="68" t="str">
        <f t="shared" si="12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179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8"/>
        <v/>
      </c>
      <c r="P62" s="68" t="str">
        <f t="shared" si="9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0"/>
        <v/>
      </c>
      <c r="AB62" s="68" t="str">
        <f t="shared" si="11"/>
        <v/>
      </c>
      <c r="AC62" s="72"/>
      <c r="AD62" s="68" t="str">
        <f t="shared" si="12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180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8"/>
        <v/>
      </c>
      <c r="P63" s="68" t="str">
        <f t="shared" si="9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0"/>
        <v/>
      </c>
      <c r="AB63" s="68" t="str">
        <f t="shared" si="11"/>
        <v/>
      </c>
      <c r="AC63" s="72"/>
      <c r="AD63" s="68" t="str">
        <f t="shared" si="12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181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8"/>
        <v/>
      </c>
      <c r="P64" s="68" t="str">
        <f t="shared" si="9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0"/>
        <v/>
      </c>
      <c r="AB64" s="68" t="str">
        <f t="shared" si="11"/>
        <v/>
      </c>
      <c r="AC64" s="72"/>
      <c r="AD64" s="68" t="str">
        <f t="shared" si="12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182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8"/>
        <v/>
      </c>
      <c r="P65" s="68" t="str">
        <f t="shared" si="9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0"/>
        <v/>
      </c>
      <c r="AB65" s="68" t="str">
        <f t="shared" si="11"/>
        <v/>
      </c>
      <c r="AC65" s="72"/>
      <c r="AD65" s="68" t="str">
        <f t="shared" si="12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183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8"/>
        <v/>
      </c>
      <c r="P66" s="68" t="str">
        <f t="shared" si="9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0"/>
        <v/>
      </c>
      <c r="AB66" s="68" t="str">
        <f t="shared" si="11"/>
        <v/>
      </c>
      <c r="AC66" s="72"/>
      <c r="AD66" s="68" t="str">
        <f t="shared" si="12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3"/>
      <c r="AI66" s="355" t="s">
        <v>210</v>
      </c>
    </row>
    <row r="67" spans="1:35" ht="12.75" customHeight="1">
      <c r="A67" s="165" t="s">
        <v>184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8"/>
        <v/>
      </c>
      <c r="P67" s="68" t="str">
        <f t="shared" si="9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0"/>
        <v/>
      </c>
      <c r="AB67" s="68" t="str">
        <f t="shared" si="11"/>
        <v/>
      </c>
      <c r="AC67" s="72"/>
      <c r="AD67" s="68" t="str">
        <f t="shared" si="12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4"/>
      <c r="AI67" s="356"/>
    </row>
    <row r="68" spans="1:35" ht="12.75" customHeight="1">
      <c r="A68" s="165" t="s">
        <v>185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8"/>
        <v/>
      </c>
      <c r="P68" s="68" t="str">
        <f t="shared" si="9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0"/>
        <v/>
      </c>
      <c r="AB68" s="68" t="str">
        <f t="shared" si="11"/>
        <v/>
      </c>
      <c r="AC68" s="72"/>
      <c r="AD68" s="68" t="str">
        <f t="shared" si="12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4"/>
      <c r="AI68" s="356"/>
    </row>
    <row r="69" spans="1:35" ht="12.75" customHeight="1">
      <c r="A69" s="165" t="s">
        <v>186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8"/>
        <v/>
      </c>
      <c r="P69" s="68" t="str">
        <f t="shared" si="9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0"/>
        <v/>
      </c>
      <c r="AB69" s="68" t="str">
        <f t="shared" si="11"/>
        <v/>
      </c>
      <c r="AC69" s="72"/>
      <c r="AD69" s="68" t="str">
        <f t="shared" si="12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4"/>
      <c r="AI69" s="356"/>
    </row>
    <row r="70" spans="1:35" ht="12.75" customHeight="1">
      <c r="A70" s="165" t="s">
        <v>187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8"/>
        <v/>
      </c>
      <c r="P70" s="68" t="str">
        <f t="shared" si="9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0"/>
        <v/>
      </c>
      <c r="AB70" s="68" t="str">
        <f t="shared" si="11"/>
        <v/>
      </c>
      <c r="AC70" s="72"/>
      <c r="AD70" s="68" t="str">
        <f t="shared" si="12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4"/>
      <c r="AI70" s="356"/>
    </row>
    <row r="71" spans="1:35" ht="12.75" customHeight="1">
      <c r="A71" s="165" t="s">
        <v>188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8"/>
        <v/>
      </c>
      <c r="P71" s="68" t="str">
        <f t="shared" si="9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0"/>
        <v/>
      </c>
      <c r="AB71" s="68" t="str">
        <f t="shared" si="11"/>
        <v/>
      </c>
      <c r="AC71" s="72"/>
      <c r="AD71" s="68" t="str">
        <f t="shared" si="12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4"/>
      <c r="AI71" s="356"/>
    </row>
    <row r="72" spans="1:35" ht="12.75" customHeight="1">
      <c r="A72" s="165" t="s">
        <v>189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8"/>
        <v/>
      </c>
      <c r="P72" s="68" t="str">
        <f t="shared" si="9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0"/>
        <v/>
      </c>
      <c r="AB72" s="68" t="str">
        <f t="shared" si="11"/>
        <v/>
      </c>
      <c r="AC72" s="72"/>
      <c r="AD72" s="68" t="str">
        <f t="shared" si="12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4"/>
      <c r="AI72" s="356"/>
    </row>
    <row r="73" spans="1:35" ht="12.75" customHeight="1">
      <c r="A73" s="165" t="s">
        <v>190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8"/>
        <v/>
      </c>
      <c r="P73" s="68" t="str">
        <f t="shared" si="9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0"/>
        <v/>
      </c>
      <c r="AB73" s="68" t="str">
        <f t="shared" si="11"/>
        <v/>
      </c>
      <c r="AC73" s="72"/>
      <c r="AD73" s="68" t="str">
        <f t="shared" si="12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4"/>
      <c r="AI73" s="356"/>
    </row>
    <row r="74" spans="1:35" ht="12.75" customHeight="1">
      <c r="A74" s="165" t="s">
        <v>191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8"/>
        <v/>
      </c>
      <c r="P74" s="68" t="str">
        <f t="shared" si="9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0"/>
        <v/>
      </c>
      <c r="AB74" s="68" t="str">
        <f t="shared" si="11"/>
        <v/>
      </c>
      <c r="AC74" s="72"/>
      <c r="AD74" s="68" t="str">
        <f t="shared" si="12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4"/>
      <c r="AI74" s="356"/>
    </row>
    <row r="75" spans="1:35" ht="12.75" customHeight="1">
      <c r="A75" s="165" t="s">
        <v>192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8"/>
        <v/>
      </c>
      <c r="P75" s="68" t="str">
        <f t="shared" si="9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0"/>
        <v/>
      </c>
      <c r="AB75" s="68" t="str">
        <f t="shared" si="11"/>
        <v/>
      </c>
      <c r="AC75" s="72"/>
      <c r="AD75" s="68" t="str">
        <f t="shared" si="12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4"/>
      <c r="AI75" s="356"/>
    </row>
    <row r="76" spans="1:35" ht="12.75" customHeight="1">
      <c r="A76" s="165" t="s">
        <v>193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8"/>
        <v/>
      </c>
      <c r="P76" s="68" t="str">
        <f t="shared" si="9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0"/>
        <v/>
      </c>
      <c r="AB76" s="68" t="str">
        <f t="shared" si="11"/>
        <v/>
      </c>
      <c r="AC76" s="72"/>
      <c r="AD76" s="68" t="str">
        <f t="shared" si="12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4"/>
      <c r="AI76" s="356"/>
    </row>
    <row r="77" spans="1:35" ht="12.75" customHeight="1">
      <c r="A77" s="165" t="s">
        <v>194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8"/>
        <v/>
      </c>
      <c r="P77" s="68" t="str">
        <f t="shared" si="9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0"/>
        <v/>
      </c>
      <c r="AB77" s="68" t="str">
        <f t="shared" si="11"/>
        <v/>
      </c>
      <c r="AC77" s="72"/>
      <c r="AD77" s="68" t="str">
        <f t="shared" si="12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4"/>
      <c r="AI77" s="356"/>
    </row>
    <row r="78" spans="1:35" ht="12.75" customHeight="1">
      <c r="A78" s="165" t="s">
        <v>195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8"/>
        <v/>
      </c>
      <c r="P78" s="68" t="str">
        <f t="shared" si="9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0"/>
        <v/>
      </c>
      <c r="AB78" s="68" t="str">
        <f t="shared" si="11"/>
        <v/>
      </c>
      <c r="AC78" s="72"/>
      <c r="AD78" s="68" t="str">
        <f t="shared" si="12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4"/>
      <c r="AI78" s="356"/>
    </row>
    <row r="79" spans="1:35" ht="12.75" customHeight="1">
      <c r="A79" s="165" t="s">
        <v>196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8"/>
        <v/>
      </c>
      <c r="P79" s="68" t="str">
        <f t="shared" si="9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0"/>
        <v/>
      </c>
      <c r="AB79" s="68" t="str">
        <f t="shared" si="11"/>
        <v/>
      </c>
      <c r="AC79" s="72"/>
      <c r="AD79" s="68" t="str">
        <f t="shared" si="12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4"/>
      <c r="AI79" s="356"/>
    </row>
    <row r="80" spans="1:35" ht="12.75" customHeight="1">
      <c r="A80" s="165" t="s">
        <v>197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8"/>
        <v/>
      </c>
      <c r="P80" s="68" t="str">
        <f t="shared" si="9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0"/>
        <v/>
      </c>
      <c r="AB80" s="68" t="str">
        <f t="shared" si="11"/>
        <v/>
      </c>
      <c r="AC80" s="72"/>
      <c r="AD80" s="68" t="str">
        <f t="shared" si="12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4"/>
      <c r="AI80" s="356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400-000000000000}">
      <formula1>$E$5</formula1>
    </dataValidation>
    <dataValidation type="whole" operator="lessThanOrEqual" allowBlank="1" showErrorMessage="1" errorTitle="Data Entry Error" error="Invalid Score" sqref="F9:F40 F50:F80" xr:uid="{00000000-0002-0000-0400-000001000000}">
      <formula1>$F$5</formula1>
    </dataValidation>
    <dataValidation type="whole" operator="lessThanOrEqual" allowBlank="1" showErrorMessage="1" errorTitle="Data Entry Error" error="Invalid Score" sqref="G9:G40 G50:G80" xr:uid="{00000000-0002-0000-0400-000002000000}">
      <formula1>$G$5</formula1>
    </dataValidation>
    <dataValidation type="whole" operator="lessThanOrEqual" allowBlank="1" showErrorMessage="1" errorTitle="Data Entry Error" error="Invalid Score" sqref="H9:H40 H50:H80" xr:uid="{00000000-0002-0000-0400-000003000000}">
      <formula1>$H$5</formula1>
    </dataValidation>
    <dataValidation type="whole" operator="lessThanOrEqual" allowBlank="1" showErrorMessage="1" errorTitle="Data Entry Error" error="Invalid Score" sqref="I9:I40 I50:I80" xr:uid="{00000000-0002-0000-0400-000004000000}">
      <formula1>$I$5</formula1>
    </dataValidation>
    <dataValidation type="whole" operator="lessThanOrEqual" allowBlank="1" showErrorMessage="1" errorTitle="Data Entry Error" error="Invalid Score" sqref="J9:J40 J50:J80" xr:uid="{00000000-0002-0000-0400-000005000000}">
      <formula1>$J$5</formula1>
    </dataValidation>
    <dataValidation type="whole" operator="lessThanOrEqual" allowBlank="1" showErrorMessage="1" errorTitle="Data Entry Error" error="Invalid Score" sqref="K9:K40 K50:K80" xr:uid="{00000000-0002-0000-0400-000006000000}">
      <formula1>$K$5</formula1>
    </dataValidation>
    <dataValidation type="whole" operator="lessThanOrEqual" allowBlank="1" showErrorMessage="1" errorTitle="Data Entry Error" error="Invalid Score" sqref="L9:L40 L50:L80" xr:uid="{00000000-0002-0000-0400-000007000000}">
      <formula1>$L$5</formula1>
    </dataValidation>
    <dataValidation type="whole" operator="lessThanOrEqual" allowBlank="1" showErrorMessage="1" errorTitle="Data Entry Error" error="Invalid Score" sqref="M9:M40 M50:M80" xr:uid="{00000000-0002-0000-0400-000008000000}">
      <formula1>$M$5</formula1>
    </dataValidation>
    <dataValidation type="whole" operator="lessThanOrEqual" allowBlank="1" showErrorMessage="1" errorTitle="Data Entry Error" error="Invalid Score" sqref="N9:N40 N50:N80" xr:uid="{00000000-0002-0000-0400-000009000000}">
      <formula1>$N$5</formula1>
    </dataValidation>
    <dataValidation type="whole" operator="lessThanOrEqual" allowBlank="1" showErrorMessage="1" errorTitle="Data Entry Error" error="Invalid Score" sqref="Q9:Q40 Q50:Q80" xr:uid="{00000000-0002-0000-0400-00000A000000}">
      <formula1>$Q$5</formula1>
    </dataValidation>
    <dataValidation type="whole" operator="lessThanOrEqual" allowBlank="1" showErrorMessage="1" errorTitle="Data Entry Error" error="Invalid Score" sqref="R9:R40 R50:R80" xr:uid="{00000000-0002-0000-0400-00000B000000}">
      <formula1>$R$5</formula1>
    </dataValidation>
    <dataValidation type="whole" operator="lessThanOrEqual" allowBlank="1" showErrorMessage="1" errorTitle="Data Entry Error" error="Invalid Score" sqref="S9:S40 S50:S80" xr:uid="{00000000-0002-0000-0400-00000C000000}">
      <formula1>$S$5</formula1>
    </dataValidation>
    <dataValidation type="whole" operator="lessThanOrEqual" allowBlank="1" showErrorMessage="1" errorTitle="Data Entry Error" error="Invalid Score" sqref="T9:T40 T50:T80" xr:uid="{00000000-0002-0000-0400-00000D000000}">
      <formula1>$T$5</formula1>
    </dataValidation>
    <dataValidation type="whole" operator="lessThanOrEqual" allowBlank="1" showErrorMessage="1" errorTitle="Data Entry Error" error="Invalid Score" sqref="U9:U40 U50:U80" xr:uid="{00000000-0002-0000-0400-00000E000000}">
      <formula1>$U$5</formula1>
    </dataValidation>
    <dataValidation type="whole" operator="lessThanOrEqual" allowBlank="1" showErrorMessage="1" errorTitle="Data Entry Error" error="Invalid Score" sqref="V9:V40 V50:V80" xr:uid="{00000000-0002-0000-0400-00000F000000}">
      <formula1>$V$5</formula1>
    </dataValidation>
    <dataValidation type="whole" operator="lessThanOrEqual" allowBlank="1" showErrorMessage="1" errorTitle="Data Entry Error" error="Invalid Score" sqref="W9:W40 W50:W80" xr:uid="{00000000-0002-0000-0400-000010000000}">
      <formula1>$W$5</formula1>
    </dataValidation>
    <dataValidation type="whole" operator="lessThanOrEqual" allowBlank="1" showErrorMessage="1" errorTitle="Data Entry Error" error="Invalid Score" sqref="X9:X40 X50:X80" xr:uid="{00000000-0002-0000-0400-000011000000}">
      <formula1>$X$5</formula1>
    </dataValidation>
    <dataValidation type="whole" operator="lessThanOrEqual" allowBlank="1" showErrorMessage="1" errorTitle="Data Entry Error" error="Invalid Score" sqref="Y9:Y40 Y50:Y80" xr:uid="{00000000-0002-0000-0400-000012000000}">
      <formula1>$Y$5</formula1>
    </dataValidation>
    <dataValidation type="whole" operator="lessThanOrEqual" allowBlank="1" showErrorMessage="1" errorTitle="Data Entry Error" error="Invalid Score" sqref="Z9:Z40 Z50:Z80" xr:uid="{00000000-0002-0000-0400-000013000000}">
      <formula1>$Z$5</formula1>
    </dataValidation>
    <dataValidation type="whole" operator="lessThanOrEqual" allowBlank="1" showErrorMessage="1" errorTitle="Data Entry Error" error="Invalid Score" sqref="AC9:AC40 AC50:AC80" xr:uid="{00000000-0002-0000-04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workbookViewId="0">
      <selection activeCell="F10" sqref="F10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57" t="str">
        <f>CRS!A1</f>
        <v>CITCS 2A  ITE3</v>
      </c>
      <c r="B1" s="358"/>
      <c r="C1" s="358"/>
      <c r="D1" s="358"/>
      <c r="E1" s="295" t="s">
        <v>252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59"/>
      <c r="B2" s="360"/>
      <c r="C2" s="360"/>
      <c r="D2" s="360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65" t="s">
        <v>201</v>
      </c>
      <c r="AD2" s="366"/>
      <c r="AE2" s="375" t="s">
        <v>203</v>
      </c>
      <c r="AF2" s="349" t="s">
        <v>202</v>
      </c>
      <c r="AG2" s="351" t="s">
        <v>212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213</v>
      </c>
      <c r="F3" s="315" t="s">
        <v>214</v>
      </c>
      <c r="G3" s="315" t="s">
        <v>215</v>
      </c>
      <c r="H3" s="315" t="s">
        <v>216</v>
      </c>
      <c r="I3" s="315" t="s">
        <v>217</v>
      </c>
      <c r="J3" s="315" t="s">
        <v>55</v>
      </c>
      <c r="K3" s="315" t="s">
        <v>218</v>
      </c>
      <c r="L3" s="315" t="s">
        <v>219</v>
      </c>
      <c r="M3" s="315" t="s">
        <v>220</v>
      </c>
      <c r="N3" s="315" t="s">
        <v>221</v>
      </c>
      <c r="O3" s="323" t="s">
        <v>222</v>
      </c>
      <c r="P3" s="330" t="s">
        <v>223</v>
      </c>
      <c r="Q3" s="315" t="s">
        <v>224</v>
      </c>
      <c r="R3" s="315" t="s">
        <v>225</v>
      </c>
      <c r="S3" s="315" t="s">
        <v>46</v>
      </c>
      <c r="T3" s="315" t="s">
        <v>226</v>
      </c>
      <c r="U3" s="315" t="s">
        <v>227</v>
      </c>
      <c r="V3" s="315" t="s">
        <v>228</v>
      </c>
      <c r="W3" s="315" t="s">
        <v>229</v>
      </c>
      <c r="X3" s="315" t="s">
        <v>230</v>
      </c>
      <c r="Y3" s="315" t="s">
        <v>231</v>
      </c>
      <c r="Z3" s="315" t="s">
        <v>232</v>
      </c>
      <c r="AA3" s="323" t="s">
        <v>222</v>
      </c>
      <c r="AB3" s="330" t="s">
        <v>223</v>
      </c>
      <c r="AC3" s="367"/>
      <c r="AD3" s="368"/>
      <c r="AE3" s="375"/>
      <c r="AF3" s="349"/>
      <c r="AG3" s="351"/>
      <c r="AH3" s="77"/>
      <c r="AI3" s="77"/>
      <c r="AJ3" s="77"/>
      <c r="AK3" s="77"/>
      <c r="AL3" s="77"/>
    </row>
    <row r="4" spans="1:38" ht="12.75" customHeight="1">
      <c r="A4" s="307" t="str">
        <f>CRS!A4</f>
        <v>MW 11:15AM-12:30PM  MWF 12:30PM-1:45PM</v>
      </c>
      <c r="B4" s="308"/>
      <c r="C4" s="309"/>
      <c r="D4" s="58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233</v>
      </c>
      <c r="AD4" s="70" t="s">
        <v>234</v>
      </c>
      <c r="AE4" s="375"/>
      <c r="AF4" s="349"/>
      <c r="AG4" s="351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20</v>
      </c>
      <c r="F5" s="59">
        <v>45</v>
      </c>
      <c r="G5" s="59"/>
      <c r="H5" s="59"/>
      <c r="I5" s="59"/>
      <c r="J5" s="59"/>
      <c r="K5" s="59"/>
      <c r="L5" s="59"/>
      <c r="M5" s="59"/>
      <c r="N5" s="59"/>
      <c r="O5" s="324"/>
      <c r="P5" s="331"/>
      <c r="Q5" s="59">
        <v>20</v>
      </c>
      <c r="R5" s="59">
        <v>20</v>
      </c>
      <c r="S5" s="59">
        <v>20</v>
      </c>
      <c r="T5" s="59">
        <v>30</v>
      </c>
      <c r="U5" s="59">
        <v>20</v>
      </c>
      <c r="V5" s="59">
        <v>10</v>
      </c>
      <c r="W5" s="59">
        <v>100</v>
      </c>
      <c r="X5" s="59"/>
      <c r="Y5" s="59"/>
      <c r="Z5" s="59"/>
      <c r="AA5" s="324"/>
      <c r="AB5" s="331"/>
      <c r="AC5" s="71">
        <v>75</v>
      </c>
      <c r="AD5" s="346"/>
      <c r="AE5" s="375"/>
      <c r="AF5" s="349"/>
      <c r="AG5" s="351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253</v>
      </c>
      <c r="F6" s="316" t="s">
        <v>254</v>
      </c>
      <c r="G6" s="316"/>
      <c r="H6" s="316"/>
      <c r="I6" s="316"/>
      <c r="J6" s="316"/>
      <c r="K6" s="316"/>
      <c r="L6" s="316"/>
      <c r="M6" s="316"/>
      <c r="N6" s="316"/>
      <c r="O6" s="325">
        <f>IF(SUM(E5:N5)=0,"",SUM(E5:N5))</f>
        <v>65</v>
      </c>
      <c r="P6" s="331"/>
      <c r="Q6" s="316" t="s">
        <v>255</v>
      </c>
      <c r="R6" s="316" t="s">
        <v>256</v>
      </c>
      <c r="S6" s="316" t="s">
        <v>257</v>
      </c>
      <c r="T6" s="316" t="s">
        <v>258</v>
      </c>
      <c r="U6" s="316" t="s">
        <v>259</v>
      </c>
      <c r="V6" s="316" t="s">
        <v>260</v>
      </c>
      <c r="W6" s="316" t="s">
        <v>261</v>
      </c>
      <c r="X6" s="316"/>
      <c r="Y6" s="316"/>
      <c r="Z6" s="316"/>
      <c r="AA6" s="337">
        <f>IF(SUM(Q5:Z5)=0,"",SUM(Q5:Z5))</f>
        <v>220</v>
      </c>
      <c r="AB6" s="331"/>
      <c r="AC6" s="340">
        <f>'INITIAL INPUT'!D24</f>
        <v>0</v>
      </c>
      <c r="AD6" s="347"/>
      <c r="AE6" s="375"/>
      <c r="AF6" s="349"/>
      <c r="AG6" s="351"/>
      <c r="AH6" s="77"/>
      <c r="AI6" s="77"/>
      <c r="AJ6" s="77"/>
      <c r="AK6" s="77"/>
      <c r="AL6" s="77"/>
    </row>
    <row r="7" spans="1:38" ht="13.35" customHeight="1">
      <c r="A7" s="310" t="s">
        <v>205</v>
      </c>
      <c r="B7" s="302"/>
      <c r="C7" s="311" t="s">
        <v>206</v>
      </c>
      <c r="D7" s="313" t="s">
        <v>243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8"/>
      <c r="AB7" s="331"/>
      <c r="AC7" s="341"/>
      <c r="AD7" s="347"/>
      <c r="AE7" s="375"/>
      <c r="AF7" s="349"/>
      <c r="AG7" s="351"/>
      <c r="AH7" s="4"/>
      <c r="AI7" s="4"/>
      <c r="AJ7" s="4"/>
      <c r="AK7" s="4"/>
      <c r="AL7" s="4"/>
    </row>
    <row r="8" spans="1:38" ht="14.1" customHeight="1">
      <c r="A8" s="369"/>
      <c r="B8" s="370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9"/>
      <c r="AB8" s="332"/>
      <c r="AC8" s="342"/>
      <c r="AD8" s="348"/>
      <c r="AE8" s="376"/>
      <c r="AF8" s="350"/>
      <c r="AG8" s="352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ABAKAR, TAHIR M. </v>
      </c>
      <c r="C9" s="61" t="str">
        <f>CRS!C9</f>
        <v>M</v>
      </c>
      <c r="D9" s="62" t="str">
        <f>CRS!D9</f>
        <v>BSIT-NET SEC TRACK-2</v>
      </c>
      <c r="E9" s="63">
        <v>10</v>
      </c>
      <c r="F9" s="63">
        <v>20</v>
      </c>
      <c r="G9" s="63"/>
      <c r="H9" s="63"/>
      <c r="I9" s="63"/>
      <c r="J9" s="63"/>
      <c r="K9" s="63"/>
      <c r="L9" s="63"/>
      <c r="M9" s="63"/>
      <c r="N9" s="63"/>
      <c r="O9" s="67">
        <f>IF(SUM(E9:N9)=0,"",SUM(E9:N9))</f>
        <v>30</v>
      </c>
      <c r="P9" s="68">
        <f>IF(O9="","",O9/$O$6*100)</f>
        <v>46.153846153846153</v>
      </c>
      <c r="Q9" s="63">
        <v>10</v>
      </c>
      <c r="R9" s="63">
        <v>10</v>
      </c>
      <c r="S9" s="63">
        <v>10</v>
      </c>
      <c r="T9" s="63">
        <v>10</v>
      </c>
      <c r="U9" s="63">
        <v>10</v>
      </c>
      <c r="V9" s="63">
        <v>10</v>
      </c>
      <c r="W9" s="63">
        <v>50</v>
      </c>
      <c r="X9" s="63"/>
      <c r="Y9" s="63"/>
      <c r="Z9" s="63"/>
      <c r="AA9" s="67">
        <f>IF(SUM(Q9:Z9)=0,"",SUM(Q9:Z9))</f>
        <v>110</v>
      </c>
      <c r="AB9" s="68">
        <f>IF(AA9="","",AA9/$AA$6*100)</f>
        <v>50</v>
      </c>
      <c r="AC9" s="72">
        <v>32</v>
      </c>
      <c r="AD9" s="68">
        <f>IF(AC9="","",AC9/$AC$5*100)</f>
        <v>42.666666666666671</v>
      </c>
      <c r="AE9" s="73">
        <f>CRS!S9</f>
        <v>46.237435897435901</v>
      </c>
      <c r="AF9" s="74">
        <f>CRS!T9</f>
        <v>50.245352005450691</v>
      </c>
      <c r="AG9" s="78">
        <f>CRS!U9</f>
        <v>75</v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AHUNANYA, CHIBUEZE J. </v>
      </c>
      <c r="C10" s="61" t="str">
        <f>CRS!C10</f>
        <v>M</v>
      </c>
      <c r="D10" s="62" t="str">
        <f>CRS!D10</f>
        <v>BSIT-NET SEC TRACK-1</v>
      </c>
      <c r="E10" s="63">
        <v>11</v>
      </c>
      <c r="F10" s="63">
        <v>45</v>
      </c>
      <c r="G10" s="63"/>
      <c r="H10" s="63"/>
      <c r="I10" s="63"/>
      <c r="J10" s="63"/>
      <c r="K10" s="63"/>
      <c r="L10" s="63"/>
      <c r="M10" s="63"/>
      <c r="N10" s="63"/>
      <c r="O10" s="67">
        <f t="shared" ref="O10:O40" si="0">IF(SUM(E10:N10)=0,"",SUM(E10:N10))</f>
        <v>56</v>
      </c>
      <c r="P10" s="68">
        <f t="shared" ref="P10:P40" si="1">IF(O10="","",O10/$O$6*100)</f>
        <v>86.15384615384616</v>
      </c>
      <c r="Q10" s="63">
        <v>20</v>
      </c>
      <c r="R10" s="63">
        <v>20</v>
      </c>
      <c r="S10" s="63">
        <v>0</v>
      </c>
      <c r="T10" s="63">
        <v>30</v>
      </c>
      <c r="U10" s="63">
        <v>0</v>
      </c>
      <c r="V10" s="63">
        <v>10</v>
      </c>
      <c r="W10" s="63">
        <v>50</v>
      </c>
      <c r="X10" s="63"/>
      <c r="Y10" s="63"/>
      <c r="Z10" s="63"/>
      <c r="AA10" s="67">
        <f t="shared" ref="AA10:AA40" si="2">IF(SUM(Q10:Z10)=0,"",SUM(Q10:Z10))</f>
        <v>130</v>
      </c>
      <c r="AB10" s="68">
        <f t="shared" ref="AB10:AB40" si="3">IF(AA10="","",AA10/$AA$6*100)</f>
        <v>59.090909090909093</v>
      </c>
      <c r="AC10" s="72">
        <v>49</v>
      </c>
      <c r="AD10" s="68">
        <f t="shared" ref="AD10:AD40" si="4">IF(AC10="","",AC10/$AC$5*100)</f>
        <v>65.333333333333329</v>
      </c>
      <c r="AE10" s="73">
        <f>CRS!S10</f>
        <v>70.144102564102567</v>
      </c>
      <c r="AF10" s="74">
        <f>CRS!T10</f>
        <v>63.172153811101182</v>
      </c>
      <c r="AG10" s="78">
        <f>CRS!U10</f>
        <v>82</v>
      </c>
      <c r="AH10" s="79"/>
      <c r="AI10" s="79"/>
      <c r="AJ10" s="79"/>
      <c r="AK10" s="79"/>
      <c r="AL10" s="79"/>
    </row>
    <row r="11" spans="1:38" ht="12.75" customHeight="1">
      <c r="A11" s="165" t="s">
        <v>53</v>
      </c>
      <c r="B11" s="60" t="str">
        <f>CRS!B11</f>
        <v xml:space="preserve">BACAGAN, DANNAH ANGIELLE B. </v>
      </c>
      <c r="C11" s="61" t="str">
        <f>CRS!C11</f>
        <v>F</v>
      </c>
      <c r="D11" s="62" t="str">
        <f>CRS!D11</f>
        <v>BSIT-WEB TRACK-2</v>
      </c>
      <c r="E11" s="63">
        <v>20</v>
      </c>
      <c r="F11" s="63">
        <v>45</v>
      </c>
      <c r="G11" s="63"/>
      <c r="H11" s="63"/>
      <c r="I11" s="63"/>
      <c r="J11" s="63"/>
      <c r="K11" s="63"/>
      <c r="L11" s="63"/>
      <c r="M11" s="63"/>
      <c r="N11" s="63"/>
      <c r="O11" s="67">
        <f t="shared" si="0"/>
        <v>65</v>
      </c>
      <c r="P11" s="68">
        <f t="shared" si="1"/>
        <v>100</v>
      </c>
      <c r="Q11" s="63">
        <v>20</v>
      </c>
      <c r="R11" s="63">
        <v>20</v>
      </c>
      <c r="S11" s="63">
        <v>20</v>
      </c>
      <c r="T11" s="63">
        <v>30</v>
      </c>
      <c r="U11" s="63">
        <v>10</v>
      </c>
      <c r="V11" s="63">
        <v>10</v>
      </c>
      <c r="W11" s="63">
        <v>100</v>
      </c>
      <c r="X11" s="63"/>
      <c r="Y11" s="63"/>
      <c r="Z11" s="63"/>
      <c r="AA11" s="67">
        <f t="shared" si="2"/>
        <v>210</v>
      </c>
      <c r="AB11" s="68">
        <f t="shared" si="3"/>
        <v>95.454545454545453</v>
      </c>
      <c r="AC11" s="72">
        <v>68</v>
      </c>
      <c r="AD11" s="68">
        <f t="shared" si="4"/>
        <v>90.666666666666657</v>
      </c>
      <c r="AE11" s="73">
        <f>CRS!S11</f>
        <v>95.326666666666668</v>
      </c>
      <c r="AF11" s="74">
        <f>CRS!T11</f>
        <v>93.103268398268398</v>
      </c>
      <c r="AG11" s="78">
        <f>CRS!U11</f>
        <v>97</v>
      </c>
      <c r="AH11" s="4"/>
      <c r="AI11" s="4"/>
      <c r="AJ11" s="4"/>
      <c r="AK11" s="4"/>
      <c r="AL11" s="4"/>
    </row>
    <row r="12" spans="1:38" ht="12.75" customHeight="1">
      <c r="A12" s="165" t="s">
        <v>58</v>
      </c>
      <c r="B12" s="60" t="str">
        <f>CRS!B12</f>
        <v xml:space="preserve">BIANES, LORENZO C. </v>
      </c>
      <c r="C12" s="61" t="str">
        <f>CRS!C12</f>
        <v>M</v>
      </c>
      <c r="D12" s="62" t="str">
        <f>CRS!D12</f>
        <v>BSIT-NET SEC TRACK-2</v>
      </c>
      <c r="E12" s="63">
        <v>14</v>
      </c>
      <c r="F12" s="63">
        <v>35</v>
      </c>
      <c r="G12" s="63"/>
      <c r="H12" s="63"/>
      <c r="I12" s="63"/>
      <c r="J12" s="63"/>
      <c r="K12" s="63"/>
      <c r="L12" s="63"/>
      <c r="M12" s="63"/>
      <c r="N12" s="63"/>
      <c r="O12" s="67">
        <f t="shared" si="0"/>
        <v>49</v>
      </c>
      <c r="P12" s="68">
        <f t="shared" si="1"/>
        <v>75.384615384615387</v>
      </c>
      <c r="Q12" s="63">
        <v>20</v>
      </c>
      <c r="R12" s="63">
        <v>15</v>
      </c>
      <c r="S12" s="63">
        <v>0</v>
      </c>
      <c r="T12" s="63">
        <v>30</v>
      </c>
      <c r="U12" s="63">
        <v>0</v>
      </c>
      <c r="V12" s="63">
        <v>10</v>
      </c>
      <c r="W12" s="63">
        <v>100</v>
      </c>
      <c r="X12" s="63"/>
      <c r="Y12" s="63"/>
      <c r="Z12" s="63"/>
      <c r="AA12" s="67">
        <f t="shared" si="2"/>
        <v>175</v>
      </c>
      <c r="AB12" s="68">
        <f t="shared" si="3"/>
        <v>79.545454545454547</v>
      </c>
      <c r="AC12" s="72">
        <v>58</v>
      </c>
      <c r="AD12" s="68">
        <f t="shared" si="4"/>
        <v>77.333333333333329</v>
      </c>
      <c r="AE12" s="73">
        <f>CRS!S12</f>
        <v>77.420256410256414</v>
      </c>
      <c r="AF12" s="74">
        <f>CRS!T12</f>
        <v>70.401750727342829</v>
      </c>
      <c r="AG12" s="78">
        <f>CRS!U12</f>
        <v>85</v>
      </c>
      <c r="AH12" s="4"/>
      <c r="AI12" s="4"/>
      <c r="AJ12" s="4"/>
      <c r="AK12" s="4"/>
      <c r="AL12" s="4"/>
    </row>
    <row r="13" spans="1:38" ht="12.75" customHeight="1">
      <c r="A13" s="165" t="s">
        <v>61</v>
      </c>
      <c r="B13" s="60" t="str">
        <f>CRS!B13</f>
        <v xml:space="preserve">BONDAD, NEIL CHRISTOPHER C. </v>
      </c>
      <c r="C13" s="61" t="str">
        <f>CRS!C13</f>
        <v>M</v>
      </c>
      <c r="D13" s="62" t="str">
        <f>CRS!D13</f>
        <v>BSIT-NET SEC TRACK-1</v>
      </c>
      <c r="E13" s="63"/>
      <c r="F13" s="63" t="s">
        <v>14</v>
      </c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>
        <v>100</v>
      </c>
      <c r="X13" s="63"/>
      <c r="Y13" s="63"/>
      <c r="Z13" s="63"/>
      <c r="AA13" s="67">
        <f t="shared" si="2"/>
        <v>100</v>
      </c>
      <c r="AB13" s="68">
        <f t="shared" si="3"/>
        <v>45.454545454545453</v>
      </c>
      <c r="AC13" s="72"/>
      <c r="AD13" s="68" t="str">
        <f t="shared" si="4"/>
        <v/>
      </c>
      <c r="AE13" s="73" t="str">
        <f>CRS!S13</f>
        <v/>
      </c>
      <c r="AF13" s="74" t="str">
        <f>CRS!T13</f>
        <v/>
      </c>
      <c r="AG13" s="78" t="str">
        <f>CRS!U13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BULAO, ARWIN REYNIEL M. </v>
      </c>
      <c r="C14" s="61" t="str">
        <f>CRS!C14</f>
        <v>M</v>
      </c>
      <c r="D14" s="62" t="str">
        <f>CRS!D14</f>
        <v>BSIT-NET SEC TRACK-2</v>
      </c>
      <c r="E14" s="63">
        <v>14</v>
      </c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7">
        <f t="shared" si="0"/>
        <v>14</v>
      </c>
      <c r="P14" s="68">
        <f t="shared" si="1"/>
        <v>21.53846153846154</v>
      </c>
      <c r="Q14" s="63"/>
      <c r="R14" s="63"/>
      <c r="S14" s="63"/>
      <c r="T14" s="63"/>
      <c r="U14" s="63"/>
      <c r="V14" s="63"/>
      <c r="W14" s="63">
        <v>40</v>
      </c>
      <c r="X14" s="63"/>
      <c r="Y14" s="63"/>
      <c r="Z14" s="63"/>
      <c r="AA14" s="67">
        <f t="shared" si="2"/>
        <v>40</v>
      </c>
      <c r="AB14" s="68">
        <f t="shared" si="3"/>
        <v>18.181818181818183</v>
      </c>
      <c r="AC14" s="72">
        <v>50</v>
      </c>
      <c r="AD14" s="68">
        <f t="shared" si="4"/>
        <v>66.666666666666657</v>
      </c>
      <c r="AE14" s="73">
        <f>CRS!S14</f>
        <v>35.774358974358975</v>
      </c>
      <c r="AF14" s="74">
        <f>CRS!T14</f>
        <v>50.668027915067391</v>
      </c>
      <c r="AG14" s="78">
        <f>CRS!U14</f>
        <v>75</v>
      </c>
      <c r="AH14" s="4"/>
      <c r="AI14" s="4"/>
      <c r="AJ14" s="4"/>
      <c r="AK14" s="4"/>
      <c r="AL14" s="4"/>
    </row>
    <row r="15" spans="1:38" ht="12.75" customHeight="1">
      <c r="A15" s="165" t="s">
        <v>67</v>
      </c>
      <c r="B15" s="60" t="str">
        <f>CRS!B15</f>
        <v xml:space="preserve">CABILITAZAN, PABLO DONMARI A. </v>
      </c>
      <c r="C15" s="61" t="str">
        <f>CRS!C15</f>
        <v>M</v>
      </c>
      <c r="D15" s="62" t="str">
        <f>CRS!D15</f>
        <v>BSIT-WEB TRACK-2</v>
      </c>
      <c r="E15" s="63"/>
      <c r="F15" s="63" t="s">
        <v>14</v>
      </c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CRS!S15</f>
        <v/>
      </c>
      <c r="AF15" s="74" t="str">
        <f>CRS!T15</f>
        <v/>
      </c>
      <c r="AG15" s="78" t="str">
        <f>CRS!U15</f>
        <v/>
      </c>
      <c r="AH15" s="4"/>
      <c r="AI15" s="4"/>
      <c r="AJ15" s="4"/>
      <c r="AK15" s="4"/>
      <c r="AL15" s="4"/>
    </row>
    <row r="16" spans="1:38" ht="12.75" customHeight="1">
      <c r="A16" s="165" t="s">
        <v>70</v>
      </c>
      <c r="B16" s="60" t="str">
        <f>CRS!B16</f>
        <v xml:space="preserve">CALAWA, ROJAN KRISTOFFER N. </v>
      </c>
      <c r="C16" s="61" t="str">
        <f>CRS!C16</f>
        <v>M</v>
      </c>
      <c r="D16" s="62" t="str">
        <f>CRS!D16</f>
        <v>BSIT-WEB TRACK-2</v>
      </c>
      <c r="E16" s="63"/>
      <c r="F16" s="63" t="s">
        <v>14</v>
      </c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CRS!S16</f>
        <v/>
      </c>
      <c r="AF16" s="74" t="str">
        <f>CRS!T16</f>
        <v/>
      </c>
      <c r="AG16" s="78" t="str">
        <f>CRS!U16</f>
        <v/>
      </c>
      <c r="AH16" s="4"/>
      <c r="AI16" s="4"/>
      <c r="AJ16" s="4"/>
      <c r="AK16" s="4"/>
      <c r="AL16" s="4"/>
    </row>
    <row r="17" spans="1:35" ht="12.75" customHeight="1">
      <c r="A17" s="165" t="s">
        <v>73</v>
      </c>
      <c r="B17" s="60" t="str">
        <f>CRS!B17</f>
        <v xml:space="preserve">CASTRO, LEO CHRISTIAN E. </v>
      </c>
      <c r="C17" s="61" t="str">
        <f>CRS!C17</f>
        <v>M</v>
      </c>
      <c r="D17" s="62" t="str">
        <f>CRS!D17</f>
        <v>BSIT-WEB TRACK-2</v>
      </c>
      <c r="E17" s="63">
        <v>13</v>
      </c>
      <c r="F17" s="63">
        <v>15</v>
      </c>
      <c r="G17" s="63"/>
      <c r="H17" s="63"/>
      <c r="I17" s="63"/>
      <c r="J17" s="63"/>
      <c r="K17" s="63"/>
      <c r="L17" s="63"/>
      <c r="M17" s="63"/>
      <c r="N17" s="63"/>
      <c r="O17" s="67">
        <f t="shared" si="0"/>
        <v>28</v>
      </c>
      <c r="P17" s="68">
        <f t="shared" si="1"/>
        <v>43.07692307692308</v>
      </c>
      <c r="Q17" s="63">
        <v>20</v>
      </c>
      <c r="R17" s="63">
        <v>15</v>
      </c>
      <c r="S17" s="63">
        <v>0</v>
      </c>
      <c r="T17" s="63">
        <v>30</v>
      </c>
      <c r="U17" s="63">
        <v>0</v>
      </c>
      <c r="V17" s="63">
        <v>0</v>
      </c>
      <c r="W17" s="63">
        <v>100</v>
      </c>
      <c r="X17" s="63"/>
      <c r="Y17" s="63"/>
      <c r="Z17" s="63"/>
      <c r="AA17" s="67">
        <f t="shared" si="2"/>
        <v>165</v>
      </c>
      <c r="AB17" s="68">
        <f t="shared" si="3"/>
        <v>75</v>
      </c>
      <c r="AC17" s="72">
        <v>47</v>
      </c>
      <c r="AD17" s="68">
        <f t="shared" si="4"/>
        <v>62.666666666666671</v>
      </c>
      <c r="AE17" s="73">
        <f>CRS!S17</f>
        <v>60.272051282051279</v>
      </c>
      <c r="AF17" s="74">
        <f>CRS!T17</f>
        <v>57.252092797553324</v>
      </c>
      <c r="AG17" s="78">
        <f>CRS!U17</f>
        <v>79</v>
      </c>
      <c r="AH17" s="4"/>
      <c r="AI17" s="4"/>
    </row>
    <row r="18" spans="1:35" ht="12.75" customHeight="1">
      <c r="A18" s="165" t="s">
        <v>76</v>
      </c>
      <c r="B18" s="60" t="str">
        <f>CRS!B18</f>
        <v xml:space="preserve">CAWIL, JUJI T. </v>
      </c>
      <c r="C18" s="61" t="str">
        <f>CRS!C18</f>
        <v>M</v>
      </c>
      <c r="D18" s="62" t="str">
        <f>CRS!D18</f>
        <v>BSIT-WEB TRACK-1</v>
      </c>
      <c r="E18" s="63"/>
      <c r="F18" s="63">
        <v>40</v>
      </c>
      <c r="G18" s="63"/>
      <c r="H18" s="63"/>
      <c r="I18" s="63"/>
      <c r="J18" s="63"/>
      <c r="K18" s="63"/>
      <c r="L18" s="63"/>
      <c r="M18" s="63"/>
      <c r="N18" s="63"/>
      <c r="O18" s="67">
        <f t="shared" si="0"/>
        <v>40</v>
      </c>
      <c r="P18" s="68">
        <f t="shared" si="1"/>
        <v>61.53846153846154</v>
      </c>
      <c r="Q18" s="63">
        <v>0</v>
      </c>
      <c r="R18" s="63">
        <v>0</v>
      </c>
      <c r="S18" s="63">
        <v>20</v>
      </c>
      <c r="T18" s="63">
        <v>0</v>
      </c>
      <c r="U18" s="63">
        <v>0</v>
      </c>
      <c r="V18" s="63">
        <v>0</v>
      </c>
      <c r="W18" s="63">
        <v>100</v>
      </c>
      <c r="X18" s="63"/>
      <c r="Y18" s="63"/>
      <c r="Z18" s="63"/>
      <c r="AA18" s="67">
        <f t="shared" si="2"/>
        <v>120</v>
      </c>
      <c r="AB18" s="68">
        <f t="shared" si="3"/>
        <v>54.54545454545454</v>
      </c>
      <c r="AC18" s="72">
        <v>51</v>
      </c>
      <c r="AD18" s="68">
        <f t="shared" si="4"/>
        <v>68</v>
      </c>
      <c r="AE18" s="73">
        <f>CRS!S18</f>
        <v>61.427692307692311</v>
      </c>
      <c r="AF18" s="74">
        <f>CRS!T18</f>
        <v>63.575863412902891</v>
      </c>
      <c r="AG18" s="78">
        <f>CRS!U18</f>
        <v>82</v>
      </c>
      <c r="AH18" s="4"/>
      <c r="AI18" s="4"/>
    </row>
    <row r="19" spans="1:35" ht="12.75" customHeight="1">
      <c r="A19" s="165" t="s">
        <v>80</v>
      </c>
      <c r="B19" s="60" t="str">
        <f>CRS!B19</f>
        <v xml:space="preserve">CORTEZ, WENDELL R. </v>
      </c>
      <c r="C19" s="61" t="str">
        <f>CRS!C19</f>
        <v>M</v>
      </c>
      <c r="D19" s="62" t="str">
        <f>CRS!D19</f>
        <v>BSIT-WEB TRACK-1</v>
      </c>
      <c r="E19" s="63"/>
      <c r="F19" s="63" t="s">
        <v>14</v>
      </c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CRS!S19</f>
        <v/>
      </c>
      <c r="AF19" s="74" t="str">
        <f>CRS!T19</f>
        <v/>
      </c>
      <c r="AG19" s="78" t="str">
        <f>CRS!U19</f>
        <v/>
      </c>
      <c r="AH19" s="4"/>
      <c r="AI19" s="4"/>
    </row>
    <row r="20" spans="1:35" ht="12.75" customHeight="1">
      <c r="A20" s="165" t="s">
        <v>83</v>
      </c>
      <c r="B20" s="60" t="str">
        <f>CRS!B20</f>
        <v xml:space="preserve">DELA CRUZ, AARON KEITH N. </v>
      </c>
      <c r="C20" s="61" t="str">
        <f>CRS!C20</f>
        <v>M</v>
      </c>
      <c r="D20" s="62" t="str">
        <f>CRS!D20</f>
        <v>BSIT-WEB TRACK-1</v>
      </c>
      <c r="E20" s="63"/>
      <c r="F20" s="63">
        <v>30</v>
      </c>
      <c r="G20" s="63"/>
      <c r="H20" s="63"/>
      <c r="I20" s="63"/>
      <c r="J20" s="63"/>
      <c r="K20" s="63"/>
      <c r="L20" s="63"/>
      <c r="M20" s="63"/>
      <c r="N20" s="63"/>
      <c r="O20" s="67">
        <f t="shared" si="0"/>
        <v>30</v>
      </c>
      <c r="P20" s="68">
        <f t="shared" si="1"/>
        <v>46.153846153846153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50</v>
      </c>
      <c r="X20" s="63"/>
      <c r="Y20" s="63"/>
      <c r="Z20" s="63"/>
      <c r="AA20" s="67">
        <f t="shared" si="2"/>
        <v>50</v>
      </c>
      <c r="AB20" s="68">
        <f t="shared" si="3"/>
        <v>22.727272727272727</v>
      </c>
      <c r="AC20" s="72">
        <v>44</v>
      </c>
      <c r="AD20" s="68">
        <f t="shared" si="4"/>
        <v>58.666666666666664</v>
      </c>
      <c r="AE20" s="73">
        <f>CRS!S20</f>
        <v>42.677435897435899</v>
      </c>
      <c r="AF20" s="74">
        <f>CRS!T20</f>
        <v>53.479795785355002</v>
      </c>
      <c r="AG20" s="78">
        <f>CRS!U20</f>
        <v>77</v>
      </c>
      <c r="AH20" s="4"/>
      <c r="AI20" s="4"/>
    </row>
    <row r="21" spans="1:35" ht="12.75" customHeight="1">
      <c r="A21" s="165" t="s">
        <v>86</v>
      </c>
      <c r="B21" s="60" t="str">
        <f>CRS!B21</f>
        <v xml:space="preserve">DOMINGO, JOHN CARLO R. </v>
      </c>
      <c r="C21" s="61" t="str">
        <f>CRS!C21</f>
        <v>M</v>
      </c>
      <c r="D21" s="62" t="str">
        <f>CRS!D21</f>
        <v>BSIT-WEB TRACK-1</v>
      </c>
      <c r="E21" s="63"/>
      <c r="F21" s="63">
        <v>10</v>
      </c>
      <c r="G21" s="63"/>
      <c r="H21" s="63"/>
      <c r="I21" s="63"/>
      <c r="J21" s="63"/>
      <c r="K21" s="63"/>
      <c r="L21" s="63"/>
      <c r="M21" s="63"/>
      <c r="N21" s="63"/>
      <c r="O21" s="67">
        <f t="shared" si="0"/>
        <v>10</v>
      </c>
      <c r="P21" s="68">
        <f t="shared" si="1"/>
        <v>15.384615384615385</v>
      </c>
      <c r="Q21" s="63">
        <v>20</v>
      </c>
      <c r="R21" s="63">
        <v>15</v>
      </c>
      <c r="S21" s="63">
        <v>0</v>
      </c>
      <c r="T21" s="63">
        <v>30</v>
      </c>
      <c r="U21" s="63">
        <v>0</v>
      </c>
      <c r="V21" s="63">
        <v>10</v>
      </c>
      <c r="W21" s="63">
        <v>100</v>
      </c>
      <c r="X21" s="63"/>
      <c r="Y21" s="63"/>
      <c r="Z21" s="63"/>
      <c r="AA21" s="67">
        <f t="shared" si="2"/>
        <v>175</v>
      </c>
      <c r="AB21" s="68">
        <f t="shared" si="3"/>
        <v>79.545454545454547</v>
      </c>
      <c r="AC21" s="72">
        <v>61</v>
      </c>
      <c r="AD21" s="68">
        <f t="shared" si="4"/>
        <v>81.333333333333329</v>
      </c>
      <c r="AE21" s="73">
        <f>CRS!S21</f>
        <v>58.980256410256409</v>
      </c>
      <c r="AF21" s="74">
        <f>CRS!T21</f>
        <v>68.956812671977147</v>
      </c>
      <c r="AG21" s="78">
        <f>CRS!U21</f>
        <v>84</v>
      </c>
      <c r="AH21" s="4"/>
      <c r="AI21" s="4"/>
    </row>
    <row r="22" spans="1:35" ht="12.75" customHeight="1">
      <c r="A22" s="165" t="s">
        <v>89</v>
      </c>
      <c r="B22" s="60" t="str">
        <f>CRS!B22</f>
        <v xml:space="preserve">EROT, OLLINGER SYAN M. </v>
      </c>
      <c r="C22" s="61" t="str">
        <f>CRS!C22</f>
        <v>M</v>
      </c>
      <c r="D22" s="62" t="str">
        <f>CRS!D22</f>
        <v>BSIT-WEB TRACK-1</v>
      </c>
      <c r="E22" s="63">
        <v>11</v>
      </c>
      <c r="F22" s="63">
        <v>20</v>
      </c>
      <c r="G22" s="63"/>
      <c r="H22" s="63"/>
      <c r="I22" s="63"/>
      <c r="J22" s="63"/>
      <c r="K22" s="63"/>
      <c r="L22" s="63"/>
      <c r="M22" s="63"/>
      <c r="N22" s="63"/>
      <c r="O22" s="67">
        <f t="shared" si="0"/>
        <v>31</v>
      </c>
      <c r="P22" s="68">
        <f t="shared" si="1"/>
        <v>47.692307692307693</v>
      </c>
      <c r="Q22" s="63">
        <v>20</v>
      </c>
      <c r="R22" s="63">
        <v>15</v>
      </c>
      <c r="S22" s="63">
        <v>0</v>
      </c>
      <c r="T22" s="63">
        <v>30</v>
      </c>
      <c r="U22" s="63">
        <v>0</v>
      </c>
      <c r="V22" s="63">
        <v>0</v>
      </c>
      <c r="W22" s="63">
        <v>40</v>
      </c>
      <c r="X22" s="63"/>
      <c r="Y22" s="63"/>
      <c r="Z22" s="63"/>
      <c r="AA22" s="67">
        <f t="shared" si="2"/>
        <v>105</v>
      </c>
      <c r="AB22" s="68">
        <f t="shared" si="3"/>
        <v>47.727272727272727</v>
      </c>
      <c r="AC22" s="72">
        <v>58</v>
      </c>
      <c r="AD22" s="68">
        <f t="shared" si="4"/>
        <v>77.333333333333329</v>
      </c>
      <c r="AE22" s="73">
        <f>CRS!S22</f>
        <v>57.781794871794872</v>
      </c>
      <c r="AF22" s="74">
        <f>CRS!T22</f>
        <v>61.392200409239884</v>
      </c>
      <c r="AG22" s="78">
        <f>CRS!U22</f>
        <v>81</v>
      </c>
      <c r="AH22" s="4"/>
      <c r="AI22" s="4"/>
    </row>
    <row r="23" spans="1:35" ht="12.75" customHeight="1">
      <c r="A23" s="165" t="s">
        <v>92</v>
      </c>
      <c r="B23" s="60" t="str">
        <f>CRS!B23</f>
        <v xml:space="preserve">ESPAÑOLA, NECOLE P. </v>
      </c>
      <c r="C23" s="61" t="str">
        <f>CRS!C23</f>
        <v>M</v>
      </c>
      <c r="D23" s="62" t="str">
        <f>CRS!D23</f>
        <v>BSIT-NET SEC TRACK-2</v>
      </c>
      <c r="E23" s="63"/>
      <c r="F23" s="63" t="s">
        <v>14</v>
      </c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95</v>
      </c>
      <c r="B24" s="60" t="str">
        <f>CRS!B24</f>
        <v xml:space="preserve">GACUTAN, JORDS NIKKO B. </v>
      </c>
      <c r="C24" s="61" t="str">
        <f>CRS!C24</f>
        <v>M</v>
      </c>
      <c r="D24" s="62" t="str">
        <f>CRS!D24</f>
        <v>BSCS-DIGITAL ARTS TRACK-2</v>
      </c>
      <c r="E24" s="63">
        <v>15</v>
      </c>
      <c r="F24" s="63">
        <v>25</v>
      </c>
      <c r="G24" s="63"/>
      <c r="H24" s="63"/>
      <c r="I24" s="63"/>
      <c r="J24" s="63"/>
      <c r="K24" s="63"/>
      <c r="L24" s="63"/>
      <c r="M24" s="63"/>
      <c r="N24" s="63"/>
      <c r="O24" s="67">
        <f t="shared" si="0"/>
        <v>40</v>
      </c>
      <c r="P24" s="68">
        <f t="shared" si="1"/>
        <v>61.53846153846154</v>
      </c>
      <c r="Q24" s="63">
        <v>15</v>
      </c>
      <c r="R24" s="63">
        <v>15</v>
      </c>
      <c r="S24" s="63">
        <v>0</v>
      </c>
      <c r="T24" s="63">
        <v>30</v>
      </c>
      <c r="U24" s="63">
        <v>0</v>
      </c>
      <c r="V24" s="63">
        <v>10</v>
      </c>
      <c r="W24" s="63">
        <v>100</v>
      </c>
      <c r="X24" s="63"/>
      <c r="Y24" s="63"/>
      <c r="Z24" s="63"/>
      <c r="AA24" s="67">
        <f t="shared" si="2"/>
        <v>170</v>
      </c>
      <c r="AB24" s="68">
        <f t="shared" si="3"/>
        <v>77.272727272727266</v>
      </c>
      <c r="AC24" s="72">
        <v>63</v>
      </c>
      <c r="AD24" s="68">
        <f t="shared" si="4"/>
        <v>84</v>
      </c>
      <c r="AE24" s="73">
        <f>CRS!S24</f>
        <v>74.367692307692309</v>
      </c>
      <c r="AF24" s="74">
        <f>CRS!T24</f>
        <v>74.378168607708091</v>
      </c>
      <c r="AG24" s="78">
        <f>CRS!U24</f>
        <v>87</v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GARDO, JARON RALPH L. </v>
      </c>
      <c r="C25" s="61" t="str">
        <f>CRS!C25</f>
        <v>M</v>
      </c>
      <c r="D25" s="62" t="str">
        <f>CRS!D25</f>
        <v>BSIT-WEB TRACK-2</v>
      </c>
      <c r="E25" s="63">
        <v>16</v>
      </c>
      <c r="F25" s="63">
        <v>45</v>
      </c>
      <c r="G25" s="63"/>
      <c r="H25" s="63"/>
      <c r="I25" s="63"/>
      <c r="J25" s="63"/>
      <c r="K25" s="63"/>
      <c r="L25" s="63"/>
      <c r="M25" s="63"/>
      <c r="N25" s="63"/>
      <c r="O25" s="67">
        <f t="shared" si="0"/>
        <v>61</v>
      </c>
      <c r="P25" s="68">
        <f t="shared" si="1"/>
        <v>93.84615384615384</v>
      </c>
      <c r="Q25" s="63">
        <v>20</v>
      </c>
      <c r="R25" s="63">
        <v>20</v>
      </c>
      <c r="S25" s="63">
        <v>0</v>
      </c>
      <c r="T25" s="63">
        <v>30</v>
      </c>
      <c r="U25" s="63">
        <v>0</v>
      </c>
      <c r="V25" s="63">
        <v>0</v>
      </c>
      <c r="W25" s="63">
        <v>100</v>
      </c>
      <c r="X25" s="63"/>
      <c r="Y25" s="63"/>
      <c r="Z25" s="63"/>
      <c r="AA25" s="67">
        <f t="shared" si="2"/>
        <v>170</v>
      </c>
      <c r="AB25" s="68">
        <f t="shared" si="3"/>
        <v>77.272727272727266</v>
      </c>
      <c r="AC25" s="72">
        <v>62</v>
      </c>
      <c r="AD25" s="68">
        <f t="shared" si="4"/>
        <v>82.666666666666671</v>
      </c>
      <c r="AE25" s="73">
        <f>CRS!S25</f>
        <v>84.575897435897446</v>
      </c>
      <c r="AF25" s="74">
        <f>CRS!T25</f>
        <v>81.473987678987683</v>
      </c>
      <c r="AG25" s="78">
        <f>CRS!U25</f>
        <v>91</v>
      </c>
      <c r="AH25" s="4"/>
      <c r="AI25" s="4"/>
    </row>
    <row r="26" spans="1:35" ht="12.75" customHeight="1">
      <c r="A26" s="165" t="s">
        <v>102</v>
      </c>
      <c r="B26" s="60" t="str">
        <f>CRS!B26</f>
        <v xml:space="preserve">GO, MARK BRIAN JHAY C. </v>
      </c>
      <c r="C26" s="61" t="str">
        <f>CRS!C26</f>
        <v>M</v>
      </c>
      <c r="D26" s="62" t="str">
        <f>CRS!D26</f>
        <v>BSIT-ERP TRACK-1</v>
      </c>
      <c r="E26" s="63"/>
      <c r="F26" s="63" t="s">
        <v>14</v>
      </c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353"/>
      <c r="AI26" s="355" t="s">
        <v>210</v>
      </c>
    </row>
    <row r="27" spans="1:35" ht="12.75" customHeight="1">
      <c r="A27" s="165" t="s">
        <v>106</v>
      </c>
      <c r="B27" s="60" t="str">
        <f>CRS!B27</f>
        <v xml:space="preserve">GOMEZ, JOHN PAUL D. </v>
      </c>
      <c r="C27" s="61" t="str">
        <f>CRS!C27</f>
        <v>M</v>
      </c>
      <c r="D27" s="62" t="str">
        <f>CRS!D27</f>
        <v>BSIT-WEB TRACK-1</v>
      </c>
      <c r="E27" s="63">
        <v>12</v>
      </c>
      <c r="F27" s="63">
        <v>25</v>
      </c>
      <c r="G27" s="63"/>
      <c r="H27" s="63"/>
      <c r="I27" s="63"/>
      <c r="J27" s="63"/>
      <c r="K27" s="63"/>
      <c r="L27" s="63"/>
      <c r="M27" s="63"/>
      <c r="N27" s="63"/>
      <c r="O27" s="67">
        <f t="shared" si="0"/>
        <v>37</v>
      </c>
      <c r="P27" s="68">
        <f t="shared" si="1"/>
        <v>56.92307692307692</v>
      </c>
      <c r="Q27" s="63">
        <v>0</v>
      </c>
      <c r="R27" s="63">
        <v>0</v>
      </c>
      <c r="S27" s="63">
        <v>0</v>
      </c>
      <c r="T27" s="63">
        <v>30</v>
      </c>
      <c r="U27" s="63">
        <v>0</v>
      </c>
      <c r="V27" s="63">
        <v>0</v>
      </c>
      <c r="W27" s="63">
        <v>0</v>
      </c>
      <c r="X27" s="63"/>
      <c r="Y27" s="63"/>
      <c r="Z27" s="63"/>
      <c r="AA27" s="67">
        <f t="shared" si="2"/>
        <v>30</v>
      </c>
      <c r="AB27" s="68">
        <f t="shared" si="3"/>
        <v>13.636363636363635</v>
      </c>
      <c r="AC27" s="72">
        <v>52</v>
      </c>
      <c r="AD27" s="68">
        <f t="shared" si="4"/>
        <v>69.333333333333343</v>
      </c>
      <c r="AE27" s="73">
        <f>CRS!S27</f>
        <v>46.857948717948723</v>
      </c>
      <c r="AF27" s="74">
        <f>CRS!T27</f>
        <v>57.192087397251868</v>
      </c>
      <c r="AG27" s="78">
        <f>CRS!U27</f>
        <v>79</v>
      </c>
      <c r="AH27" s="354"/>
      <c r="AI27" s="356"/>
    </row>
    <row r="28" spans="1:35" ht="12.75" customHeight="1">
      <c r="A28" s="165" t="s">
        <v>109</v>
      </c>
      <c r="B28" s="60" t="str">
        <f>CRS!B28</f>
        <v xml:space="preserve">KASE, JEREMY </v>
      </c>
      <c r="C28" s="61" t="str">
        <f>CRS!C28</f>
        <v>M</v>
      </c>
      <c r="D28" s="62" t="str">
        <f>CRS!D28</f>
        <v>BSIT-NET SEC TRACK-2</v>
      </c>
      <c r="E28" s="63">
        <v>16</v>
      </c>
      <c r="F28" s="63">
        <v>45</v>
      </c>
      <c r="G28" s="63"/>
      <c r="H28" s="63"/>
      <c r="I28" s="63"/>
      <c r="J28" s="63"/>
      <c r="K28" s="63"/>
      <c r="L28" s="63"/>
      <c r="M28" s="63"/>
      <c r="N28" s="63"/>
      <c r="O28" s="67">
        <f t="shared" si="0"/>
        <v>61</v>
      </c>
      <c r="P28" s="68">
        <f t="shared" si="1"/>
        <v>93.84615384615384</v>
      </c>
      <c r="Q28" s="63">
        <v>20</v>
      </c>
      <c r="R28" s="63">
        <v>20</v>
      </c>
      <c r="S28" s="63">
        <v>0</v>
      </c>
      <c r="T28" s="63">
        <v>30</v>
      </c>
      <c r="U28" s="63">
        <v>10</v>
      </c>
      <c r="V28" s="63">
        <v>10</v>
      </c>
      <c r="W28" s="63">
        <v>100</v>
      </c>
      <c r="X28" s="63"/>
      <c r="Y28" s="63"/>
      <c r="Z28" s="63"/>
      <c r="AA28" s="67">
        <f t="shared" si="2"/>
        <v>190</v>
      </c>
      <c r="AB28" s="68">
        <f t="shared" si="3"/>
        <v>86.36363636363636</v>
      </c>
      <c r="AC28" s="72">
        <v>63</v>
      </c>
      <c r="AD28" s="68">
        <f t="shared" si="4"/>
        <v>84</v>
      </c>
      <c r="AE28" s="73">
        <f>CRS!S28</f>
        <v>88.029230769230765</v>
      </c>
      <c r="AF28" s="74">
        <f>CRS!T28</f>
        <v>78.482739530206629</v>
      </c>
      <c r="AG28" s="78">
        <f>CRS!U28</f>
        <v>89</v>
      </c>
      <c r="AH28" s="354"/>
      <c r="AI28" s="356"/>
    </row>
    <row r="29" spans="1:35" ht="12.75" customHeight="1">
      <c r="A29" s="165" t="s">
        <v>112</v>
      </c>
      <c r="B29" s="60" t="str">
        <f>CRS!B29</f>
        <v xml:space="preserve">LALLANA, DAPHNE G. </v>
      </c>
      <c r="C29" s="61" t="str">
        <f>CRS!C29</f>
        <v>F</v>
      </c>
      <c r="D29" s="62" t="str">
        <f>CRS!D29</f>
        <v>BSIT-ERP TRACK-2</v>
      </c>
      <c r="E29" s="63">
        <v>10</v>
      </c>
      <c r="F29" s="63">
        <v>35</v>
      </c>
      <c r="G29" s="63"/>
      <c r="H29" s="63"/>
      <c r="I29" s="63"/>
      <c r="J29" s="63"/>
      <c r="K29" s="63"/>
      <c r="L29" s="63"/>
      <c r="M29" s="63"/>
      <c r="N29" s="63"/>
      <c r="O29" s="67">
        <f t="shared" si="0"/>
        <v>45</v>
      </c>
      <c r="P29" s="68">
        <f t="shared" si="1"/>
        <v>69.230769230769226</v>
      </c>
      <c r="Q29" s="63">
        <v>15</v>
      </c>
      <c r="R29" s="63">
        <v>15</v>
      </c>
      <c r="S29" s="63">
        <v>0</v>
      </c>
      <c r="T29" s="63">
        <v>20</v>
      </c>
      <c r="U29" s="63">
        <v>10</v>
      </c>
      <c r="V29" s="63">
        <v>0</v>
      </c>
      <c r="W29" s="63">
        <v>40</v>
      </c>
      <c r="X29" s="63"/>
      <c r="Y29" s="63"/>
      <c r="Z29" s="63"/>
      <c r="AA29" s="67">
        <f t="shared" si="2"/>
        <v>100</v>
      </c>
      <c r="AB29" s="68">
        <f t="shared" si="3"/>
        <v>45.454545454545453</v>
      </c>
      <c r="AC29" s="72">
        <v>47</v>
      </c>
      <c r="AD29" s="68">
        <f t="shared" si="4"/>
        <v>62.666666666666671</v>
      </c>
      <c r="AE29" s="73">
        <f>CRS!S29</f>
        <v>59.152820512820512</v>
      </c>
      <c r="AF29" s="74">
        <f>CRS!T29</f>
        <v>61.327185632350108</v>
      </c>
      <c r="AG29" s="78">
        <f>CRS!U29</f>
        <v>81</v>
      </c>
      <c r="AH29" s="354"/>
      <c r="AI29" s="356"/>
    </row>
    <row r="30" spans="1:35" ht="12.75" customHeight="1">
      <c r="A30" s="165" t="s">
        <v>116</v>
      </c>
      <c r="B30" s="60" t="str">
        <f>CRS!B30</f>
        <v xml:space="preserve">LOPEZ, WILCARL D. </v>
      </c>
      <c r="C30" s="61" t="str">
        <f>CRS!C30</f>
        <v>M</v>
      </c>
      <c r="D30" s="62" t="str">
        <f>CRS!D30</f>
        <v>BSCS-DIGITAL ARTS TRACK-1</v>
      </c>
      <c r="E30" s="63">
        <v>13</v>
      </c>
      <c r="F30" s="63">
        <v>45</v>
      </c>
      <c r="G30" s="63"/>
      <c r="H30" s="63"/>
      <c r="I30" s="63"/>
      <c r="J30" s="63"/>
      <c r="K30" s="63"/>
      <c r="L30" s="63"/>
      <c r="M30" s="63"/>
      <c r="N30" s="63"/>
      <c r="O30" s="67">
        <f t="shared" si="0"/>
        <v>58</v>
      </c>
      <c r="P30" s="68">
        <f t="shared" si="1"/>
        <v>89.230769230769241</v>
      </c>
      <c r="Q30" s="63">
        <v>15</v>
      </c>
      <c r="R30" s="63">
        <v>10</v>
      </c>
      <c r="S30" s="63">
        <v>0</v>
      </c>
      <c r="T30" s="63">
        <v>30</v>
      </c>
      <c r="U30" s="63">
        <v>0</v>
      </c>
      <c r="V30" s="63">
        <v>0</v>
      </c>
      <c r="W30" s="63">
        <v>100</v>
      </c>
      <c r="X30" s="63"/>
      <c r="Y30" s="63"/>
      <c r="Z30" s="63"/>
      <c r="AA30" s="67">
        <f t="shared" si="2"/>
        <v>155</v>
      </c>
      <c r="AB30" s="68">
        <f t="shared" si="3"/>
        <v>70.454545454545453</v>
      </c>
      <c r="AC30" s="72">
        <v>73</v>
      </c>
      <c r="AD30" s="68">
        <f t="shared" si="4"/>
        <v>97.333333333333343</v>
      </c>
      <c r="AE30" s="73">
        <f>CRS!S30</f>
        <v>85.789487179487196</v>
      </c>
      <c r="AF30" s="74">
        <f>CRS!T30</f>
        <v>83.403590992341009</v>
      </c>
      <c r="AG30" s="78">
        <f>CRS!U30</f>
        <v>92</v>
      </c>
      <c r="AH30" s="354"/>
      <c r="AI30" s="356"/>
    </row>
    <row r="31" spans="1:35" ht="12.75" customHeight="1">
      <c r="A31" s="165" t="s">
        <v>120</v>
      </c>
      <c r="B31" s="60" t="str">
        <f>CRS!B31</f>
        <v xml:space="preserve">MACARAEG, JOSEPH PAUL D. </v>
      </c>
      <c r="C31" s="61" t="str">
        <f>CRS!C31</f>
        <v>M</v>
      </c>
      <c r="D31" s="62" t="str">
        <f>CRS!D31</f>
        <v>BSIT-WEB TRACK-1</v>
      </c>
      <c r="E31" s="63">
        <v>8</v>
      </c>
      <c r="F31" s="63">
        <v>45</v>
      </c>
      <c r="G31" s="63"/>
      <c r="H31" s="63"/>
      <c r="I31" s="63"/>
      <c r="J31" s="63"/>
      <c r="K31" s="63"/>
      <c r="L31" s="63"/>
      <c r="M31" s="63"/>
      <c r="N31" s="63"/>
      <c r="O31" s="67">
        <f t="shared" si="0"/>
        <v>53</v>
      </c>
      <c r="P31" s="68">
        <f t="shared" si="1"/>
        <v>81.538461538461533</v>
      </c>
      <c r="Q31" s="63">
        <v>20</v>
      </c>
      <c r="R31" s="63">
        <v>20</v>
      </c>
      <c r="S31" s="63">
        <v>0</v>
      </c>
      <c r="T31" s="63">
        <v>30</v>
      </c>
      <c r="U31" s="63">
        <v>0</v>
      </c>
      <c r="V31" s="63">
        <v>10</v>
      </c>
      <c r="W31" s="63">
        <v>100</v>
      </c>
      <c r="X31" s="63"/>
      <c r="Y31" s="63"/>
      <c r="Z31" s="63"/>
      <c r="AA31" s="67">
        <f t="shared" si="2"/>
        <v>180</v>
      </c>
      <c r="AB31" s="68">
        <f t="shared" si="3"/>
        <v>81.818181818181827</v>
      </c>
      <c r="AC31" s="72">
        <v>48</v>
      </c>
      <c r="AD31" s="68">
        <f t="shared" si="4"/>
        <v>64</v>
      </c>
      <c r="AE31" s="73">
        <f>CRS!S31</f>
        <v>75.66769230769232</v>
      </c>
      <c r="AF31" s="74">
        <f>CRS!T31</f>
        <v>66.112156987749103</v>
      </c>
      <c r="AG31" s="78">
        <f>CRS!U31</f>
        <v>83</v>
      </c>
      <c r="AH31" s="354"/>
      <c r="AI31" s="356"/>
    </row>
    <row r="32" spans="1:35" ht="12.75" customHeight="1">
      <c r="A32" s="165" t="s">
        <v>123</v>
      </c>
      <c r="B32" s="60" t="str">
        <f>CRS!B32</f>
        <v xml:space="preserve">MACAUMBANG, ABDUL ILAAH G. </v>
      </c>
      <c r="C32" s="61" t="str">
        <f>CRS!C32</f>
        <v>M</v>
      </c>
      <c r="D32" s="62" t="str">
        <f>CRS!D32</f>
        <v>BSIT-ERP TRACK-2</v>
      </c>
      <c r="E32" s="63">
        <v>8</v>
      </c>
      <c r="F32" s="63">
        <v>15</v>
      </c>
      <c r="G32" s="63"/>
      <c r="H32" s="63"/>
      <c r="I32" s="63"/>
      <c r="J32" s="63"/>
      <c r="K32" s="63"/>
      <c r="L32" s="63"/>
      <c r="M32" s="63"/>
      <c r="N32" s="63"/>
      <c r="O32" s="67">
        <f t="shared" si="0"/>
        <v>23</v>
      </c>
      <c r="P32" s="68">
        <f t="shared" si="1"/>
        <v>35.384615384615387</v>
      </c>
      <c r="Q32" s="63">
        <v>20</v>
      </c>
      <c r="R32" s="63">
        <v>10</v>
      </c>
      <c r="S32" s="63">
        <v>0</v>
      </c>
      <c r="T32" s="63">
        <v>30</v>
      </c>
      <c r="U32" s="63">
        <v>0</v>
      </c>
      <c r="V32" s="63">
        <v>10</v>
      </c>
      <c r="W32" s="63">
        <v>50</v>
      </c>
      <c r="X32" s="63"/>
      <c r="Y32" s="63"/>
      <c r="Z32" s="63"/>
      <c r="AA32" s="67">
        <f t="shared" si="2"/>
        <v>120</v>
      </c>
      <c r="AB32" s="68">
        <f t="shared" si="3"/>
        <v>54.54545454545454</v>
      </c>
      <c r="AC32" s="72">
        <v>45</v>
      </c>
      <c r="AD32" s="68">
        <f t="shared" si="4"/>
        <v>60</v>
      </c>
      <c r="AE32" s="73">
        <f>CRS!S32</f>
        <v>50.07692307692308</v>
      </c>
      <c r="AF32" s="74">
        <f>CRS!T32</f>
        <v>49.71813515431937</v>
      </c>
      <c r="AG32" s="78">
        <f>CRS!U32</f>
        <v>74</v>
      </c>
      <c r="AH32" s="354"/>
      <c r="AI32" s="356"/>
    </row>
    <row r="33" spans="1:38" ht="12.75" customHeight="1">
      <c r="A33" s="165" t="s">
        <v>126</v>
      </c>
      <c r="B33" s="60" t="str">
        <f>CRS!B33</f>
        <v xml:space="preserve">MANLONG, DEANTON S. </v>
      </c>
      <c r="C33" s="61" t="str">
        <f>CRS!C33</f>
        <v>M</v>
      </c>
      <c r="D33" s="62" t="str">
        <f>CRS!D33</f>
        <v>BSIT-WEB TRACK-2</v>
      </c>
      <c r="E33" s="63">
        <v>9</v>
      </c>
      <c r="F33" s="63">
        <v>35</v>
      </c>
      <c r="G33" s="63"/>
      <c r="H33" s="63"/>
      <c r="I33" s="63"/>
      <c r="J33" s="63"/>
      <c r="K33" s="63"/>
      <c r="L33" s="63"/>
      <c r="M33" s="63"/>
      <c r="N33" s="63"/>
      <c r="O33" s="67">
        <f t="shared" si="0"/>
        <v>44</v>
      </c>
      <c r="P33" s="68">
        <f t="shared" si="1"/>
        <v>67.692307692307693</v>
      </c>
      <c r="Q33" s="63">
        <v>0</v>
      </c>
      <c r="R33" s="63">
        <v>0</v>
      </c>
      <c r="S33" s="63">
        <v>20</v>
      </c>
      <c r="T33" s="63">
        <v>0</v>
      </c>
      <c r="U33" s="63">
        <v>0</v>
      </c>
      <c r="V33" s="63">
        <v>0</v>
      </c>
      <c r="W33" s="63">
        <v>0</v>
      </c>
      <c r="X33" s="63"/>
      <c r="Y33" s="63"/>
      <c r="Z33" s="63"/>
      <c r="AA33" s="67">
        <f t="shared" si="2"/>
        <v>20</v>
      </c>
      <c r="AB33" s="68">
        <f t="shared" si="3"/>
        <v>9.0909090909090917</v>
      </c>
      <c r="AC33" s="72">
        <v>41</v>
      </c>
      <c r="AD33" s="68">
        <f t="shared" si="4"/>
        <v>54.666666666666664</v>
      </c>
      <c r="AE33" s="73">
        <f>CRS!S33</f>
        <v>43.925128205128203</v>
      </c>
      <c r="AF33" s="74">
        <f>CRS!T33</f>
        <v>26.997902448428764</v>
      </c>
      <c r="AG33" s="78">
        <f>CRS!U33</f>
        <v>72</v>
      </c>
      <c r="AH33" s="354"/>
      <c r="AI33" s="356"/>
      <c r="AJ33" s="4"/>
      <c r="AK33" s="4"/>
      <c r="AL33" s="4"/>
    </row>
    <row r="34" spans="1:38" ht="12.75" customHeight="1">
      <c r="A34" s="165" t="s">
        <v>129</v>
      </c>
      <c r="B34" s="60" t="str">
        <f>CRS!B34</f>
        <v xml:space="preserve">ORDOÑEZ, JAN TYRONNE L. </v>
      </c>
      <c r="C34" s="61" t="str">
        <f>CRS!C34</f>
        <v>M</v>
      </c>
      <c r="D34" s="62" t="str">
        <f>CRS!D34</f>
        <v>BSIT-NET SEC TRACK-2</v>
      </c>
      <c r="E34" s="63"/>
      <c r="F34" s="63">
        <v>40</v>
      </c>
      <c r="G34" s="63"/>
      <c r="H34" s="63"/>
      <c r="I34" s="63"/>
      <c r="J34" s="63"/>
      <c r="K34" s="63"/>
      <c r="L34" s="63"/>
      <c r="M34" s="63"/>
      <c r="N34" s="63"/>
      <c r="O34" s="67">
        <f t="shared" si="0"/>
        <v>40</v>
      </c>
      <c r="P34" s="68">
        <f t="shared" si="1"/>
        <v>61.53846153846154</v>
      </c>
      <c r="Q34" s="63">
        <v>20</v>
      </c>
      <c r="R34" s="63">
        <v>10</v>
      </c>
      <c r="S34" s="63">
        <v>0</v>
      </c>
      <c r="T34" s="63">
        <v>0</v>
      </c>
      <c r="U34" s="63">
        <v>0</v>
      </c>
      <c r="V34" s="63">
        <v>0</v>
      </c>
      <c r="W34" s="63">
        <v>50</v>
      </c>
      <c r="X34" s="63"/>
      <c r="Y34" s="63"/>
      <c r="Z34" s="63"/>
      <c r="AA34" s="67">
        <f t="shared" si="2"/>
        <v>80</v>
      </c>
      <c r="AB34" s="68">
        <f t="shared" si="3"/>
        <v>36.363636363636367</v>
      </c>
      <c r="AC34" s="72">
        <v>48</v>
      </c>
      <c r="AD34" s="68">
        <f t="shared" si="4"/>
        <v>64</v>
      </c>
      <c r="AE34" s="73">
        <f>CRS!S34</f>
        <v>54.067692307692312</v>
      </c>
      <c r="AF34" s="74">
        <f>CRS!T34</f>
        <v>46.172403484673225</v>
      </c>
      <c r="AG34" s="78">
        <f>CRS!U34</f>
        <v>74</v>
      </c>
      <c r="AH34" s="354"/>
      <c r="AI34" s="356"/>
      <c r="AJ34" s="4"/>
      <c r="AK34" s="4"/>
      <c r="AL34" s="4"/>
    </row>
    <row r="35" spans="1:38" ht="12.75" customHeight="1">
      <c r="A35" s="165" t="s">
        <v>132</v>
      </c>
      <c r="B35" s="60" t="str">
        <f>CRS!B35</f>
        <v xml:space="preserve">ORPILLA, NORVEEN ROIZE C. </v>
      </c>
      <c r="C35" s="61" t="str">
        <f>CRS!C35</f>
        <v>M</v>
      </c>
      <c r="D35" s="62" t="str">
        <f>CRS!D35</f>
        <v>BSIT-NET SEC TRACK-2</v>
      </c>
      <c r="E35" s="63">
        <v>11</v>
      </c>
      <c r="F35" s="63">
        <v>35</v>
      </c>
      <c r="G35" s="63"/>
      <c r="H35" s="63"/>
      <c r="I35" s="63"/>
      <c r="J35" s="63"/>
      <c r="K35" s="63"/>
      <c r="L35" s="63"/>
      <c r="M35" s="63"/>
      <c r="N35" s="63"/>
      <c r="O35" s="67">
        <f t="shared" si="0"/>
        <v>46</v>
      </c>
      <c r="P35" s="68">
        <f t="shared" si="1"/>
        <v>70.769230769230774</v>
      </c>
      <c r="Q35" s="63">
        <v>15</v>
      </c>
      <c r="R35" s="63">
        <v>15</v>
      </c>
      <c r="S35" s="63">
        <v>0</v>
      </c>
      <c r="T35" s="63">
        <v>20</v>
      </c>
      <c r="U35" s="63">
        <v>10</v>
      </c>
      <c r="V35" s="63">
        <v>0</v>
      </c>
      <c r="W35" s="63">
        <v>40</v>
      </c>
      <c r="X35" s="63"/>
      <c r="Y35" s="63"/>
      <c r="Z35" s="63"/>
      <c r="AA35" s="67">
        <f t="shared" si="2"/>
        <v>100</v>
      </c>
      <c r="AB35" s="68">
        <f t="shared" si="3"/>
        <v>45.454545454545453</v>
      </c>
      <c r="AC35" s="72">
        <v>47</v>
      </c>
      <c r="AD35" s="68">
        <f t="shared" si="4"/>
        <v>62.666666666666671</v>
      </c>
      <c r="AE35" s="73">
        <f>CRS!S35</f>
        <v>59.660512820512821</v>
      </c>
      <c r="AF35" s="74">
        <f>CRS!T35</f>
        <v>63.271635425977536</v>
      </c>
      <c r="AG35" s="78">
        <f>CRS!U35</f>
        <v>82</v>
      </c>
      <c r="AH35" s="354"/>
      <c r="AI35" s="356"/>
      <c r="AJ35" s="4"/>
      <c r="AK35" s="4"/>
      <c r="AL35" s="4"/>
    </row>
    <row r="36" spans="1:38" ht="12.75" customHeight="1">
      <c r="A36" s="165" t="s">
        <v>135</v>
      </c>
      <c r="B36" s="60" t="str">
        <f>CRS!B36</f>
        <v xml:space="preserve">PACAMARRA, CYRIL A. </v>
      </c>
      <c r="C36" s="61" t="str">
        <f>CRS!C36</f>
        <v>M</v>
      </c>
      <c r="D36" s="62" t="str">
        <f>CRS!D36</f>
        <v>BSIT-NET SEC TRACK-2</v>
      </c>
      <c r="E36" s="63"/>
      <c r="F36" s="63" t="s">
        <v>14</v>
      </c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354"/>
      <c r="AI36" s="356"/>
      <c r="AJ36" s="4"/>
      <c r="AK36" s="4"/>
      <c r="AL36" s="4"/>
    </row>
    <row r="37" spans="1:38" ht="12.75" customHeight="1">
      <c r="A37" s="165" t="s">
        <v>138</v>
      </c>
      <c r="B37" s="60" t="str">
        <f>CRS!B37</f>
        <v xml:space="preserve">PACLEB, ANGELA T. </v>
      </c>
      <c r="C37" s="61" t="str">
        <f>CRS!C37</f>
        <v>F</v>
      </c>
      <c r="D37" s="62" t="str">
        <f>CRS!D37</f>
        <v>BSIT-WEB TRACK-2</v>
      </c>
      <c r="E37" s="63">
        <v>8</v>
      </c>
      <c r="F37" s="63">
        <v>40</v>
      </c>
      <c r="G37" s="63"/>
      <c r="H37" s="63"/>
      <c r="I37" s="63"/>
      <c r="J37" s="63"/>
      <c r="K37" s="63"/>
      <c r="L37" s="63"/>
      <c r="M37" s="63"/>
      <c r="N37" s="63"/>
      <c r="O37" s="67">
        <f t="shared" si="0"/>
        <v>48</v>
      </c>
      <c r="P37" s="68">
        <f t="shared" si="1"/>
        <v>73.846153846153854</v>
      </c>
      <c r="Q37" s="63">
        <v>20</v>
      </c>
      <c r="R37" s="63">
        <v>20</v>
      </c>
      <c r="S37" s="63">
        <v>0</v>
      </c>
      <c r="T37" s="63">
        <v>20</v>
      </c>
      <c r="U37" s="63">
        <v>10</v>
      </c>
      <c r="V37" s="63">
        <v>10</v>
      </c>
      <c r="W37" s="63">
        <v>50</v>
      </c>
      <c r="X37" s="63"/>
      <c r="Y37" s="63"/>
      <c r="Z37" s="63"/>
      <c r="AA37" s="67">
        <f t="shared" si="2"/>
        <v>130</v>
      </c>
      <c r="AB37" s="68">
        <f t="shared" si="3"/>
        <v>59.090909090909093</v>
      </c>
      <c r="AC37" s="72">
        <v>51</v>
      </c>
      <c r="AD37" s="68">
        <f t="shared" si="4"/>
        <v>68</v>
      </c>
      <c r="AE37" s="73">
        <f>CRS!S37</f>
        <v>66.989230769230772</v>
      </c>
      <c r="AF37" s="74">
        <f>CRS!T37</f>
        <v>68.487918956043956</v>
      </c>
      <c r="AG37" s="78">
        <f>CRS!U37</f>
        <v>84</v>
      </c>
      <c r="AH37" s="354"/>
      <c r="AI37" s="356"/>
      <c r="AJ37" s="4"/>
      <c r="AK37" s="4"/>
      <c r="AL37" s="4"/>
    </row>
    <row r="38" spans="1:38" ht="12.75" customHeight="1">
      <c r="A38" s="165" t="s">
        <v>141</v>
      </c>
      <c r="B38" s="60" t="str">
        <f>CRS!B38</f>
        <v xml:space="preserve">PERALTA, VINCE RYEL F. </v>
      </c>
      <c r="C38" s="61" t="str">
        <f>CRS!C38</f>
        <v>M</v>
      </c>
      <c r="D38" s="62" t="str">
        <f>CRS!D38</f>
        <v>BSCS-MOBILE TECH TRACK-2</v>
      </c>
      <c r="E38" s="63"/>
      <c r="F38" s="63">
        <v>15</v>
      </c>
      <c r="G38" s="63"/>
      <c r="H38" s="63"/>
      <c r="I38" s="63"/>
      <c r="J38" s="63"/>
      <c r="K38" s="63"/>
      <c r="L38" s="63"/>
      <c r="M38" s="63"/>
      <c r="N38" s="63"/>
      <c r="O38" s="67">
        <f t="shared" si="0"/>
        <v>15</v>
      </c>
      <c r="P38" s="68">
        <f t="shared" si="1"/>
        <v>23.076923076923077</v>
      </c>
      <c r="Q38" s="63">
        <v>20</v>
      </c>
      <c r="R38" s="63">
        <v>0</v>
      </c>
      <c r="S38" s="63">
        <v>0</v>
      </c>
      <c r="T38" s="63">
        <v>30</v>
      </c>
      <c r="U38" s="63">
        <v>0</v>
      </c>
      <c r="V38" s="63">
        <v>0</v>
      </c>
      <c r="W38" s="63">
        <v>0</v>
      </c>
      <c r="X38" s="63"/>
      <c r="Y38" s="63"/>
      <c r="Z38" s="63"/>
      <c r="AA38" s="67">
        <f t="shared" si="2"/>
        <v>50</v>
      </c>
      <c r="AB38" s="68">
        <f t="shared" si="3"/>
        <v>22.727272727272727</v>
      </c>
      <c r="AC38" s="72">
        <v>42</v>
      </c>
      <c r="AD38" s="68">
        <f t="shared" si="4"/>
        <v>56.000000000000007</v>
      </c>
      <c r="AE38" s="73">
        <f>CRS!S38</f>
        <v>34.155384615384619</v>
      </c>
      <c r="AF38" s="74">
        <f>CRS!T38</f>
        <v>48.135215376728539</v>
      </c>
      <c r="AG38" s="78">
        <f>CRS!U38</f>
        <v>74</v>
      </c>
      <c r="AH38" s="354"/>
      <c r="AI38" s="356"/>
      <c r="AJ38" s="4"/>
      <c r="AK38" s="4"/>
      <c r="AL38" s="4"/>
    </row>
    <row r="39" spans="1:38" ht="12.75" customHeight="1">
      <c r="A39" s="165" t="s">
        <v>145</v>
      </c>
      <c r="B39" s="60" t="str">
        <f>CRS!B39</f>
        <v xml:space="preserve">QUIBAN, JUDY ANN L. </v>
      </c>
      <c r="C39" s="61" t="str">
        <f>CRS!C39</f>
        <v>F</v>
      </c>
      <c r="D39" s="62" t="str">
        <f>CRS!D39</f>
        <v>BSIT-WEB TRACK-2</v>
      </c>
      <c r="E39" s="63">
        <v>11</v>
      </c>
      <c r="F39" s="63">
        <v>35</v>
      </c>
      <c r="G39" s="63"/>
      <c r="H39" s="63"/>
      <c r="I39" s="63"/>
      <c r="J39" s="63"/>
      <c r="K39" s="63"/>
      <c r="L39" s="63"/>
      <c r="M39" s="63"/>
      <c r="N39" s="63"/>
      <c r="O39" s="67">
        <f t="shared" si="0"/>
        <v>46</v>
      </c>
      <c r="P39" s="68">
        <f t="shared" si="1"/>
        <v>70.769230769230774</v>
      </c>
      <c r="Q39" s="63">
        <v>20</v>
      </c>
      <c r="R39" s="63">
        <v>15</v>
      </c>
      <c r="S39" s="63">
        <v>0</v>
      </c>
      <c r="T39" s="63">
        <v>30</v>
      </c>
      <c r="U39" s="63">
        <v>0</v>
      </c>
      <c r="V39" s="63">
        <v>0</v>
      </c>
      <c r="W39" s="63">
        <v>100</v>
      </c>
      <c r="X39" s="63"/>
      <c r="Y39" s="63"/>
      <c r="Z39" s="63"/>
      <c r="AA39" s="67">
        <f t="shared" si="2"/>
        <v>165</v>
      </c>
      <c r="AB39" s="68">
        <f t="shared" si="3"/>
        <v>75</v>
      </c>
      <c r="AC39" s="72">
        <v>42</v>
      </c>
      <c r="AD39" s="68">
        <f t="shared" si="4"/>
        <v>56.000000000000007</v>
      </c>
      <c r="AE39" s="73">
        <f>CRS!S39</f>
        <v>67.143846153846155</v>
      </c>
      <c r="AF39" s="74">
        <f>CRS!T39</f>
        <v>69.950453921078918</v>
      </c>
      <c r="AG39" s="78">
        <f>CRS!U39</f>
        <v>85</v>
      </c>
      <c r="AH39" s="354"/>
      <c r="AI39" s="356"/>
      <c r="AJ39" s="4"/>
      <c r="AK39" s="4"/>
      <c r="AL39" s="4"/>
    </row>
    <row r="40" spans="1:38" ht="12.75" customHeight="1">
      <c r="A40" s="165" t="s">
        <v>148</v>
      </c>
      <c r="B40" s="60" t="str">
        <f>CRS!B40</f>
        <v xml:space="preserve">REYES, CARLO M. </v>
      </c>
      <c r="C40" s="61" t="str">
        <f>CRS!C40</f>
        <v>M</v>
      </c>
      <c r="D40" s="62" t="str">
        <f>CRS!D40</f>
        <v>BSIT-WEB TRACK-2</v>
      </c>
      <c r="E40" s="63">
        <v>13</v>
      </c>
      <c r="F40" s="63">
        <v>45</v>
      </c>
      <c r="G40" s="63"/>
      <c r="H40" s="63"/>
      <c r="I40" s="63"/>
      <c r="J40" s="63"/>
      <c r="K40" s="63"/>
      <c r="L40" s="63"/>
      <c r="M40" s="63"/>
      <c r="N40" s="63"/>
      <c r="O40" s="67">
        <f t="shared" si="0"/>
        <v>58</v>
      </c>
      <c r="P40" s="68">
        <f t="shared" si="1"/>
        <v>89.230769230769241</v>
      </c>
      <c r="Q40" s="63">
        <v>20</v>
      </c>
      <c r="R40" s="63">
        <v>20</v>
      </c>
      <c r="S40" s="63">
        <v>0</v>
      </c>
      <c r="T40" s="63">
        <v>30</v>
      </c>
      <c r="U40" s="63">
        <v>15</v>
      </c>
      <c r="V40" s="63">
        <v>10</v>
      </c>
      <c r="W40" s="63">
        <v>100</v>
      </c>
      <c r="X40" s="63"/>
      <c r="Y40" s="63"/>
      <c r="Z40" s="63"/>
      <c r="AA40" s="67">
        <f t="shared" si="2"/>
        <v>195</v>
      </c>
      <c r="AB40" s="68">
        <f t="shared" si="3"/>
        <v>88.63636363636364</v>
      </c>
      <c r="AC40" s="72">
        <v>58</v>
      </c>
      <c r="AD40" s="68">
        <f t="shared" si="4"/>
        <v>77.333333333333329</v>
      </c>
      <c r="AE40" s="73">
        <f>CRS!S40</f>
        <v>84.989487179487185</v>
      </c>
      <c r="AF40" s="74">
        <f>CRS!T40</f>
        <v>81.273761446886454</v>
      </c>
      <c r="AG40" s="78">
        <f>CRS!U40</f>
        <v>91</v>
      </c>
      <c r="AH40" s="354"/>
      <c r="AI40" s="356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1" t="str">
        <f>A1</f>
        <v>CITCS 2A  ITE3</v>
      </c>
      <c r="B42" s="362"/>
      <c r="C42" s="362"/>
      <c r="D42" s="362"/>
      <c r="E42" s="295" t="s">
        <v>252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63"/>
      <c r="B43" s="364"/>
      <c r="C43" s="364"/>
      <c r="D43" s="364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65" t="s">
        <v>201</v>
      </c>
      <c r="AD43" s="366"/>
      <c r="AE43" s="375" t="str">
        <f>AE2</f>
        <v>RAW SCORE</v>
      </c>
      <c r="AF43" s="349" t="s">
        <v>202</v>
      </c>
      <c r="AG43" s="351" t="s">
        <v>212</v>
      </c>
      <c r="AH43" s="77"/>
      <c r="AI43" s="77"/>
      <c r="AJ43" s="77"/>
      <c r="AK43" s="77"/>
      <c r="AL43" s="77"/>
    </row>
    <row r="44" spans="1:38" ht="12.75" customHeight="1">
      <c r="A44" s="305" t="str">
        <f>A3</f>
        <v>WEB APPLICATION DEVELOPMENT</v>
      </c>
      <c r="B44" s="306"/>
      <c r="C44" s="306"/>
      <c r="D44" s="306"/>
      <c r="E44" s="315" t="s">
        <v>213</v>
      </c>
      <c r="F44" s="315" t="s">
        <v>214</v>
      </c>
      <c r="G44" s="315" t="s">
        <v>215</v>
      </c>
      <c r="H44" s="315" t="s">
        <v>216</v>
      </c>
      <c r="I44" s="315" t="s">
        <v>217</v>
      </c>
      <c r="J44" s="315" t="s">
        <v>55</v>
      </c>
      <c r="K44" s="315" t="s">
        <v>218</v>
      </c>
      <c r="L44" s="315" t="s">
        <v>219</v>
      </c>
      <c r="M44" s="315" t="s">
        <v>220</v>
      </c>
      <c r="N44" s="315" t="s">
        <v>221</v>
      </c>
      <c r="O44" s="323" t="s">
        <v>222</v>
      </c>
      <c r="P44" s="330" t="s">
        <v>223</v>
      </c>
      <c r="Q44" s="315" t="s">
        <v>224</v>
      </c>
      <c r="R44" s="315" t="s">
        <v>225</v>
      </c>
      <c r="S44" s="315" t="s">
        <v>46</v>
      </c>
      <c r="T44" s="315" t="s">
        <v>226</v>
      </c>
      <c r="U44" s="315" t="s">
        <v>227</v>
      </c>
      <c r="V44" s="315" t="s">
        <v>228</v>
      </c>
      <c r="W44" s="315" t="s">
        <v>229</v>
      </c>
      <c r="X44" s="315" t="s">
        <v>230</v>
      </c>
      <c r="Y44" s="315" t="s">
        <v>231</v>
      </c>
      <c r="Z44" s="315" t="s">
        <v>232</v>
      </c>
      <c r="AA44" s="323" t="s">
        <v>222</v>
      </c>
      <c r="AB44" s="330" t="s">
        <v>223</v>
      </c>
      <c r="AC44" s="367"/>
      <c r="AD44" s="368"/>
      <c r="AE44" s="375"/>
      <c r="AF44" s="349"/>
      <c r="AG44" s="351"/>
      <c r="AH44" s="77"/>
      <c r="AI44" s="77"/>
      <c r="AJ44" s="77"/>
      <c r="AK44" s="77"/>
      <c r="AL44" s="77"/>
    </row>
    <row r="45" spans="1:38" ht="12.75" customHeight="1">
      <c r="A45" s="307" t="str">
        <f>A4</f>
        <v>MW 11:15AM-12:30PM  MWF 12:30PM-1:45PM</v>
      </c>
      <c r="B45" s="308"/>
      <c r="C45" s="309"/>
      <c r="D45" s="58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233</v>
      </c>
      <c r="AD45" s="70" t="s">
        <v>234</v>
      </c>
      <c r="AE45" s="375"/>
      <c r="AF45" s="349"/>
      <c r="AG45" s="351"/>
      <c r="AH45" s="77"/>
      <c r="AI45" s="77"/>
      <c r="AJ45" s="77"/>
      <c r="AK45" s="77"/>
      <c r="AL45" s="77"/>
    </row>
    <row r="46" spans="1:38" ht="12.75" customHeight="1">
      <c r="A46" s="307" t="str">
        <f>A5</f>
        <v>2nd Trimester SY 2017-2018</v>
      </c>
      <c r="B46" s="308"/>
      <c r="C46" s="309"/>
      <c r="D46" s="309"/>
      <c r="E46" s="66">
        <f t="shared" ref="E46:N47" si="5">IF(E5="","",E5)</f>
        <v>20</v>
      </c>
      <c r="F46" s="66">
        <f t="shared" si="5"/>
        <v>45</v>
      </c>
      <c r="G46" s="66" t="str">
        <f t="shared" si="5"/>
        <v/>
      </c>
      <c r="H46" s="66" t="str">
        <f t="shared" si="5"/>
        <v/>
      </c>
      <c r="I46" s="66" t="str">
        <f t="shared" si="5"/>
        <v/>
      </c>
      <c r="J46" s="66" t="str">
        <f t="shared" si="5"/>
        <v/>
      </c>
      <c r="K46" s="66" t="str">
        <f t="shared" si="5"/>
        <v/>
      </c>
      <c r="L46" s="66" t="str">
        <f t="shared" si="5"/>
        <v/>
      </c>
      <c r="M46" s="66" t="str">
        <f t="shared" si="5"/>
        <v/>
      </c>
      <c r="N46" s="66" t="str">
        <f t="shared" si="5"/>
        <v/>
      </c>
      <c r="O46" s="323"/>
      <c r="P46" s="330"/>
      <c r="Q46" s="66">
        <f>IF(Q5="","",Q5)</f>
        <v>20</v>
      </c>
      <c r="R46" s="66">
        <f t="shared" ref="R46:Z46" si="6">IF(R5="","",R5)</f>
        <v>20</v>
      </c>
      <c r="S46" s="66">
        <f t="shared" si="6"/>
        <v>20</v>
      </c>
      <c r="T46" s="66">
        <f t="shared" si="6"/>
        <v>30</v>
      </c>
      <c r="U46" s="66">
        <f t="shared" si="6"/>
        <v>20</v>
      </c>
      <c r="V46" s="66">
        <f t="shared" si="6"/>
        <v>10</v>
      </c>
      <c r="W46" s="66">
        <f t="shared" si="6"/>
        <v>100</v>
      </c>
      <c r="X46" s="66" t="str">
        <f t="shared" si="6"/>
        <v/>
      </c>
      <c r="Y46" s="66" t="str">
        <f t="shared" si="6"/>
        <v/>
      </c>
      <c r="Z46" s="66" t="str">
        <f t="shared" si="6"/>
        <v/>
      </c>
      <c r="AA46" s="324"/>
      <c r="AB46" s="331"/>
      <c r="AC46" s="66">
        <f>IF(AC5="","",AC5)</f>
        <v>75</v>
      </c>
      <c r="AD46" s="346"/>
      <c r="AE46" s="375"/>
      <c r="AF46" s="349"/>
      <c r="AG46" s="351"/>
      <c r="AH46" s="77"/>
      <c r="AI46" s="77"/>
      <c r="AJ46" s="77"/>
      <c r="AK46" s="77"/>
      <c r="AL46" s="77"/>
    </row>
    <row r="47" spans="1:38" ht="12.75" customHeight="1">
      <c r="A47" s="310" t="str">
        <f>A6</f>
        <v>Inst/Prof:Leonard Prim Francis G. Reyes</v>
      </c>
      <c r="B47" s="303"/>
      <c r="C47" s="304"/>
      <c r="D47" s="304"/>
      <c r="E47" s="319" t="str">
        <f>IF(E6="","",E6)</f>
        <v>PHP QUIZ</v>
      </c>
      <c r="F47" s="319" t="str">
        <f t="shared" si="5"/>
        <v>PHP EXERCISES</v>
      </c>
      <c r="G47" s="319" t="str">
        <f t="shared" si="5"/>
        <v/>
      </c>
      <c r="H47" s="319" t="str">
        <f t="shared" si="5"/>
        <v/>
      </c>
      <c r="I47" s="319" t="str">
        <f t="shared" si="5"/>
        <v/>
      </c>
      <c r="J47" s="319" t="str">
        <f t="shared" si="5"/>
        <v/>
      </c>
      <c r="K47" s="319" t="str">
        <f t="shared" si="5"/>
        <v/>
      </c>
      <c r="L47" s="319" t="str">
        <f t="shared" si="5"/>
        <v/>
      </c>
      <c r="M47" s="319" t="str">
        <f t="shared" si="5"/>
        <v/>
      </c>
      <c r="N47" s="319" t="str">
        <f t="shared" si="5"/>
        <v/>
      </c>
      <c r="O47" s="328">
        <f>O6</f>
        <v>65</v>
      </c>
      <c r="P47" s="330"/>
      <c r="Q47" s="319" t="str">
        <f t="shared" ref="Q47:Z47" si="7">IF(Q6="","",Q6)</f>
        <v>SB DBase</v>
      </c>
      <c r="R47" s="319" t="str">
        <f t="shared" si="7"/>
        <v>SB IO</v>
      </c>
      <c r="S47" s="319" t="str">
        <f t="shared" si="7"/>
        <v>SB Design</v>
      </c>
      <c r="T47" s="319" t="str">
        <f t="shared" si="7"/>
        <v>Forum DB</v>
      </c>
      <c r="U47" s="319" t="str">
        <f t="shared" si="7"/>
        <v>Forum IO</v>
      </c>
      <c r="V47" s="319" t="str">
        <f t="shared" si="7"/>
        <v>Forum Design</v>
      </c>
      <c r="W47" s="319" t="str">
        <f t="shared" si="7"/>
        <v>CC PHP</v>
      </c>
      <c r="X47" s="319" t="str">
        <f t="shared" si="7"/>
        <v/>
      </c>
      <c r="Y47" s="319" t="str">
        <f t="shared" si="7"/>
        <v/>
      </c>
      <c r="Z47" s="319" t="str">
        <f t="shared" si="7"/>
        <v/>
      </c>
      <c r="AA47" s="328">
        <f>AA6</f>
        <v>220</v>
      </c>
      <c r="AB47" s="331"/>
      <c r="AC47" s="343">
        <f>AC6</f>
        <v>0</v>
      </c>
      <c r="AD47" s="347"/>
      <c r="AE47" s="375"/>
      <c r="AF47" s="349"/>
      <c r="AG47" s="351"/>
      <c r="AH47" s="77"/>
      <c r="AI47" s="77"/>
      <c r="AJ47" s="77"/>
      <c r="AK47" s="77"/>
      <c r="AL47" s="77"/>
    </row>
    <row r="48" spans="1:38" ht="13.35" customHeight="1">
      <c r="A48" s="371" t="s">
        <v>205</v>
      </c>
      <c r="B48" s="372"/>
      <c r="C48" s="311" t="s">
        <v>206</v>
      </c>
      <c r="D48" s="313" t="s">
        <v>244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4"/>
      <c r="AD48" s="347"/>
      <c r="AE48" s="375"/>
      <c r="AF48" s="349"/>
      <c r="AG48" s="351"/>
      <c r="AH48" s="4"/>
      <c r="AI48" s="4"/>
      <c r="AJ48" s="4"/>
      <c r="AK48" s="4"/>
      <c r="AL48" s="4"/>
    </row>
    <row r="49" spans="1:33">
      <c r="A49" s="373"/>
      <c r="B49" s="374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5"/>
      <c r="AD49" s="348"/>
      <c r="AE49" s="376"/>
      <c r="AF49" s="350"/>
      <c r="AG49" s="352"/>
    </row>
    <row r="50" spans="1:33" ht="12.75" customHeight="1">
      <c r="A50" s="164" t="s">
        <v>151</v>
      </c>
      <c r="B50" s="60" t="str">
        <f>CRS!B50</f>
        <v xml:space="preserve">RIVERA, PATRICK JACE L. </v>
      </c>
      <c r="C50" s="61" t="str">
        <f>CRS!C50</f>
        <v>M</v>
      </c>
      <c r="D50" s="62" t="str">
        <f>CRS!D50</f>
        <v>BSIT-WEB TRACK-2</v>
      </c>
      <c r="E50" s="63">
        <v>13</v>
      </c>
      <c r="F50" s="63">
        <v>25</v>
      </c>
      <c r="G50" s="63"/>
      <c r="H50" s="63"/>
      <c r="I50" s="63"/>
      <c r="J50" s="63"/>
      <c r="K50" s="63"/>
      <c r="L50" s="63"/>
      <c r="M50" s="63"/>
      <c r="N50" s="63"/>
      <c r="O50" s="67">
        <f t="shared" ref="O50:O80" si="8">IF(SUM(E50:N50)=0,"",SUM(E50:N50))</f>
        <v>38</v>
      </c>
      <c r="P50" s="68">
        <f t="shared" ref="P50:P80" si="9">IF(O50="","",O50/$O$6*100)</f>
        <v>58.461538461538467</v>
      </c>
      <c r="Q50" s="63">
        <v>15</v>
      </c>
      <c r="R50" s="63">
        <v>10</v>
      </c>
      <c r="S50" s="63">
        <v>0</v>
      </c>
      <c r="T50" s="63">
        <v>30</v>
      </c>
      <c r="U50" s="63">
        <v>0</v>
      </c>
      <c r="V50" s="63">
        <v>10</v>
      </c>
      <c r="W50" s="63">
        <v>100</v>
      </c>
      <c r="X50" s="63"/>
      <c r="Y50" s="63"/>
      <c r="Z50" s="63"/>
      <c r="AA50" s="67">
        <f t="shared" ref="AA50:AA80" si="10">IF(SUM(Q50:Z50)=0,"",SUM(Q50:Z50))</f>
        <v>165</v>
      </c>
      <c r="AB50" s="68">
        <f t="shared" ref="AB50:AB80" si="11">IF(AA50="","",AA50/$AA$6*100)</f>
        <v>75</v>
      </c>
      <c r="AC50" s="72">
        <v>50</v>
      </c>
      <c r="AD50" s="68">
        <f t="shared" ref="AD50:AD80" si="12">IF(AC50="","",AC50/$AC$5*100)</f>
        <v>66.666666666666657</v>
      </c>
      <c r="AE50" s="73">
        <f>CRS!S50</f>
        <v>66.708974358974359</v>
      </c>
      <c r="AF50" s="74">
        <f>CRS!T50</f>
        <v>68.310337743396957</v>
      </c>
      <c r="AG50" s="78">
        <f>CRS!U50</f>
        <v>84</v>
      </c>
    </row>
    <row r="51" spans="1:33" ht="12.75" customHeight="1">
      <c r="A51" s="165" t="s">
        <v>154</v>
      </c>
      <c r="B51" s="60" t="str">
        <f>CRS!B51</f>
        <v xml:space="preserve">SALIO-AN, RAIMUN B. </v>
      </c>
      <c r="C51" s="61" t="str">
        <f>CRS!C51</f>
        <v>M</v>
      </c>
      <c r="D51" s="62" t="str">
        <f>CRS!D51</f>
        <v>BSIT-NET SEC TRACK-1</v>
      </c>
      <c r="E51" s="63"/>
      <c r="F51" s="63">
        <v>35</v>
      </c>
      <c r="G51" s="63"/>
      <c r="H51" s="63"/>
      <c r="I51" s="63"/>
      <c r="J51" s="63"/>
      <c r="K51" s="63"/>
      <c r="L51" s="63"/>
      <c r="M51" s="63"/>
      <c r="N51" s="63"/>
      <c r="O51" s="67">
        <f t="shared" si="8"/>
        <v>35</v>
      </c>
      <c r="P51" s="68">
        <f t="shared" si="9"/>
        <v>53.846153846153847</v>
      </c>
      <c r="Q51" s="63">
        <v>20</v>
      </c>
      <c r="R51" s="63">
        <v>20</v>
      </c>
      <c r="S51" s="63">
        <v>0</v>
      </c>
      <c r="T51" s="63">
        <v>0</v>
      </c>
      <c r="U51" s="63">
        <v>0</v>
      </c>
      <c r="V51" s="63">
        <v>0</v>
      </c>
      <c r="W51" s="63">
        <v>50</v>
      </c>
      <c r="X51" s="63"/>
      <c r="Y51" s="63"/>
      <c r="Z51" s="63"/>
      <c r="AA51" s="67">
        <f t="shared" si="10"/>
        <v>90</v>
      </c>
      <c r="AB51" s="68">
        <f t="shared" si="11"/>
        <v>40.909090909090914</v>
      </c>
      <c r="AC51" s="72">
        <v>51</v>
      </c>
      <c r="AD51" s="68">
        <f t="shared" si="12"/>
        <v>68</v>
      </c>
      <c r="AE51" s="73">
        <f>CRS!S51</f>
        <v>54.389230769230778</v>
      </c>
      <c r="AF51" s="74">
        <f>CRS!T51</f>
        <v>59.235565059940065</v>
      </c>
      <c r="AG51" s="78">
        <f>CRS!U51</f>
        <v>80</v>
      </c>
    </row>
    <row r="52" spans="1:33" ht="12.75" customHeight="1">
      <c r="A52" s="165" t="s">
        <v>157</v>
      </c>
      <c r="B52" s="60" t="str">
        <f>CRS!B52</f>
        <v xml:space="preserve">SALVADOR, SAMANTHA ANGELA </v>
      </c>
      <c r="C52" s="61" t="str">
        <f>CRS!C52</f>
        <v>F</v>
      </c>
      <c r="D52" s="62" t="str">
        <f>CRS!D52</f>
        <v>BSIT-WEB TRACK-2</v>
      </c>
      <c r="E52" s="63">
        <v>20</v>
      </c>
      <c r="F52" s="63">
        <v>45</v>
      </c>
      <c r="G52" s="63"/>
      <c r="H52" s="63"/>
      <c r="I52" s="63"/>
      <c r="J52" s="63"/>
      <c r="K52" s="63"/>
      <c r="L52" s="63"/>
      <c r="M52" s="63"/>
      <c r="N52" s="63"/>
      <c r="O52" s="67">
        <f t="shared" si="8"/>
        <v>65</v>
      </c>
      <c r="P52" s="68">
        <f t="shared" si="9"/>
        <v>100</v>
      </c>
      <c r="Q52" s="63">
        <v>20</v>
      </c>
      <c r="R52" s="63">
        <v>20</v>
      </c>
      <c r="S52" s="63">
        <v>20</v>
      </c>
      <c r="T52" s="63">
        <v>30</v>
      </c>
      <c r="U52" s="63">
        <v>20</v>
      </c>
      <c r="V52" s="63">
        <v>10</v>
      </c>
      <c r="W52" s="63">
        <v>100</v>
      </c>
      <c r="X52" s="63"/>
      <c r="Y52" s="63"/>
      <c r="Z52" s="63"/>
      <c r="AA52" s="67">
        <f t="shared" si="10"/>
        <v>220</v>
      </c>
      <c r="AB52" s="68">
        <f t="shared" si="11"/>
        <v>100</v>
      </c>
      <c r="AC52" s="72">
        <v>73</v>
      </c>
      <c r="AD52" s="68">
        <f t="shared" si="12"/>
        <v>97.333333333333343</v>
      </c>
      <c r="AE52" s="73">
        <f>CRS!S52</f>
        <v>99.093333333333334</v>
      </c>
      <c r="AF52" s="74">
        <f>CRS!T52</f>
        <v>93.074426406926406</v>
      </c>
      <c r="AG52" s="78">
        <f>CRS!U52</f>
        <v>97</v>
      </c>
    </row>
    <row r="53" spans="1:33" ht="12.75" customHeight="1">
      <c r="A53" s="165" t="s">
        <v>160</v>
      </c>
      <c r="B53" s="60" t="str">
        <f>CRS!B53</f>
        <v xml:space="preserve">SOMINTAC, SAMUEL ALEXIS F. </v>
      </c>
      <c r="C53" s="61" t="str">
        <f>CRS!C53</f>
        <v>M</v>
      </c>
      <c r="D53" s="62" t="str">
        <f>CRS!D53</f>
        <v>BSIT-WEB TRACK-1</v>
      </c>
      <c r="E53" s="63"/>
      <c r="F53" s="63" t="s">
        <v>14</v>
      </c>
      <c r="G53" s="63"/>
      <c r="H53" s="63"/>
      <c r="I53" s="63"/>
      <c r="J53" s="63"/>
      <c r="K53" s="63"/>
      <c r="L53" s="63"/>
      <c r="M53" s="63"/>
      <c r="N53" s="63"/>
      <c r="O53" s="67" t="str">
        <f t="shared" si="8"/>
        <v/>
      </c>
      <c r="P53" s="68" t="str">
        <f t="shared" si="9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0"/>
        <v/>
      </c>
      <c r="AB53" s="68" t="str">
        <f t="shared" si="11"/>
        <v/>
      </c>
      <c r="AC53" s="72"/>
      <c r="AD53" s="68" t="str">
        <f t="shared" si="12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163</v>
      </c>
      <c r="B54" s="60" t="str">
        <f>CRS!B54</f>
        <v xml:space="preserve">TERENG, KARL ANDREI B. </v>
      </c>
      <c r="C54" s="61" t="str">
        <f>CRS!C54</f>
        <v>M</v>
      </c>
      <c r="D54" s="62" t="str">
        <f>CRS!D54</f>
        <v>BSIT-NET SEC TRACK-1</v>
      </c>
      <c r="E54" s="63">
        <v>11</v>
      </c>
      <c r="F54" s="63">
        <v>25</v>
      </c>
      <c r="G54" s="63"/>
      <c r="H54" s="63"/>
      <c r="I54" s="63"/>
      <c r="J54" s="63"/>
      <c r="K54" s="63"/>
      <c r="L54" s="63"/>
      <c r="M54" s="63"/>
      <c r="N54" s="63"/>
      <c r="O54" s="67">
        <f t="shared" si="8"/>
        <v>36</v>
      </c>
      <c r="P54" s="68">
        <f t="shared" si="9"/>
        <v>55.384615384615387</v>
      </c>
      <c r="Q54" s="63">
        <v>20</v>
      </c>
      <c r="R54" s="63">
        <v>20</v>
      </c>
      <c r="S54" s="63">
        <v>0</v>
      </c>
      <c r="T54" s="63">
        <v>30</v>
      </c>
      <c r="U54" s="63">
        <v>10</v>
      </c>
      <c r="V54" s="63">
        <v>0</v>
      </c>
      <c r="W54" s="63">
        <v>0</v>
      </c>
      <c r="X54" s="63"/>
      <c r="Y54" s="63"/>
      <c r="Z54" s="63"/>
      <c r="AA54" s="67">
        <f t="shared" si="10"/>
        <v>80</v>
      </c>
      <c r="AB54" s="68">
        <f t="shared" si="11"/>
        <v>36.363636363636367</v>
      </c>
      <c r="AC54" s="72">
        <v>52</v>
      </c>
      <c r="AD54" s="68">
        <f t="shared" si="12"/>
        <v>69.333333333333343</v>
      </c>
      <c r="AE54" s="73">
        <f>CRS!S54</f>
        <v>53.850256410256421</v>
      </c>
      <c r="AF54" s="74">
        <f>CRS!T54</f>
        <v>58.971821643269017</v>
      </c>
      <c r="AG54" s="78">
        <f>CRS!U54</f>
        <v>79</v>
      </c>
    </row>
    <row r="55" spans="1:33" ht="12.75" customHeight="1">
      <c r="A55" s="165" t="s">
        <v>166</v>
      </c>
      <c r="B55" s="60" t="str">
        <f>CRS!B55</f>
        <v xml:space="preserve">ULANDAY, ARNIE C. </v>
      </c>
      <c r="C55" s="61" t="str">
        <f>CRS!C55</f>
        <v>M</v>
      </c>
      <c r="D55" s="62" t="str">
        <f>CRS!D55</f>
        <v>BSIT-NET SEC TRACK-2</v>
      </c>
      <c r="E55" s="63">
        <v>14</v>
      </c>
      <c r="F55" s="63">
        <v>35</v>
      </c>
      <c r="G55" s="63"/>
      <c r="H55" s="63"/>
      <c r="I55" s="63"/>
      <c r="J55" s="63"/>
      <c r="K55" s="63"/>
      <c r="L55" s="63"/>
      <c r="M55" s="63"/>
      <c r="N55" s="63"/>
      <c r="O55" s="67">
        <f t="shared" si="8"/>
        <v>49</v>
      </c>
      <c r="P55" s="68">
        <f t="shared" si="9"/>
        <v>75.384615384615387</v>
      </c>
      <c r="Q55" s="63">
        <v>20</v>
      </c>
      <c r="R55" s="63">
        <v>20</v>
      </c>
      <c r="S55" s="63">
        <v>0</v>
      </c>
      <c r="T55" s="63">
        <v>30</v>
      </c>
      <c r="U55" s="63">
        <v>0</v>
      </c>
      <c r="V55" s="63">
        <v>0</v>
      </c>
      <c r="W55" s="63">
        <v>50</v>
      </c>
      <c r="X55" s="63"/>
      <c r="Y55" s="63"/>
      <c r="Z55" s="63"/>
      <c r="AA55" s="67">
        <f t="shared" si="10"/>
        <v>120</v>
      </c>
      <c r="AB55" s="68">
        <f t="shared" si="11"/>
        <v>54.54545454545454</v>
      </c>
      <c r="AC55" s="72">
        <v>58</v>
      </c>
      <c r="AD55" s="68">
        <f t="shared" si="12"/>
        <v>77.333333333333329</v>
      </c>
      <c r="AE55" s="73">
        <f>CRS!S55</f>
        <v>69.170256410256414</v>
      </c>
      <c r="AF55" s="74">
        <f>CRS!T55</f>
        <v>69.140525932400934</v>
      </c>
      <c r="AG55" s="78">
        <f>CRS!U55</f>
        <v>85</v>
      </c>
    </row>
    <row r="56" spans="1:33" ht="12.75" customHeight="1">
      <c r="A56" s="165" t="s">
        <v>169</v>
      </c>
      <c r="B56" s="60" t="str">
        <f>CRS!B56</f>
        <v xml:space="preserve">VALLES, LESLIE JOY G. </v>
      </c>
      <c r="C56" s="61" t="str">
        <f>CRS!C56</f>
        <v>F</v>
      </c>
      <c r="D56" s="62" t="str">
        <f>CRS!D56</f>
        <v>BSIT-NET SEC TRACK-2</v>
      </c>
      <c r="E56" s="63"/>
      <c r="F56" s="63">
        <v>40</v>
      </c>
      <c r="G56" s="63"/>
      <c r="H56" s="63"/>
      <c r="I56" s="63"/>
      <c r="J56" s="63"/>
      <c r="K56" s="63"/>
      <c r="L56" s="63"/>
      <c r="M56" s="63"/>
      <c r="N56" s="63"/>
      <c r="O56" s="67">
        <f t="shared" si="8"/>
        <v>40</v>
      </c>
      <c r="P56" s="68">
        <f t="shared" si="9"/>
        <v>61.53846153846154</v>
      </c>
      <c r="Q56" s="63">
        <v>15</v>
      </c>
      <c r="R56" s="63">
        <v>15</v>
      </c>
      <c r="S56" s="63">
        <v>0</v>
      </c>
      <c r="T56" s="63">
        <v>30</v>
      </c>
      <c r="U56" s="63">
        <v>0</v>
      </c>
      <c r="V56" s="63">
        <v>0</v>
      </c>
      <c r="W56" s="63">
        <v>0</v>
      </c>
      <c r="X56" s="63"/>
      <c r="Y56" s="63"/>
      <c r="Z56" s="63"/>
      <c r="AA56" s="67">
        <f t="shared" si="10"/>
        <v>60</v>
      </c>
      <c r="AB56" s="68">
        <f t="shared" si="11"/>
        <v>27.27272727272727</v>
      </c>
      <c r="AC56" s="72">
        <v>51</v>
      </c>
      <c r="AD56" s="68">
        <f t="shared" si="12"/>
        <v>68</v>
      </c>
      <c r="AE56" s="73">
        <f>CRS!S56</f>
        <v>52.427692307692311</v>
      </c>
      <c r="AF56" s="74">
        <f>CRS!T56</f>
        <v>57.647960559177669</v>
      </c>
      <c r="AG56" s="78">
        <f>CRS!U56</f>
        <v>79</v>
      </c>
    </row>
    <row r="57" spans="1:33" ht="12.75" customHeight="1">
      <c r="A57" s="165" t="s">
        <v>172</v>
      </c>
      <c r="B57" s="60" t="str">
        <f>CRS!B57</f>
        <v xml:space="preserve">WON, SEONGYEON </v>
      </c>
      <c r="C57" s="61" t="str">
        <f>CRS!C57</f>
        <v>M</v>
      </c>
      <c r="D57" s="62" t="str">
        <f>CRS!D57</f>
        <v>BSIT-WEB TRACK-1</v>
      </c>
      <c r="E57" s="63"/>
      <c r="F57" s="63" t="s">
        <v>14</v>
      </c>
      <c r="G57" s="63"/>
      <c r="H57" s="63"/>
      <c r="I57" s="63"/>
      <c r="J57" s="63"/>
      <c r="K57" s="63"/>
      <c r="L57" s="63"/>
      <c r="M57" s="63"/>
      <c r="N57" s="63"/>
      <c r="O57" s="67" t="str">
        <f t="shared" si="8"/>
        <v/>
      </c>
      <c r="P57" s="68" t="str">
        <f t="shared" si="9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0"/>
        <v/>
      </c>
      <c r="AB57" s="68" t="str">
        <f t="shared" si="11"/>
        <v/>
      </c>
      <c r="AC57" s="72"/>
      <c r="AD57" s="68" t="str">
        <f t="shared" si="12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175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8"/>
        <v/>
      </c>
      <c r="P58" s="68" t="str">
        <f t="shared" si="9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0"/>
        <v/>
      </c>
      <c r="AB58" s="68" t="str">
        <f t="shared" si="11"/>
        <v/>
      </c>
      <c r="AC58" s="72"/>
      <c r="AD58" s="68" t="str">
        <f t="shared" si="12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176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8"/>
        <v/>
      </c>
      <c r="P59" s="68" t="str">
        <f t="shared" si="9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0"/>
        <v/>
      </c>
      <c r="AB59" s="68" t="str">
        <f t="shared" si="11"/>
        <v/>
      </c>
      <c r="AC59" s="72"/>
      <c r="AD59" s="68" t="str">
        <f t="shared" si="12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177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8"/>
        <v/>
      </c>
      <c r="P60" s="68" t="str">
        <f t="shared" si="9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0"/>
        <v/>
      </c>
      <c r="AB60" s="68" t="str">
        <f t="shared" si="11"/>
        <v/>
      </c>
      <c r="AC60" s="72"/>
      <c r="AD60" s="68" t="str">
        <f t="shared" si="12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178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8"/>
        <v/>
      </c>
      <c r="P61" s="68" t="str">
        <f t="shared" si="9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0"/>
        <v/>
      </c>
      <c r="AB61" s="68" t="str">
        <f t="shared" si="11"/>
        <v/>
      </c>
      <c r="AC61" s="72"/>
      <c r="AD61" s="68" t="str">
        <f t="shared" si="12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179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8"/>
        <v/>
      </c>
      <c r="P62" s="68" t="str">
        <f t="shared" si="9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0"/>
        <v/>
      </c>
      <c r="AB62" s="68" t="str">
        <f t="shared" si="11"/>
        <v/>
      </c>
      <c r="AC62" s="72"/>
      <c r="AD62" s="68" t="str">
        <f t="shared" si="12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180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8"/>
        <v/>
      </c>
      <c r="P63" s="68" t="str">
        <f t="shared" si="9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0"/>
        <v/>
      </c>
      <c r="AB63" s="68" t="str">
        <f t="shared" si="11"/>
        <v/>
      </c>
      <c r="AC63" s="72"/>
      <c r="AD63" s="68" t="str">
        <f t="shared" si="12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181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8"/>
        <v/>
      </c>
      <c r="P64" s="68" t="str">
        <f t="shared" si="9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0"/>
        <v/>
      </c>
      <c r="AB64" s="68" t="str">
        <f t="shared" si="11"/>
        <v/>
      </c>
      <c r="AC64" s="72"/>
      <c r="AD64" s="68" t="str">
        <f t="shared" si="12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182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8"/>
        <v/>
      </c>
      <c r="P65" s="68" t="str">
        <f t="shared" si="9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0"/>
        <v/>
      </c>
      <c r="AB65" s="68" t="str">
        <f t="shared" si="11"/>
        <v/>
      </c>
      <c r="AC65" s="72"/>
      <c r="AD65" s="68" t="str">
        <f t="shared" si="12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183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8"/>
        <v/>
      </c>
      <c r="P66" s="68" t="str">
        <f t="shared" si="9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0"/>
        <v/>
      </c>
      <c r="AB66" s="68" t="str">
        <f t="shared" si="11"/>
        <v/>
      </c>
      <c r="AC66" s="72"/>
      <c r="AD66" s="68" t="str">
        <f t="shared" si="12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3"/>
      <c r="AI66" s="355" t="s">
        <v>210</v>
      </c>
    </row>
    <row r="67" spans="1:35" ht="12.75" customHeight="1">
      <c r="A67" s="165" t="s">
        <v>184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8"/>
        <v/>
      </c>
      <c r="P67" s="68" t="str">
        <f t="shared" si="9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0"/>
        <v/>
      </c>
      <c r="AB67" s="68" t="str">
        <f t="shared" si="11"/>
        <v/>
      </c>
      <c r="AC67" s="72"/>
      <c r="AD67" s="68" t="str">
        <f t="shared" si="12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4"/>
      <c r="AI67" s="356"/>
    </row>
    <row r="68" spans="1:35" ht="12.75" customHeight="1">
      <c r="A68" s="165" t="s">
        <v>185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8"/>
        <v/>
      </c>
      <c r="P68" s="68" t="str">
        <f t="shared" si="9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0"/>
        <v/>
      </c>
      <c r="AB68" s="68" t="str">
        <f t="shared" si="11"/>
        <v/>
      </c>
      <c r="AC68" s="72"/>
      <c r="AD68" s="68" t="str">
        <f t="shared" si="12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4"/>
      <c r="AI68" s="356"/>
    </row>
    <row r="69" spans="1:35" ht="12.75" customHeight="1">
      <c r="A69" s="165" t="s">
        <v>186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8"/>
        <v/>
      </c>
      <c r="P69" s="68" t="str">
        <f t="shared" si="9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0"/>
        <v/>
      </c>
      <c r="AB69" s="68" t="str">
        <f t="shared" si="11"/>
        <v/>
      </c>
      <c r="AC69" s="72"/>
      <c r="AD69" s="68" t="str">
        <f t="shared" si="12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4"/>
      <c r="AI69" s="356"/>
    </row>
    <row r="70" spans="1:35" ht="12.75" customHeight="1">
      <c r="A70" s="165" t="s">
        <v>187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8"/>
        <v/>
      </c>
      <c r="P70" s="68" t="str">
        <f t="shared" si="9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0"/>
        <v/>
      </c>
      <c r="AB70" s="68" t="str">
        <f t="shared" si="11"/>
        <v/>
      </c>
      <c r="AC70" s="72"/>
      <c r="AD70" s="68" t="str">
        <f t="shared" si="12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4"/>
      <c r="AI70" s="356"/>
    </row>
    <row r="71" spans="1:35" ht="12.75" customHeight="1">
      <c r="A71" s="165" t="s">
        <v>188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8"/>
        <v/>
      </c>
      <c r="P71" s="68" t="str">
        <f t="shared" si="9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0"/>
        <v/>
      </c>
      <c r="AB71" s="68" t="str">
        <f t="shared" si="11"/>
        <v/>
      </c>
      <c r="AC71" s="72"/>
      <c r="AD71" s="68" t="str">
        <f t="shared" si="12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4"/>
      <c r="AI71" s="356"/>
    </row>
    <row r="72" spans="1:35" ht="12.75" customHeight="1">
      <c r="A72" s="165" t="s">
        <v>189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8"/>
        <v/>
      </c>
      <c r="P72" s="68" t="str">
        <f t="shared" si="9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0"/>
        <v/>
      </c>
      <c r="AB72" s="68" t="str">
        <f t="shared" si="11"/>
        <v/>
      </c>
      <c r="AC72" s="72"/>
      <c r="AD72" s="68" t="str">
        <f t="shared" si="12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4"/>
      <c r="AI72" s="356"/>
    </row>
    <row r="73" spans="1:35" ht="12.75" customHeight="1">
      <c r="A73" s="165" t="s">
        <v>190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8"/>
        <v/>
      </c>
      <c r="P73" s="68" t="str">
        <f t="shared" si="9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0"/>
        <v/>
      </c>
      <c r="AB73" s="68" t="str">
        <f t="shared" si="11"/>
        <v/>
      </c>
      <c r="AC73" s="72"/>
      <c r="AD73" s="68" t="str">
        <f t="shared" si="12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4"/>
      <c r="AI73" s="356"/>
    </row>
    <row r="74" spans="1:35" ht="12.75" customHeight="1">
      <c r="A74" s="165" t="s">
        <v>191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8"/>
        <v/>
      </c>
      <c r="P74" s="68" t="str">
        <f t="shared" si="9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0"/>
        <v/>
      </c>
      <c r="AB74" s="68" t="str">
        <f t="shared" si="11"/>
        <v/>
      </c>
      <c r="AC74" s="72"/>
      <c r="AD74" s="68" t="str">
        <f t="shared" si="12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4"/>
      <c r="AI74" s="356"/>
    </row>
    <row r="75" spans="1:35" ht="12.75" customHeight="1">
      <c r="A75" s="165" t="s">
        <v>192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8"/>
        <v/>
      </c>
      <c r="P75" s="68" t="str">
        <f t="shared" si="9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0"/>
        <v/>
      </c>
      <c r="AB75" s="68" t="str">
        <f t="shared" si="11"/>
        <v/>
      </c>
      <c r="AC75" s="72"/>
      <c r="AD75" s="68" t="str">
        <f t="shared" si="12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4"/>
      <c r="AI75" s="356"/>
    </row>
    <row r="76" spans="1:35" ht="12.75" customHeight="1">
      <c r="A76" s="165" t="s">
        <v>193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8"/>
        <v/>
      </c>
      <c r="P76" s="68" t="str">
        <f t="shared" si="9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0"/>
        <v/>
      </c>
      <c r="AB76" s="68" t="str">
        <f t="shared" si="11"/>
        <v/>
      </c>
      <c r="AC76" s="72"/>
      <c r="AD76" s="68" t="str">
        <f t="shared" si="12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4"/>
      <c r="AI76" s="356"/>
    </row>
    <row r="77" spans="1:35" ht="12.75" customHeight="1">
      <c r="A77" s="165" t="s">
        <v>194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8"/>
        <v/>
      </c>
      <c r="P77" s="68" t="str">
        <f t="shared" si="9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0"/>
        <v/>
      </c>
      <c r="AB77" s="68" t="str">
        <f t="shared" si="11"/>
        <v/>
      </c>
      <c r="AC77" s="72"/>
      <c r="AD77" s="68" t="str">
        <f t="shared" si="12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4"/>
      <c r="AI77" s="356"/>
    </row>
    <row r="78" spans="1:35" ht="12.75" customHeight="1">
      <c r="A78" s="165" t="s">
        <v>195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8"/>
        <v/>
      </c>
      <c r="P78" s="68" t="str">
        <f t="shared" si="9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0"/>
        <v/>
      </c>
      <c r="AB78" s="68" t="str">
        <f t="shared" si="11"/>
        <v/>
      </c>
      <c r="AC78" s="72"/>
      <c r="AD78" s="68" t="str">
        <f t="shared" si="12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4"/>
      <c r="AI78" s="356"/>
    </row>
    <row r="79" spans="1:35" ht="12.75" customHeight="1">
      <c r="A79" s="165" t="s">
        <v>196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8"/>
        <v/>
      </c>
      <c r="P79" s="68" t="str">
        <f t="shared" si="9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0"/>
        <v/>
      </c>
      <c r="AB79" s="68" t="str">
        <f t="shared" si="11"/>
        <v/>
      </c>
      <c r="AC79" s="72"/>
      <c r="AD79" s="68" t="str">
        <f t="shared" si="12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4"/>
      <c r="AI79" s="356"/>
    </row>
    <row r="80" spans="1:35" ht="12.75" customHeight="1">
      <c r="A80" s="165" t="s">
        <v>197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8"/>
        <v/>
      </c>
      <c r="P80" s="68" t="str">
        <f t="shared" si="9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0"/>
        <v/>
      </c>
      <c r="AB80" s="68" t="str">
        <f t="shared" si="11"/>
        <v/>
      </c>
      <c r="AC80" s="72"/>
      <c r="AD80" s="68" t="str">
        <f t="shared" si="12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4"/>
      <c r="AI80" s="356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Q9:Q40 Q50:Q80" xr:uid="{00000000-0002-0000-0500-00000A000000}">
      <formula1>$Q$5</formula1>
    </dataValidation>
    <dataValidation type="whole" operator="lessThanOrEqual" allowBlank="1" showErrorMessage="1" errorTitle="Data Entry Error" error="Invalid Score" sqref="R9:R40 R50:R80" xr:uid="{00000000-0002-0000-0500-00000B000000}">
      <formula1>$R$5</formula1>
    </dataValidation>
    <dataValidation type="whole" operator="lessThanOrEqual" allowBlank="1" showErrorMessage="1" errorTitle="Data Entry Error" error="Invalid Score" sqref="S9:S40 S50:S80" xr:uid="{00000000-0002-0000-0500-00000C000000}">
      <formula1>$S$5</formula1>
    </dataValidation>
    <dataValidation type="whole" operator="lessThanOrEqual" allowBlank="1" showErrorMessage="1" errorTitle="Data Entry Error" error="Invalid Score" sqref="T9:T40 T50:T80" xr:uid="{00000000-0002-0000-0500-00000D000000}">
      <formula1>$T$5</formula1>
    </dataValidation>
    <dataValidation type="whole" operator="lessThanOrEqual" allowBlank="1" showErrorMessage="1" errorTitle="Data Entry Error" error="Invalid Score" sqref="U9:U40 U50:U80" xr:uid="{00000000-0002-0000-0500-00000E000000}">
      <formula1>$U$5</formula1>
    </dataValidation>
    <dataValidation type="whole" operator="lessThanOrEqual" allowBlank="1" showErrorMessage="1" errorTitle="Data Entry Error" error="Invalid Score" sqref="V9:V40 V50:V80" xr:uid="{00000000-0002-0000-0500-00000F000000}">
      <formula1>$V$5</formula1>
    </dataValidation>
    <dataValidation type="whole" operator="lessThanOrEqual" allowBlank="1" showErrorMessage="1" errorTitle="Data Entry Error" error="Invalid Score" sqref="W9:W40 W50:W80" xr:uid="{00000000-0002-0000-0500-000010000000}">
      <formula1>$W$5</formula1>
    </dataValidation>
    <dataValidation type="whole" operator="lessThanOrEqual" allowBlank="1" showErrorMessage="1" errorTitle="Data Entry Error" error="Invalid Score" sqref="X9:X40 X50:X80" xr:uid="{00000000-0002-0000-0500-000011000000}">
      <formula1>$X$5</formula1>
    </dataValidation>
    <dataValidation type="whole" operator="lessThanOrEqual" allowBlank="1" showErrorMessage="1" errorTitle="Data Entry Error" error="Invalid Score" sqref="Y9:Y40 Y50:Y80" xr:uid="{00000000-0002-0000-0500-000012000000}">
      <formula1>$Y$5</formula1>
    </dataValidation>
    <dataValidation type="whole" operator="lessThanOrEqual" allowBlank="1" showErrorMessage="1" errorTitle="Data Entry Error" error="Invalid Score" sqref="Z9:Z40 Z50:Z80" xr:uid="{00000000-0002-0000-0500-000013000000}">
      <formula1>$Z$5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135"/>
  <sheetViews>
    <sheetView showGridLines="0" showOutlineSymbols="0" topLeftCell="A58" workbookViewId="0">
      <selection activeCell="A47" sqref="A47"/>
    </sheetView>
  </sheetViews>
  <sheetFormatPr defaultColWidth="8.86328125" defaultRowHeight="12.75"/>
  <cols>
    <col min="1" max="1" width="9.3984375" style="4" customWidth="1"/>
    <col min="2" max="2" width="0.86328125" style="4" customWidth="1"/>
    <col min="3" max="3" width="33" style="4" customWidth="1"/>
    <col min="4" max="4" width="0.86328125" style="3" customWidth="1"/>
    <col min="5" max="5" width="2.73046875" style="5" customWidth="1"/>
    <col min="6" max="6" width="0.86328125" style="3" customWidth="1"/>
    <col min="7" max="7" width="9.59765625" style="4" customWidth="1"/>
    <col min="8" max="8" width="0.86328125" style="3" customWidth="1"/>
    <col min="9" max="9" width="7.73046875" style="6" customWidth="1"/>
    <col min="10" max="10" width="0.86328125" style="3" customWidth="1"/>
    <col min="11" max="11" width="7.73046875" style="6" customWidth="1"/>
    <col min="12" max="12" width="0.86328125" style="3" customWidth="1"/>
    <col min="13" max="13" width="7.73046875" style="6" customWidth="1"/>
    <col min="14" max="14" width="1.265625" style="6" customWidth="1"/>
    <col min="15" max="15" width="1.265625" style="3" customWidth="1"/>
    <col min="16" max="16" width="12.73046875" style="7" customWidth="1"/>
    <col min="17" max="17" width="10" style="3" customWidth="1"/>
    <col min="18" max="18" width="9.1328125" style="3" customWidth="1"/>
    <col min="19" max="19" width="17.73046875" style="3" customWidth="1"/>
    <col min="20" max="34" width="9.1328125" style="3" customWidth="1"/>
    <col min="35" max="16384" width="8.86328125" style="4"/>
  </cols>
  <sheetData>
    <row r="3" spans="1:34" ht="13.5" customHeight="1"/>
    <row r="4" spans="1:34" ht="30.75">
      <c r="E4" s="8" t="s">
        <v>262</v>
      </c>
      <c r="I4" s="8"/>
      <c r="L4" s="33"/>
    </row>
    <row r="5" spans="1:34" ht="13.5">
      <c r="E5" s="9" t="s">
        <v>263</v>
      </c>
      <c r="I5" s="9"/>
      <c r="L5" s="34"/>
    </row>
    <row r="7" spans="1:34">
      <c r="A7" s="10" t="str">
        <f>IF(OR(E15&lt;&gt;"M",E15&lt;&gt;"m"),"female","male")</f>
        <v>male</v>
      </c>
    </row>
    <row r="8" spans="1:34" ht="15">
      <c r="A8" s="10" t="str">
        <f>IF(AND(E15="M",E15="m"),"female","male")</f>
        <v>female</v>
      </c>
      <c r="E8" s="11" t="s">
        <v>264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">
      <c r="A11" s="14" t="str">
        <f>'INITIAL INPUT'!D12</f>
        <v>CITCS 2A</v>
      </c>
      <c r="C11" s="377" t="str">
        <f>'INITIAL INPUT'!G12</f>
        <v>ITE3</v>
      </c>
      <c r="D11" s="378"/>
      <c r="E11" s="378"/>
      <c r="F11" s="15"/>
      <c r="G11" s="379" t="str">
        <f>CRS!A4</f>
        <v>MW 11:15AM-12:30PM  MWF 12:30PM-1:45PM</v>
      </c>
      <c r="H11" s="380"/>
      <c r="I11" s="380"/>
      <c r="J11" s="380"/>
      <c r="K11" s="380"/>
      <c r="L11" s="380"/>
      <c r="M11" s="380"/>
      <c r="N11" s="37"/>
      <c r="O11" s="381" t="str">
        <f>CONCATENATE('INITIAL INPUT'!G16," Trimester")</f>
        <v>2nd Trimester</v>
      </c>
      <c r="P11" s="378"/>
    </row>
    <row r="12" spans="1:34" s="1" customFormat="1" ht="15" customHeight="1">
      <c r="A12" s="16" t="s">
        <v>8</v>
      </c>
      <c r="C12" s="382" t="s">
        <v>9</v>
      </c>
      <c r="D12" s="356"/>
      <c r="E12" s="356"/>
      <c r="F12" s="15"/>
      <c r="G12" s="383" t="s">
        <v>265</v>
      </c>
      <c r="H12" s="356"/>
      <c r="I12" s="356"/>
      <c r="J12" s="356"/>
      <c r="K12" s="356"/>
      <c r="L12" s="356"/>
      <c r="M12" s="356"/>
      <c r="N12" s="7"/>
      <c r="O12" s="384" t="str">
        <f>CONCATENATE("SY ",'INITIAL INPUT'!D16)</f>
        <v>SY 2017-2018</v>
      </c>
      <c r="P12" s="385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266</v>
      </c>
      <c r="C14" s="18" t="s">
        <v>267</v>
      </c>
      <c r="D14" s="19"/>
      <c r="E14" s="20"/>
      <c r="F14" s="19"/>
      <c r="G14" s="21" t="s">
        <v>268</v>
      </c>
      <c r="H14" s="19"/>
      <c r="I14" s="40" t="s">
        <v>198</v>
      </c>
      <c r="J14" s="19"/>
      <c r="K14" s="40" t="s">
        <v>199</v>
      </c>
      <c r="L14" s="19"/>
      <c r="M14" s="40" t="s">
        <v>269</v>
      </c>
      <c r="N14" s="40"/>
      <c r="O14" s="386" t="s">
        <v>204</v>
      </c>
      <c r="P14" s="387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" customHeight="1">
      <c r="A15" s="22" t="str">
        <f>IF(NAMES!E2="","",NAMES!E2)</f>
        <v>16-3519-155</v>
      </c>
      <c r="C15" s="23" t="str">
        <f>IF(NAMES!B2="","",NAMES!B2)</f>
        <v xml:space="preserve">ABAKAR, TAHIR M. </v>
      </c>
      <c r="D15" s="24"/>
      <c r="E15" s="25" t="str">
        <f>IF(NAMES!C2="","",NAMES!C2)</f>
        <v>M</v>
      </c>
      <c r="F15" s="26"/>
      <c r="G15" s="27" t="str">
        <f>IF(NAMES!D2="","",NAMES!D2)</f>
        <v>BSIT-NET SEC TRACK-2</v>
      </c>
      <c r="H15" s="19"/>
      <c r="I15" s="41">
        <f>IF(CRS!I9="","",CRS!I9)</f>
        <v>76</v>
      </c>
      <c r="J15" s="42"/>
      <c r="K15" s="41">
        <f>IF(CRS!O9="","",CRS!O9)</f>
        <v>77</v>
      </c>
      <c r="L15" s="43"/>
      <c r="M15" s="41" t="str">
        <f>IF(CRS!V9="","",CRS!V9)</f>
        <v>INC</v>
      </c>
      <c r="N15" s="44"/>
      <c r="O15" s="388" t="str">
        <f>IF(CRS!W9="","",CRS!W9)</f>
        <v>NFE</v>
      </c>
      <c r="P15" s="389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17-4681-145</v>
      </c>
      <c r="C16" s="23" t="str">
        <f>IF(NAMES!B3="","",NAMES!B3)</f>
        <v xml:space="preserve">AHUNANYA, CHIBUEZE J. </v>
      </c>
      <c r="D16" s="24"/>
      <c r="E16" s="25" t="str">
        <f>IF(NAMES!C3="","",NAMES!C3)</f>
        <v>M</v>
      </c>
      <c r="F16" s="26"/>
      <c r="G16" s="27" t="str">
        <f>IF(NAMES!D3="","",NAMES!D3)</f>
        <v>BSIT-NET SEC TRACK-1</v>
      </c>
      <c r="H16" s="19"/>
      <c r="I16" s="41">
        <f>IF(CRS!I10="","",CRS!I10)</f>
        <v>82</v>
      </c>
      <c r="J16" s="42"/>
      <c r="K16" s="41">
        <f>IF(CRS!O10="","",CRS!O10)</f>
        <v>78</v>
      </c>
      <c r="L16" s="43"/>
      <c r="M16" s="41">
        <f>IF(CRS!V10="","",CRS!V10)</f>
        <v>82</v>
      </c>
      <c r="N16" s="44"/>
      <c r="O16" s="388" t="str">
        <f>IF(CRS!W10="","",CRS!W10)</f>
        <v>PASSED</v>
      </c>
      <c r="P16" s="389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16-5450-909</v>
      </c>
      <c r="C17" s="23" t="str">
        <f>IF(NAMES!B4="","",NAMES!B4)</f>
        <v xml:space="preserve">BACAGAN, DANNAH ANGIELLE B. </v>
      </c>
      <c r="D17" s="24"/>
      <c r="E17" s="25" t="str">
        <f>IF(NAMES!C4="","",NAMES!C4)</f>
        <v>F</v>
      </c>
      <c r="F17" s="26"/>
      <c r="G17" s="27" t="str">
        <f>IF(NAMES!D4="","",NAMES!D4)</f>
        <v>BSIT-WEB TRACK-2</v>
      </c>
      <c r="H17" s="19"/>
      <c r="I17" s="41">
        <f>IF(CRS!I11="","",CRS!I11)</f>
        <v>94</v>
      </c>
      <c r="J17" s="42"/>
      <c r="K17" s="41">
        <f>IF(CRS!O11="","",CRS!O11)</f>
        <v>95</v>
      </c>
      <c r="L17" s="43"/>
      <c r="M17" s="41">
        <f>IF(CRS!V11="","",CRS!V11)</f>
        <v>97</v>
      </c>
      <c r="N17" s="44"/>
      <c r="O17" s="388" t="str">
        <f>IF(CRS!W11="","",CRS!W11)</f>
        <v>PASSED</v>
      </c>
      <c r="P17" s="389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15-2439-200</v>
      </c>
      <c r="C18" s="23" t="str">
        <f>IF(NAMES!B5="","",NAMES!B5)</f>
        <v xml:space="preserve">BIANES, LORENZO C. </v>
      </c>
      <c r="D18" s="24"/>
      <c r="E18" s="25" t="str">
        <f>IF(NAMES!C5="","",NAMES!C5)</f>
        <v>M</v>
      </c>
      <c r="F18" s="26"/>
      <c r="G18" s="27" t="str">
        <f>IF(NAMES!D5="","",NAMES!D5)</f>
        <v>BSIT-NET SEC TRACK-2</v>
      </c>
      <c r="H18" s="19"/>
      <c r="I18" s="41">
        <f>IF(CRS!I12="","",CRS!I12)</f>
        <v>84</v>
      </c>
      <c r="J18" s="42"/>
      <c r="K18" s="41">
        <f>IF(CRS!O12="","",CRS!O12)</f>
        <v>82</v>
      </c>
      <c r="L18" s="43"/>
      <c r="M18" s="41">
        <f>IF(CRS!V12="","",CRS!V12)</f>
        <v>85</v>
      </c>
      <c r="N18" s="44"/>
      <c r="O18" s="388" t="str">
        <f>IF(CRS!W12="","",CRS!W12)</f>
        <v>PASSED</v>
      </c>
      <c r="P18" s="389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" customHeight="1">
      <c r="A19" s="22" t="str">
        <f>IF(NAMES!E6="","",NAMES!E6)</f>
        <v>14-4336-690</v>
      </c>
      <c r="C19" s="23" t="str">
        <f>IF(NAMES!B6="","",NAMES!B6)</f>
        <v xml:space="preserve">BONDAD, NEIL CHRISTOPHER C. </v>
      </c>
      <c r="D19" s="24"/>
      <c r="E19" s="25" t="str">
        <f>IF(NAMES!C6="","",NAMES!C6)</f>
        <v>M</v>
      </c>
      <c r="F19" s="26"/>
      <c r="G19" s="27" t="str">
        <f>IF(NAMES!D6="","",NAMES!D6)</f>
        <v>BSIT-NET SEC TRACK-1</v>
      </c>
      <c r="H19" s="19"/>
      <c r="I19" s="41">
        <f>IF(CRS!I13="","",CRS!I13)</f>
        <v>82</v>
      </c>
      <c r="J19" s="42"/>
      <c r="K19" s="41">
        <f>IF(CRS!O13="","",CRS!O13)</f>
        <v>83</v>
      </c>
      <c r="L19" s="43"/>
      <c r="M19" s="41" t="str">
        <f>IF(CRS!V13="","",CRS!V13)</f>
        <v>INC</v>
      </c>
      <c r="N19" s="44"/>
      <c r="O19" s="388" t="str">
        <f>IF(CRS!W13="","",CRS!W13)</f>
        <v>NFE</v>
      </c>
      <c r="P19" s="389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16-4761-821</v>
      </c>
      <c r="C20" s="23" t="str">
        <f>IF(NAMES!B7="","",NAMES!B7)</f>
        <v xml:space="preserve">BULAO, ARWIN REYNIEL M. </v>
      </c>
      <c r="D20" s="24"/>
      <c r="E20" s="25" t="str">
        <f>IF(NAMES!C7="","",NAMES!C7)</f>
        <v>M</v>
      </c>
      <c r="F20" s="26"/>
      <c r="G20" s="27" t="str">
        <f>IF(NAMES!D7="","",NAMES!D7)</f>
        <v>BSIT-NET SEC TRACK-2</v>
      </c>
      <c r="H20" s="19"/>
      <c r="I20" s="41">
        <f>IF(CRS!I14="","",CRS!I14)</f>
        <v>80</v>
      </c>
      <c r="J20" s="42"/>
      <c r="K20" s="41">
        <f>IF(CRS!O14="","",CRS!O14)</f>
        <v>83</v>
      </c>
      <c r="L20" s="43"/>
      <c r="M20" s="41">
        <f>IF(CRS!V14="","",CRS!V14)</f>
        <v>75</v>
      </c>
      <c r="N20" s="44"/>
      <c r="O20" s="388" t="str">
        <f>IF(CRS!W14="","",CRS!W14)</f>
        <v>PASSED</v>
      </c>
      <c r="P20" s="389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" customHeight="1">
      <c r="A21" s="22" t="str">
        <f>IF(NAMES!E8="","",NAMES!E8)</f>
        <v>15-0511-246</v>
      </c>
      <c r="C21" s="23" t="str">
        <f>IF(NAMES!B8="","",NAMES!B8)</f>
        <v xml:space="preserve">CABILITAZAN, PABLO DONMARI A. </v>
      </c>
      <c r="D21" s="24"/>
      <c r="E21" s="25" t="str">
        <f>IF(NAMES!C8="","",NAMES!C8)</f>
        <v>M</v>
      </c>
      <c r="F21" s="26"/>
      <c r="G21" s="27" t="str">
        <f>IF(NAMES!D8="","",NAMES!D8)</f>
        <v>BSIT-WEB TRACK-2</v>
      </c>
      <c r="H21" s="19"/>
      <c r="I21" s="41" t="str">
        <f>IF(CRS!I15="","",CRS!I15)</f>
        <v/>
      </c>
      <c r="J21" s="42"/>
      <c r="K21" s="41" t="str">
        <f>IF(CRS!O15="","",CRS!O15)</f>
        <v/>
      </c>
      <c r="L21" s="43"/>
      <c r="M21" s="41" t="str">
        <f>IF(CRS!V15="","",CRS!V15)</f>
        <v>UD</v>
      </c>
      <c r="N21" s="44"/>
      <c r="O21" s="388" t="str">
        <f>IF(CRS!W15="","",CRS!W15)</f>
        <v>UD</v>
      </c>
      <c r="P21" s="389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" customHeight="1">
      <c r="A22" s="22" t="str">
        <f>IF(NAMES!E9="","",NAMES!E9)</f>
        <v>16-3829-351</v>
      </c>
      <c r="C22" s="23" t="str">
        <f>IF(NAMES!B9="","",NAMES!B9)</f>
        <v xml:space="preserve">CALAWA, ROJAN KRISTOFFER N. </v>
      </c>
      <c r="D22" s="24"/>
      <c r="E22" s="25" t="str">
        <f>IF(NAMES!C9="","",NAMES!C9)</f>
        <v>M</v>
      </c>
      <c r="F22" s="26"/>
      <c r="G22" s="27" t="str">
        <f>IF(NAMES!D9="","",NAMES!D9)</f>
        <v>BSIT-WEB TRACK-2</v>
      </c>
      <c r="H22" s="19"/>
      <c r="I22" s="41">
        <f>IF(CRS!I16="","",CRS!I16)</f>
        <v>82</v>
      </c>
      <c r="J22" s="42"/>
      <c r="K22" s="41" t="str">
        <f>IF(CRS!O16="","",CRS!O16)</f>
        <v/>
      </c>
      <c r="L22" s="43"/>
      <c r="M22" s="41" t="str">
        <f>IF(CRS!V16="","",CRS!V16)</f>
        <v>UD</v>
      </c>
      <c r="N22" s="44"/>
      <c r="O22" s="388" t="str">
        <f>IF(CRS!W16="","",CRS!W16)</f>
        <v>UD</v>
      </c>
      <c r="P22" s="389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" customHeight="1">
      <c r="A23" s="22" t="str">
        <f>IF(NAMES!E10="","",NAMES!E10)</f>
        <v>16-4853-670</v>
      </c>
      <c r="C23" s="23" t="str">
        <f>IF(NAMES!B10="","",NAMES!B10)</f>
        <v xml:space="preserve">CASTRO, LEO CHRISTIAN E. </v>
      </c>
      <c r="D23" s="24"/>
      <c r="E23" s="25" t="str">
        <f>IF(NAMES!C10="","",NAMES!C10)</f>
        <v>M</v>
      </c>
      <c r="F23" s="26"/>
      <c r="G23" s="27" t="str">
        <f>IF(NAMES!D10="","",NAMES!D10)</f>
        <v>BSIT-WEB TRACK-2</v>
      </c>
      <c r="H23" s="19"/>
      <c r="I23" s="41">
        <f>IF(CRS!I17="","",CRS!I17)</f>
        <v>74</v>
      </c>
      <c r="J23" s="42"/>
      <c r="K23" s="41">
        <f>IF(CRS!O17="","",CRS!O17)</f>
        <v>77</v>
      </c>
      <c r="L23" s="43"/>
      <c r="M23" s="41">
        <f>IF(CRS!V17="","",CRS!V17)</f>
        <v>79</v>
      </c>
      <c r="N23" s="44"/>
      <c r="O23" s="388" t="str">
        <f>IF(CRS!W17="","",CRS!W17)</f>
        <v>PASSED</v>
      </c>
      <c r="P23" s="38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" customHeight="1">
      <c r="A24" s="22" t="str">
        <f>IF(NAMES!E11="","",NAMES!E11)</f>
        <v>16-3874-649</v>
      </c>
      <c r="C24" s="23" t="str">
        <f>IF(NAMES!B11="","",NAMES!B11)</f>
        <v xml:space="preserve">CAWIL, JUJI T. </v>
      </c>
      <c r="D24" s="24"/>
      <c r="E24" s="25" t="str">
        <f>IF(NAMES!C11="","",NAMES!C11)</f>
        <v>M</v>
      </c>
      <c r="F24" s="26"/>
      <c r="G24" s="27" t="str">
        <f>IF(NAMES!D11="","",NAMES!D11)</f>
        <v>BSIT-WEB TRACK-1</v>
      </c>
      <c r="H24" s="19"/>
      <c r="I24" s="41">
        <f>IF(CRS!I18="","",CRS!I18)</f>
        <v>80</v>
      </c>
      <c r="J24" s="42"/>
      <c r="K24" s="41">
        <f>IF(CRS!O18="","",CRS!O18)</f>
        <v>83</v>
      </c>
      <c r="L24" s="43"/>
      <c r="M24" s="41">
        <f>IF(CRS!V18="","",CRS!V18)</f>
        <v>82</v>
      </c>
      <c r="N24" s="44"/>
      <c r="O24" s="388" t="str">
        <f>IF(CRS!W18="","",CRS!W18)</f>
        <v>PASSED</v>
      </c>
      <c r="P24" s="389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" customHeight="1">
      <c r="A25" s="22" t="str">
        <f>IF(NAMES!E12="","",NAMES!E12)</f>
        <v>16-3875-283</v>
      </c>
      <c r="C25" s="23" t="str">
        <f>IF(NAMES!B12="","",NAMES!B12)</f>
        <v xml:space="preserve">CORTEZ, WENDELL R. </v>
      </c>
      <c r="D25" s="24"/>
      <c r="E25" s="25" t="str">
        <f>IF(NAMES!C12="","",NAMES!C12)</f>
        <v>M</v>
      </c>
      <c r="F25" s="26"/>
      <c r="G25" s="27" t="str">
        <f>IF(NAMES!D12="","",NAMES!D12)</f>
        <v>BSIT-WEB TRACK-1</v>
      </c>
      <c r="H25" s="19"/>
      <c r="I25" s="41">
        <f>IF(CRS!I19="","",CRS!I19)</f>
        <v>73</v>
      </c>
      <c r="J25" s="42"/>
      <c r="K25" s="41" t="str">
        <f>IF(CRS!O19="","",CRS!O19)</f>
        <v/>
      </c>
      <c r="L25" s="43"/>
      <c r="M25" s="41" t="str">
        <f>IF(CRS!V19="","",CRS!V19)</f>
        <v>UD</v>
      </c>
      <c r="N25" s="44"/>
      <c r="O25" s="388" t="str">
        <f>IF(CRS!W19="","",CRS!W19)</f>
        <v>UD</v>
      </c>
      <c r="P25" s="389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" customHeight="1">
      <c r="A26" s="22" t="str">
        <f>IF(NAMES!E13="","",NAMES!E13)</f>
        <v>16-4794-874</v>
      </c>
      <c r="C26" s="23" t="str">
        <f>IF(NAMES!B13="","",NAMES!B13)</f>
        <v xml:space="preserve">DELA CRUZ, AARON KEITH N. </v>
      </c>
      <c r="D26" s="24"/>
      <c r="E26" s="25" t="str">
        <f>IF(NAMES!C13="","",NAMES!C13)</f>
        <v>M</v>
      </c>
      <c r="F26" s="26"/>
      <c r="G26" s="27" t="str">
        <f>IF(NAMES!D13="","",NAMES!D13)</f>
        <v>BSIT-WEB TRACK-1</v>
      </c>
      <c r="H26" s="19"/>
      <c r="I26" s="41">
        <f>IF(CRS!I20="","",CRS!I20)</f>
        <v>81</v>
      </c>
      <c r="J26" s="42"/>
      <c r="K26" s="41">
        <f>IF(CRS!O20="","",CRS!O20)</f>
        <v>82</v>
      </c>
      <c r="L26" s="43"/>
      <c r="M26" s="41">
        <f>IF(CRS!V20="","",CRS!V20)</f>
        <v>77</v>
      </c>
      <c r="N26" s="44"/>
      <c r="O26" s="388" t="str">
        <f>IF(CRS!W20="","",CRS!W20)</f>
        <v>PASSED</v>
      </c>
      <c r="P26" s="389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" customHeight="1">
      <c r="A27" s="22" t="str">
        <f>IF(NAMES!E14="","",NAMES!E14)</f>
        <v>14-0828-403</v>
      </c>
      <c r="C27" s="23" t="str">
        <f>IF(NAMES!B14="","",NAMES!B14)</f>
        <v xml:space="preserve">DOMINGO, JOHN CARLO R. </v>
      </c>
      <c r="D27" s="24"/>
      <c r="E27" s="25" t="str">
        <f>IF(NAMES!C14="","",NAMES!C14)</f>
        <v>M</v>
      </c>
      <c r="F27" s="26"/>
      <c r="G27" s="27" t="str">
        <f>IF(NAMES!D14="","",NAMES!D14)</f>
        <v>BSIT-WEB TRACK-1</v>
      </c>
      <c r="H27" s="19"/>
      <c r="I27" s="41">
        <f>IF(CRS!I21="","",CRS!I21)</f>
        <v>92</v>
      </c>
      <c r="J27" s="42"/>
      <c r="K27" s="41">
        <f>IF(CRS!O21="","",CRS!O21)</f>
        <v>89</v>
      </c>
      <c r="L27" s="43"/>
      <c r="M27" s="41">
        <f>IF(CRS!V21="","",CRS!V21)</f>
        <v>84</v>
      </c>
      <c r="N27" s="44"/>
      <c r="O27" s="388" t="str">
        <f>IF(CRS!W21="","",CRS!W21)</f>
        <v>PASSED</v>
      </c>
      <c r="P27" s="389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" customHeight="1">
      <c r="A28" s="22" t="str">
        <f>IF(NAMES!E15="","",NAMES!E15)</f>
        <v>17-4118-909</v>
      </c>
      <c r="C28" s="23" t="str">
        <f>IF(NAMES!B15="","",NAMES!B15)</f>
        <v xml:space="preserve">EROT, OLLINGER SYAN M. </v>
      </c>
      <c r="D28" s="24"/>
      <c r="E28" s="25" t="str">
        <f>IF(NAMES!C15="","",NAMES!C15)</f>
        <v>M</v>
      </c>
      <c r="F28" s="26"/>
      <c r="G28" s="27" t="str">
        <f>IF(NAMES!D15="","",NAMES!D15)</f>
        <v>BSIT-WEB TRACK-1</v>
      </c>
      <c r="H28" s="19"/>
      <c r="I28" s="41">
        <f>IF(CRS!I22="","",CRS!I22)</f>
        <v>81</v>
      </c>
      <c r="J28" s="42"/>
      <c r="K28" s="41">
        <f>IF(CRS!O22="","",CRS!O22)</f>
        <v>83</v>
      </c>
      <c r="L28" s="43"/>
      <c r="M28" s="41">
        <f>IF(CRS!V22="","",CRS!V22)</f>
        <v>81</v>
      </c>
      <c r="N28" s="44"/>
      <c r="O28" s="388" t="str">
        <f>IF(CRS!W22="","",CRS!W22)</f>
        <v>PASSED</v>
      </c>
      <c r="P28" s="389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" customHeight="1">
      <c r="A29" s="22" t="str">
        <f>IF(NAMES!E16="","",NAMES!E16)</f>
        <v>15-0341-500</v>
      </c>
      <c r="C29" s="23" t="str">
        <f>IF(NAMES!B16="","",NAMES!B16)</f>
        <v xml:space="preserve">ESPAÑOLA, NECOLE P. </v>
      </c>
      <c r="D29" s="24"/>
      <c r="E29" s="25" t="str">
        <f>IF(NAMES!C16="","",NAMES!C16)</f>
        <v>M</v>
      </c>
      <c r="F29" s="26"/>
      <c r="G29" s="27" t="str">
        <f>IF(NAMES!D16="","",NAMES!D16)</f>
        <v>BSIT-NET SEC TRACK-2</v>
      </c>
      <c r="H29" s="19"/>
      <c r="I29" s="41">
        <f>IF(CRS!I23="","",CRS!I23)</f>
        <v>85</v>
      </c>
      <c r="J29" s="42"/>
      <c r="K29" s="41" t="str">
        <f>IF(CRS!O23="","",CRS!O23)</f>
        <v/>
      </c>
      <c r="L29" s="43"/>
      <c r="M29" s="41" t="str">
        <f>IF(CRS!V23="","",CRS!V23)</f>
        <v>UD</v>
      </c>
      <c r="N29" s="44"/>
      <c r="O29" s="388" t="str">
        <f>IF(CRS!W23="","",CRS!W23)</f>
        <v>UD</v>
      </c>
      <c r="P29" s="389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" customHeight="1">
      <c r="A30" s="22" t="str">
        <f>IF(NAMES!E17="","",NAMES!E17)</f>
        <v>13-2308-249</v>
      </c>
      <c r="C30" s="23" t="str">
        <f>IF(NAMES!B17="","",NAMES!B17)</f>
        <v xml:space="preserve">GACUTAN, JORDS NIKKO B. </v>
      </c>
      <c r="D30" s="24"/>
      <c r="E30" s="25" t="str">
        <f>IF(NAMES!C17="","",NAMES!C17)</f>
        <v>M</v>
      </c>
      <c r="F30" s="26"/>
      <c r="G30" s="27" t="str">
        <f>IF(NAMES!D17="","",NAMES!D17)</f>
        <v>BSCS-DIGITAL ARTS TRACK-2</v>
      </c>
      <c r="H30" s="19"/>
      <c r="I30" s="41">
        <f>IF(CRS!I24="","",CRS!I24)</f>
        <v>86</v>
      </c>
      <c r="J30" s="42"/>
      <c r="K30" s="41">
        <f>IF(CRS!O24="","",CRS!O24)</f>
        <v>87</v>
      </c>
      <c r="L30" s="43"/>
      <c r="M30" s="41">
        <f>IF(CRS!V24="","",CRS!V24)</f>
        <v>87</v>
      </c>
      <c r="N30" s="44"/>
      <c r="O30" s="388" t="str">
        <f>IF(CRS!W24="","",CRS!W24)</f>
        <v>PASSED</v>
      </c>
      <c r="P30" s="389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" customHeight="1">
      <c r="A31" s="22" t="str">
        <f>IF(NAMES!E18="","",NAMES!E18)</f>
        <v>16-4464-918</v>
      </c>
      <c r="C31" s="23" t="str">
        <f>IF(NAMES!B18="","",NAMES!B18)</f>
        <v xml:space="preserve">GARDO, JARON RALPH L. </v>
      </c>
      <c r="D31" s="24"/>
      <c r="E31" s="25" t="str">
        <f>IF(NAMES!C18="","",NAMES!C18)</f>
        <v>M</v>
      </c>
      <c r="F31" s="26"/>
      <c r="G31" s="27" t="str">
        <f>IF(NAMES!D18="","",NAMES!D18)</f>
        <v>BSIT-WEB TRACK-2</v>
      </c>
      <c r="H31" s="19"/>
      <c r="I31" s="41">
        <f>IF(CRS!I25="","",CRS!I25)</f>
        <v>89</v>
      </c>
      <c r="J31" s="42"/>
      <c r="K31" s="41">
        <f>IF(CRS!O25="","",CRS!O25)</f>
        <v>89</v>
      </c>
      <c r="L31" s="43"/>
      <c r="M31" s="41">
        <f>IF(CRS!V25="","",CRS!V25)</f>
        <v>91</v>
      </c>
      <c r="N31" s="44"/>
      <c r="O31" s="388" t="str">
        <f>IF(CRS!W25="","",CRS!W25)</f>
        <v>PASSED</v>
      </c>
      <c r="P31" s="38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" customHeight="1">
      <c r="A32" s="22" t="str">
        <f>IF(NAMES!E19="","",NAMES!E19)</f>
        <v>16-5591-756</v>
      </c>
      <c r="C32" s="23" t="str">
        <f>IF(NAMES!B19="","",NAMES!B19)</f>
        <v xml:space="preserve">GO, MARK BRIAN JHAY C. </v>
      </c>
      <c r="D32" s="24"/>
      <c r="E32" s="25" t="str">
        <f>IF(NAMES!C19="","",NAMES!C19)</f>
        <v>M</v>
      </c>
      <c r="F32" s="26"/>
      <c r="G32" s="27" t="str">
        <f>IF(NAMES!D19="","",NAMES!D19)</f>
        <v>BSIT-ERP TRACK-1</v>
      </c>
      <c r="H32" s="19"/>
      <c r="I32" s="41">
        <f>IF(CRS!I26="","",CRS!I26)</f>
        <v>71</v>
      </c>
      <c r="J32" s="42"/>
      <c r="K32" s="41" t="str">
        <f>IF(CRS!O26="","",CRS!O26)</f>
        <v/>
      </c>
      <c r="L32" s="43"/>
      <c r="M32" s="41" t="str">
        <f>IF(CRS!V26="","",CRS!V26)</f>
        <v>UD</v>
      </c>
      <c r="N32" s="44"/>
      <c r="O32" s="388" t="str">
        <f>IF(CRS!W26="","",CRS!W26)</f>
        <v>UD</v>
      </c>
      <c r="P32" s="389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16-5145-532</v>
      </c>
      <c r="C33" s="23" t="str">
        <f>IF(NAMES!B20="","",NAMES!B20)</f>
        <v xml:space="preserve">GOMEZ, JOHN PAUL D. </v>
      </c>
      <c r="D33" s="24"/>
      <c r="E33" s="25" t="str">
        <f>IF(NAMES!C20="","",NAMES!C20)</f>
        <v>M</v>
      </c>
      <c r="F33" s="26"/>
      <c r="G33" s="27" t="str">
        <f>IF(NAMES!D20="","",NAMES!D20)</f>
        <v>BSIT-WEB TRACK-1</v>
      </c>
      <c r="H33" s="19"/>
      <c r="I33" s="41">
        <f>IF(CRS!I27="","",CRS!I27)</f>
        <v>84</v>
      </c>
      <c r="J33" s="42"/>
      <c r="K33" s="41">
        <f>IF(CRS!O27="","",CRS!O27)</f>
        <v>84</v>
      </c>
      <c r="L33" s="43"/>
      <c r="M33" s="41">
        <f>IF(CRS!V27="","",CRS!V27)</f>
        <v>79</v>
      </c>
      <c r="N33" s="44"/>
      <c r="O33" s="388" t="str">
        <f>IF(CRS!W27="","",CRS!W27)</f>
        <v>PASSED</v>
      </c>
      <c r="P33" s="389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" customHeight="1">
      <c r="A34" s="22" t="str">
        <f>IF(NAMES!E21="","",NAMES!E21)</f>
        <v>15-4010-896</v>
      </c>
      <c r="C34" s="23" t="str">
        <f>IF(NAMES!B21="","",NAMES!B21)</f>
        <v xml:space="preserve">KASE, JEREMY </v>
      </c>
      <c r="D34" s="24"/>
      <c r="E34" s="25" t="str">
        <f>IF(NAMES!C21="","",NAMES!C21)</f>
        <v>M</v>
      </c>
      <c r="F34" s="26"/>
      <c r="G34" s="27" t="str">
        <f>IF(NAMES!D21="","",NAMES!D21)</f>
        <v>BSIT-NET SEC TRACK-2</v>
      </c>
      <c r="H34" s="19"/>
      <c r="I34" s="41">
        <f>IF(CRS!I28="","",CRS!I28)</f>
        <v>85</v>
      </c>
      <c r="J34" s="42"/>
      <c r="K34" s="41">
        <f>IF(CRS!O28="","",CRS!O28)</f>
        <v>84</v>
      </c>
      <c r="L34" s="43"/>
      <c r="M34" s="41">
        <f>IF(CRS!V28="","",CRS!V28)</f>
        <v>89</v>
      </c>
      <c r="N34" s="44"/>
      <c r="O34" s="388" t="str">
        <f>IF(CRS!W28="","",CRS!W28)</f>
        <v>PASSED</v>
      </c>
      <c r="P34" s="389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" customHeight="1">
      <c r="A35" s="22" t="str">
        <f>IF(NAMES!E22="","",NAMES!E22)</f>
        <v>16-4650-784</v>
      </c>
      <c r="C35" s="23" t="str">
        <f>IF(NAMES!B22="","",NAMES!B22)</f>
        <v xml:space="preserve">LALLANA, DAPHNE G. </v>
      </c>
      <c r="D35" s="24"/>
      <c r="E35" s="25" t="str">
        <f>IF(NAMES!C22="","",NAMES!C22)</f>
        <v>F</v>
      </c>
      <c r="F35" s="26"/>
      <c r="G35" s="27" t="str">
        <f>IF(NAMES!D22="","",NAMES!D22)</f>
        <v>BSIT-ERP TRACK-2</v>
      </c>
      <c r="H35" s="19"/>
      <c r="I35" s="41">
        <f>IF(CRS!I29="","",CRS!I29)</f>
        <v>78</v>
      </c>
      <c r="J35" s="42"/>
      <c r="K35" s="41">
        <f>IF(CRS!O29="","",CRS!O29)</f>
        <v>82</v>
      </c>
      <c r="L35" s="43"/>
      <c r="M35" s="41">
        <f>IF(CRS!V29="","",CRS!V29)</f>
        <v>81</v>
      </c>
      <c r="N35" s="44"/>
      <c r="O35" s="388" t="str">
        <f>IF(CRS!W29="","",CRS!W29)</f>
        <v>PASSED</v>
      </c>
      <c r="P35" s="38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" customHeight="1">
      <c r="A36" s="22" t="str">
        <f>IF(NAMES!E23="","",NAMES!E23)</f>
        <v>17-4751-439</v>
      </c>
      <c r="C36" s="23" t="str">
        <f>IF(NAMES!B23="","",NAMES!B23)</f>
        <v xml:space="preserve">LOPEZ, WILCARL D. </v>
      </c>
      <c r="D36" s="24"/>
      <c r="E36" s="25" t="str">
        <f>IF(NAMES!C23="","",NAMES!C23)</f>
        <v>M</v>
      </c>
      <c r="F36" s="26"/>
      <c r="G36" s="27" t="str">
        <f>IF(NAMES!D23="","",NAMES!D23)</f>
        <v>BSCS-DIGITAL ARTS TRACK-1</v>
      </c>
      <c r="H36" s="19"/>
      <c r="I36" s="41">
        <f>IF(CRS!I30="","",CRS!I30)</f>
        <v>90</v>
      </c>
      <c r="J36" s="42"/>
      <c r="K36" s="41">
        <f>IF(CRS!O30="","",CRS!O30)</f>
        <v>91</v>
      </c>
      <c r="L36" s="43"/>
      <c r="M36" s="41">
        <f>IF(CRS!V30="","",CRS!V30)</f>
        <v>92</v>
      </c>
      <c r="N36" s="44"/>
      <c r="O36" s="388" t="str">
        <f>IF(CRS!W30="","",CRS!W30)</f>
        <v>PASSED</v>
      </c>
      <c r="P36" s="38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" customHeight="1">
      <c r="A37" s="22" t="str">
        <f>IF(NAMES!E24="","",NAMES!E24)</f>
        <v>16-4904-114</v>
      </c>
      <c r="C37" s="23" t="str">
        <f>IF(NAMES!B24="","",NAMES!B24)</f>
        <v xml:space="preserve">MACARAEG, JOSEPH PAUL D. </v>
      </c>
      <c r="D37" s="24"/>
      <c r="E37" s="25" t="str">
        <f>IF(NAMES!C24="","",NAMES!C24)</f>
        <v>M</v>
      </c>
      <c r="F37" s="26"/>
      <c r="G37" s="27" t="str">
        <f>IF(NAMES!D24="","",NAMES!D24)</f>
        <v>BSIT-WEB TRACK-1</v>
      </c>
      <c r="H37" s="19"/>
      <c r="I37" s="41">
        <f>IF(CRS!I31="","",CRS!I31)</f>
        <v>76</v>
      </c>
      <c r="J37" s="42"/>
      <c r="K37" s="41">
        <f>IF(CRS!O31="","",CRS!O31)</f>
        <v>78</v>
      </c>
      <c r="L37" s="43"/>
      <c r="M37" s="41">
        <f>IF(CRS!V31="","",CRS!V31)</f>
        <v>83</v>
      </c>
      <c r="N37" s="44"/>
      <c r="O37" s="388" t="str">
        <f>IF(CRS!W31="","",CRS!W31)</f>
        <v>PASSED</v>
      </c>
      <c r="P37" s="389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" customHeight="1">
      <c r="A38" s="22" t="str">
        <f>IF(NAMES!E25="","",NAMES!E25)</f>
        <v>14-1009-839</v>
      </c>
      <c r="C38" s="23" t="str">
        <f>IF(NAMES!B25="","",NAMES!B25)</f>
        <v xml:space="preserve">MACAUMBANG, ABDUL ILAAH G. </v>
      </c>
      <c r="D38" s="24"/>
      <c r="E38" s="25" t="str">
        <f>IF(NAMES!C25="","",NAMES!C25)</f>
        <v>M</v>
      </c>
      <c r="F38" s="26"/>
      <c r="G38" s="27" t="str">
        <f>IF(NAMES!D25="","",NAMES!D25)</f>
        <v>BSIT-ERP TRACK-2</v>
      </c>
      <c r="H38" s="19"/>
      <c r="I38" s="41">
        <f>IF(CRS!I32="","",CRS!I32)</f>
        <v>74</v>
      </c>
      <c r="J38" s="42"/>
      <c r="K38" s="41">
        <f>IF(CRS!O32="","",CRS!O32)</f>
        <v>74</v>
      </c>
      <c r="L38" s="43"/>
      <c r="M38" s="41">
        <f>IF(CRS!V32="","",CRS!V32)</f>
        <v>75</v>
      </c>
      <c r="N38" s="44"/>
      <c r="O38" s="388" t="str">
        <f>IF(CRS!W32="","",CRS!W32)</f>
        <v>PASSED</v>
      </c>
      <c r="P38" s="389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" customHeight="1">
      <c r="A39" s="22" t="str">
        <f>IF(NAMES!E26="","",NAMES!E26)</f>
        <v>16-3876-295</v>
      </c>
      <c r="C39" s="23" t="str">
        <f>IF(NAMES!B26="","",NAMES!B26)</f>
        <v xml:space="preserve">MANLONG, DEANTON S. </v>
      </c>
      <c r="D39" s="24"/>
      <c r="E39" s="25" t="str">
        <f>IF(NAMES!C26="","",NAMES!C26)</f>
        <v>M</v>
      </c>
      <c r="F39" s="26"/>
      <c r="G39" s="27" t="str">
        <f>IF(NAMES!D26="","",NAMES!D26)</f>
        <v>BSIT-WEB TRACK-2</v>
      </c>
      <c r="H39" s="19"/>
      <c r="I39" s="41">
        <f>IF(CRS!I33="","",CRS!I33)</f>
        <v>71</v>
      </c>
      <c r="J39" s="42"/>
      <c r="K39" s="41">
        <f>IF(CRS!O33="","",CRS!O33)</f>
        <v>71</v>
      </c>
      <c r="L39" s="43"/>
      <c r="M39" s="41">
        <f>IF(CRS!V33="","",CRS!V33)</f>
        <v>72</v>
      </c>
      <c r="N39" s="44"/>
      <c r="O39" s="388" t="str">
        <f>IF(CRS!W33="","",CRS!W33)</f>
        <v>FAILED</v>
      </c>
      <c r="P39" s="389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" customHeight="1">
      <c r="A40" s="22" t="str">
        <f>IF(NAMES!E27="","",NAMES!E27)</f>
        <v>15-1871-330</v>
      </c>
      <c r="C40" s="23" t="str">
        <f>IF(NAMES!B27="","",NAMES!B27)</f>
        <v xml:space="preserve">ORDOÑEZ, JAN TYRONNE L. </v>
      </c>
      <c r="D40" s="24"/>
      <c r="E40" s="25" t="str">
        <f>IF(NAMES!C27="","",NAMES!C27)</f>
        <v>M</v>
      </c>
      <c r="F40" s="26"/>
      <c r="G40" s="27" t="str">
        <f>IF(NAMES!D27="","",NAMES!D27)</f>
        <v>BSIT-NET SEC TRACK-2</v>
      </c>
      <c r="H40" s="19"/>
      <c r="I40" s="41">
        <f>IF(CRS!I34="","",CRS!I34)</f>
        <v>73</v>
      </c>
      <c r="J40" s="42"/>
      <c r="K40" s="41">
        <f>IF(CRS!O34="","",CRS!O34)</f>
        <v>73</v>
      </c>
      <c r="L40" s="43"/>
      <c r="M40" s="41">
        <f>IF(CRS!V34="","",CRS!V34)</f>
        <v>75</v>
      </c>
      <c r="N40" s="44"/>
      <c r="O40" s="388" t="str">
        <f>IF(CRS!W34="","",CRS!W34)</f>
        <v>PASSED</v>
      </c>
      <c r="P40" s="389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" customHeight="1">
      <c r="A41" s="22" t="str">
        <f>IF(NAMES!E28="","",NAMES!E28)</f>
        <v>16-3992-774</v>
      </c>
      <c r="C41" s="23" t="str">
        <f>IF(NAMES!B28="","",NAMES!B28)</f>
        <v xml:space="preserve">ORPILLA, NORVEEN ROIZE C. </v>
      </c>
      <c r="D41" s="24"/>
      <c r="E41" s="25" t="str">
        <f>IF(NAMES!C28="","",NAMES!C28)</f>
        <v>M</v>
      </c>
      <c r="F41" s="26"/>
      <c r="G41" s="27" t="str">
        <f>IF(NAMES!D28="","",NAMES!D28)</f>
        <v>BSIT-NET SEC TRACK-2</v>
      </c>
      <c r="H41" s="19"/>
      <c r="I41" s="41">
        <f>IF(CRS!I35="","",CRS!I35)</f>
        <v>81</v>
      </c>
      <c r="J41" s="42"/>
      <c r="K41" s="41">
        <f>IF(CRS!O35="","",CRS!O35)</f>
        <v>83</v>
      </c>
      <c r="L41" s="43"/>
      <c r="M41" s="41">
        <f>IF(CRS!V35="","",CRS!V35)</f>
        <v>82</v>
      </c>
      <c r="N41" s="44"/>
      <c r="O41" s="388" t="str">
        <f>IF(CRS!W35="","",CRS!W35)</f>
        <v>PASSED</v>
      </c>
      <c r="P41" s="389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" customHeight="1">
      <c r="A42" s="22" t="str">
        <f>IF(NAMES!E29="","",NAMES!E29)</f>
        <v>14-4841-505</v>
      </c>
      <c r="C42" s="23" t="str">
        <f>IF(NAMES!B29="","",NAMES!B29)</f>
        <v xml:space="preserve">PACAMARRA, CYRIL A. </v>
      </c>
      <c r="D42" s="24"/>
      <c r="E42" s="25" t="str">
        <f>IF(NAMES!C29="","",NAMES!C29)</f>
        <v>M</v>
      </c>
      <c r="F42" s="26"/>
      <c r="G42" s="27" t="str">
        <f>IF(NAMES!D29="","",NAMES!D29)</f>
        <v>BSIT-NET SEC TRACK-2</v>
      </c>
      <c r="H42" s="19"/>
      <c r="I42" s="41">
        <f>IF(CRS!I36="","",CRS!I36)</f>
        <v>73</v>
      </c>
      <c r="J42" s="42"/>
      <c r="K42" s="41">
        <f>IF(CRS!O36="","",CRS!O36)</f>
        <v>72</v>
      </c>
      <c r="L42" s="43"/>
      <c r="M42" s="41" t="str">
        <f>IF(CRS!V36="","",CRS!V36)</f>
        <v>INC</v>
      </c>
      <c r="N42" s="44"/>
      <c r="O42" s="388" t="str">
        <f>IF(CRS!W36="","",CRS!W36)</f>
        <v>NFE</v>
      </c>
      <c r="P42" s="389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" customHeight="1">
      <c r="A43" s="22" t="str">
        <f>IF(NAMES!E30="","",NAMES!E30)</f>
        <v>16-4167-382</v>
      </c>
      <c r="C43" s="23" t="str">
        <f>IF(NAMES!B30="","",NAMES!B30)</f>
        <v xml:space="preserve">PACLEB, ANGELA T. </v>
      </c>
      <c r="D43" s="24"/>
      <c r="E43" s="25" t="str">
        <f>IF(NAMES!C30="","",NAMES!C30)</f>
        <v>F</v>
      </c>
      <c r="F43" s="26"/>
      <c r="G43" s="27" t="str">
        <f>IF(NAMES!D30="","",NAMES!D30)</f>
        <v>BSIT-WEB TRACK-2</v>
      </c>
      <c r="H43" s="19"/>
      <c r="I43" s="41">
        <f>IF(CRS!I37="","",CRS!I37)</f>
        <v>85</v>
      </c>
      <c r="J43" s="42"/>
      <c r="K43" s="41">
        <f>IF(CRS!O37="","",CRS!O37)</f>
        <v>85</v>
      </c>
      <c r="L43" s="43"/>
      <c r="M43" s="41">
        <f>IF(CRS!V37="","",CRS!V37)</f>
        <v>84</v>
      </c>
      <c r="N43" s="44"/>
      <c r="O43" s="388" t="str">
        <f>IF(CRS!W37="","",CRS!W37)</f>
        <v>PASSED</v>
      </c>
      <c r="P43" s="389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" customHeight="1">
      <c r="A44" s="22" t="str">
        <f>IF(NAMES!E31="","",NAMES!E31)</f>
        <v>15-3573-372</v>
      </c>
      <c r="C44" s="23" t="str">
        <f>IF(NAMES!B31="","",NAMES!B31)</f>
        <v xml:space="preserve">PERALTA, VINCE RYEL F. </v>
      </c>
      <c r="D44" s="24"/>
      <c r="E44" s="25" t="str">
        <f>IF(NAMES!C31="","",NAMES!C31)</f>
        <v>M</v>
      </c>
      <c r="F44" s="26"/>
      <c r="G44" s="27" t="str">
        <f>IF(NAMES!D31="","",NAMES!D31)</f>
        <v>BSCS-MOBILE TECH TRACK-2</v>
      </c>
      <c r="H44" s="19"/>
      <c r="I44" s="41">
        <f>IF(CRS!I38="","",CRS!I38)</f>
        <v>79</v>
      </c>
      <c r="J44" s="42"/>
      <c r="K44" s="41">
        <f>IF(CRS!O38="","",CRS!O38)</f>
        <v>81</v>
      </c>
      <c r="L44" s="43"/>
      <c r="M44" s="41">
        <f>IF(CRS!V38="","",CRS!V38)</f>
        <v>75</v>
      </c>
      <c r="N44" s="44"/>
      <c r="O44" s="388" t="str">
        <f>IF(CRS!W38="","",CRS!W38)</f>
        <v>PASSED</v>
      </c>
      <c r="P44" s="389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" customHeight="1">
      <c r="A45" s="22" t="str">
        <f>IF(NAMES!E32="","",NAMES!E32)</f>
        <v>16-4014-698</v>
      </c>
      <c r="C45" s="23" t="str">
        <f>IF(NAMES!B32="","",NAMES!B32)</f>
        <v xml:space="preserve">QUIBAN, JUDY ANN L. </v>
      </c>
      <c r="D45" s="24"/>
      <c r="E45" s="25" t="str">
        <f>IF(NAMES!C32="","",NAMES!C32)</f>
        <v>F</v>
      </c>
      <c r="F45" s="26"/>
      <c r="G45" s="27" t="str">
        <f>IF(NAMES!D32="","",NAMES!D32)</f>
        <v>BSIT-WEB TRACK-2</v>
      </c>
      <c r="H45" s="19"/>
      <c r="I45" s="41">
        <f>IF(CRS!I39="","",CRS!I39)</f>
        <v>80</v>
      </c>
      <c r="J45" s="42"/>
      <c r="K45" s="41">
        <f>IF(CRS!O39="","",CRS!O39)</f>
        <v>86</v>
      </c>
      <c r="L45" s="43"/>
      <c r="M45" s="41">
        <f>IF(CRS!V39="","",CRS!V39)</f>
        <v>85</v>
      </c>
      <c r="N45" s="44"/>
      <c r="O45" s="388" t="str">
        <f>IF(CRS!W39="","",CRS!W39)</f>
        <v>PASSED</v>
      </c>
      <c r="P45" s="389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" customHeight="1">
      <c r="A46" s="22" t="str">
        <f>IF(NAMES!E33="","",NAMES!E33)</f>
        <v>16-3796-872</v>
      </c>
      <c r="C46" s="23" t="str">
        <f>IF(NAMES!B33="","",NAMES!B33)</f>
        <v xml:space="preserve">REYES, CARLO M. </v>
      </c>
      <c r="D46" s="24"/>
      <c r="E46" s="25" t="str">
        <f>IF(NAMES!C33="","",NAMES!C33)</f>
        <v>M</v>
      </c>
      <c r="F46" s="26"/>
      <c r="G46" s="27" t="str">
        <f>IF(NAMES!D33="","",NAMES!D33)</f>
        <v>BSIT-WEB TRACK-2</v>
      </c>
      <c r="H46" s="19"/>
      <c r="I46" s="41">
        <f>IF(CRS!I40="","",CRS!I40)</f>
        <v>91</v>
      </c>
      <c r="J46" s="42"/>
      <c r="K46" s="41">
        <f>IF(CRS!O40="","",CRS!O40)</f>
        <v>89</v>
      </c>
      <c r="L46" s="43"/>
      <c r="M46" s="41">
        <f>IF(CRS!V40="","",CRS!V40)</f>
        <v>91</v>
      </c>
      <c r="N46" s="44"/>
      <c r="O46" s="388" t="str">
        <f>IF(CRS!W40="","",CRS!W40)</f>
        <v>PASSED</v>
      </c>
      <c r="P46" s="38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" customHeight="1">
      <c r="A47" s="28" t="s">
        <v>270</v>
      </c>
      <c r="D47" s="29" t="str">
        <f>'INITIAL INPUT'!J12</f>
        <v>WEB APPLICATION DEVELOPMENT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" customHeight="1">
      <c r="A49" s="32" t="s">
        <v>271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" customHeight="1">
      <c r="A51" s="32" t="s">
        <v>272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" customHeight="1">
      <c r="B52" s="17"/>
      <c r="C52" s="5"/>
      <c r="D52" s="17"/>
      <c r="H52" s="17"/>
      <c r="I52" s="38"/>
      <c r="J52" s="17"/>
      <c r="K52" s="49" t="s">
        <v>273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274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275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0.75">
      <c r="E65" s="8" t="s">
        <v>262</v>
      </c>
      <c r="I65" s="8"/>
      <c r="L65" s="33"/>
    </row>
    <row r="66" spans="1:34" ht="13.5">
      <c r="E66" s="9" t="s">
        <v>263</v>
      </c>
      <c r="I66" s="9"/>
      <c r="L66" s="34"/>
    </row>
    <row r="69" spans="1:34" ht="15">
      <c r="E69" s="11" t="s">
        <v>264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">
      <c r="A72" s="14" t="str">
        <f>A11</f>
        <v>CITCS 2A</v>
      </c>
      <c r="C72" s="377" t="str">
        <f>C11</f>
        <v>ITE3</v>
      </c>
      <c r="D72" s="378"/>
      <c r="E72" s="378"/>
      <c r="F72" s="15"/>
      <c r="G72" s="379" t="str">
        <f>G11</f>
        <v>MW 11:15AM-12:30PM  MWF 12:30PM-1:45PM</v>
      </c>
      <c r="H72" s="380"/>
      <c r="I72" s="380"/>
      <c r="J72" s="380"/>
      <c r="K72" s="380"/>
      <c r="L72" s="380"/>
      <c r="M72" s="380"/>
      <c r="N72" s="37"/>
      <c r="O72" s="381" t="str">
        <f>O11</f>
        <v>2nd Trimester</v>
      </c>
      <c r="P72" s="378"/>
    </row>
    <row r="73" spans="1:34" s="1" customFormat="1" ht="15" customHeight="1">
      <c r="A73" s="16" t="s">
        <v>8</v>
      </c>
      <c r="C73" s="382" t="s">
        <v>9</v>
      </c>
      <c r="D73" s="356"/>
      <c r="E73" s="356"/>
      <c r="F73" s="15"/>
      <c r="G73" s="383" t="s">
        <v>265</v>
      </c>
      <c r="H73" s="356"/>
      <c r="I73" s="356"/>
      <c r="J73" s="356"/>
      <c r="K73" s="356"/>
      <c r="L73" s="356"/>
      <c r="M73" s="356"/>
      <c r="N73" s="7"/>
      <c r="O73" s="384" t="str">
        <f>O12</f>
        <v>SY 2017-2018</v>
      </c>
      <c r="P73" s="385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266</v>
      </c>
      <c r="C75" s="18" t="s">
        <v>267</v>
      </c>
      <c r="D75" s="19"/>
      <c r="E75" s="20"/>
      <c r="F75" s="19"/>
      <c r="G75" s="21" t="s">
        <v>268</v>
      </c>
      <c r="H75" s="19"/>
      <c r="I75" s="40" t="s">
        <v>198</v>
      </c>
      <c r="J75" s="19"/>
      <c r="K75" s="40" t="s">
        <v>199</v>
      </c>
      <c r="L75" s="19"/>
      <c r="M75" s="40" t="s">
        <v>269</v>
      </c>
      <c r="N75" s="40"/>
      <c r="O75" s="386" t="s">
        <v>204</v>
      </c>
      <c r="P75" s="387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" customHeight="1">
      <c r="A76" s="22" t="str">
        <f>IF(NAMES!E34="","",NAMES!E34)</f>
        <v>13-0152-982</v>
      </c>
      <c r="C76" s="23" t="str">
        <f>IF(NAMES!B34="","",NAMES!B34)</f>
        <v xml:space="preserve">RIVERA, PATRICK JACE L. </v>
      </c>
      <c r="D76" s="24"/>
      <c r="E76" s="25" t="str">
        <f>IF(NAMES!C34="","",NAMES!C34)</f>
        <v>M</v>
      </c>
      <c r="F76" s="26"/>
      <c r="G76" s="27" t="str">
        <f>IF(NAMES!D34="","",NAMES!D34)</f>
        <v>BSIT-WEB TRACK-2</v>
      </c>
      <c r="H76" s="19"/>
      <c r="I76" s="41">
        <f>IF(CRS!I50="","",CRS!I50)</f>
        <v>82</v>
      </c>
      <c r="J76" s="42"/>
      <c r="K76" s="41">
        <f>IF(CRS!O50="","",CRS!O50)</f>
        <v>85</v>
      </c>
      <c r="L76" s="43"/>
      <c r="M76" s="41">
        <f>IF(CRS!V50="","",CRS!V50)</f>
        <v>84</v>
      </c>
      <c r="N76" s="44"/>
      <c r="O76" s="388" t="str">
        <f>IF(CRS!W50="","",CRS!W50)</f>
        <v>PASSED</v>
      </c>
      <c r="P76" s="389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>16-4131-942</v>
      </c>
      <c r="C77" s="23" t="str">
        <f>IF(NAMES!B35="","",NAMES!B35)</f>
        <v xml:space="preserve">SALIO-AN, RAIMUN B. </v>
      </c>
      <c r="D77" s="24"/>
      <c r="E77" s="25" t="str">
        <f>IF(NAMES!C35="","",NAMES!C35)</f>
        <v>M</v>
      </c>
      <c r="F77" s="26"/>
      <c r="G77" s="27" t="str">
        <f>IF(NAMES!D35="","",NAMES!D35)</f>
        <v>BSIT-NET SEC TRACK-1</v>
      </c>
      <c r="H77" s="19"/>
      <c r="I77" s="41">
        <f>IF(CRS!I51="","",CRS!I51)</f>
        <v>86</v>
      </c>
      <c r="J77" s="42"/>
      <c r="K77" s="41">
        <f>IF(CRS!O51="","",CRS!O51)</f>
        <v>82</v>
      </c>
      <c r="L77" s="43"/>
      <c r="M77" s="41">
        <f>IF(CRS!V51="","",CRS!V51)</f>
        <v>80</v>
      </c>
      <c r="N77" s="44"/>
      <c r="O77" s="388" t="str">
        <f>IF(CRS!W51="","",CRS!W51)</f>
        <v>PASSED</v>
      </c>
      <c r="P77" s="389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>16-5156-297</v>
      </c>
      <c r="C78" s="23" t="str">
        <f>IF(NAMES!B36="","",NAMES!B36)</f>
        <v xml:space="preserve">SALVADOR, SAMANTHA ANGELA </v>
      </c>
      <c r="D78" s="24"/>
      <c r="E78" s="25" t="str">
        <f>IF(NAMES!C36="","",NAMES!C36)</f>
        <v>F</v>
      </c>
      <c r="F78" s="26"/>
      <c r="G78" s="27" t="str">
        <f>IF(NAMES!D36="","",NAMES!D36)</f>
        <v>BSIT-WEB TRACK-2</v>
      </c>
      <c r="H78" s="19"/>
      <c r="I78" s="41">
        <f>IF(CRS!I52="","",CRS!I52)</f>
        <v>89</v>
      </c>
      <c r="J78" s="42"/>
      <c r="K78" s="41">
        <f>IF(CRS!O52="","",CRS!O52)</f>
        <v>94</v>
      </c>
      <c r="L78" s="43"/>
      <c r="M78" s="41">
        <f>IF(CRS!V52="","",CRS!V52)</f>
        <v>97</v>
      </c>
      <c r="N78" s="44"/>
      <c r="O78" s="388" t="str">
        <f>IF(CRS!W52="","",CRS!W52)</f>
        <v>PASSED</v>
      </c>
      <c r="P78" s="389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>13-3729-535</v>
      </c>
      <c r="C79" s="23" t="str">
        <f>IF(NAMES!B37="","",NAMES!B37)</f>
        <v xml:space="preserve">SOMINTAC, SAMUEL ALEXIS F. </v>
      </c>
      <c r="D79" s="24"/>
      <c r="E79" s="25" t="str">
        <f>IF(NAMES!C37="","",NAMES!C37)</f>
        <v>M</v>
      </c>
      <c r="F79" s="26"/>
      <c r="G79" s="27" t="str">
        <f>IF(NAMES!D37="","",NAMES!D37)</f>
        <v>BSIT-WEB TRACK-1</v>
      </c>
      <c r="H79" s="19"/>
      <c r="I79" s="41" t="str">
        <f>IF(CRS!I53="","",CRS!I53)</f>
        <v/>
      </c>
      <c r="J79" s="42"/>
      <c r="K79" s="41" t="str">
        <f>IF(CRS!O53="","",CRS!O53)</f>
        <v/>
      </c>
      <c r="L79" s="43"/>
      <c r="M79" s="41" t="str">
        <f>IF(CRS!V53="","",CRS!V53)</f>
        <v>UD</v>
      </c>
      <c r="N79" s="44"/>
      <c r="O79" s="388" t="str">
        <f>IF(CRS!W53="","",CRS!W53)</f>
        <v>UD</v>
      </c>
      <c r="P79" s="389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" customHeight="1">
      <c r="A80" s="22" t="str">
        <f>IF(NAMES!E38="","",NAMES!E38)</f>
        <v>15-4698-202</v>
      </c>
      <c r="C80" s="23" t="str">
        <f>IF(NAMES!B38="","",NAMES!B38)</f>
        <v xml:space="preserve">TERENG, KARL ANDREI B. </v>
      </c>
      <c r="D80" s="24"/>
      <c r="E80" s="25" t="str">
        <f>IF(NAMES!C38="","",NAMES!C38)</f>
        <v>M</v>
      </c>
      <c r="F80" s="26"/>
      <c r="G80" s="27" t="str">
        <f>IF(NAMES!D38="","",NAMES!D38)</f>
        <v>BSIT-NET SEC TRACK-1</v>
      </c>
      <c r="H80" s="19"/>
      <c r="I80" s="41">
        <f>IF(CRS!I54="","",CRS!I54)</f>
        <v>79</v>
      </c>
      <c r="J80" s="42"/>
      <c r="K80" s="41">
        <f>IF(CRS!O54="","",CRS!O54)</f>
        <v>82</v>
      </c>
      <c r="L80" s="43"/>
      <c r="M80" s="41">
        <f>IF(CRS!V54="","",CRS!V54)</f>
        <v>79</v>
      </c>
      <c r="N80" s="44"/>
      <c r="O80" s="388" t="str">
        <f>IF(CRS!W54="","",CRS!W54)</f>
        <v>PASSED</v>
      </c>
      <c r="P80" s="389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>12014577</v>
      </c>
      <c r="C81" s="23" t="str">
        <f>IF(NAMES!B39="","",NAMES!B39)</f>
        <v xml:space="preserve">ULANDAY, ARNIE C. </v>
      </c>
      <c r="D81" s="24"/>
      <c r="E81" s="25" t="str">
        <f>IF(NAMES!C39="","",NAMES!C39)</f>
        <v>M</v>
      </c>
      <c r="F81" s="26"/>
      <c r="G81" s="27" t="str">
        <f>IF(NAMES!D39="","",NAMES!D39)</f>
        <v>BSIT-NET SEC TRACK-2</v>
      </c>
      <c r="H81" s="19"/>
      <c r="I81" s="41">
        <f>IF(CRS!I55="","",CRS!I55)</f>
        <v>84</v>
      </c>
      <c r="J81" s="42"/>
      <c r="K81" s="41">
        <f>IF(CRS!O55="","",CRS!O55)</f>
        <v>85</v>
      </c>
      <c r="L81" s="43"/>
      <c r="M81" s="41">
        <f>IF(CRS!V55="","",CRS!V55)</f>
        <v>85</v>
      </c>
      <c r="N81" s="44"/>
      <c r="O81" s="388" t="str">
        <f>IF(CRS!W55="","",CRS!W55)</f>
        <v>PASSED</v>
      </c>
      <c r="P81" s="389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" customHeight="1">
      <c r="A82" s="22" t="str">
        <f>IF(NAMES!E40="","",NAMES!E40)</f>
        <v>13-1856-552</v>
      </c>
      <c r="C82" s="23" t="str">
        <f>IF(NAMES!B40="","",NAMES!B40)</f>
        <v xml:space="preserve">VALLES, LESLIE JOY G. </v>
      </c>
      <c r="D82" s="24"/>
      <c r="E82" s="25" t="str">
        <f>IF(NAMES!C40="","",NAMES!C40)</f>
        <v>F</v>
      </c>
      <c r="F82" s="26"/>
      <c r="G82" s="27" t="str">
        <f>IF(NAMES!D40="","",NAMES!D40)</f>
        <v>BSIT-NET SEC TRACK-2</v>
      </c>
      <c r="H82" s="19"/>
      <c r="I82" s="41">
        <f>IF(CRS!I56="","",CRS!I56)</f>
        <v>79</v>
      </c>
      <c r="J82" s="42"/>
      <c r="K82" s="41">
        <f>IF(CRS!O56="","",CRS!O56)</f>
        <v>81</v>
      </c>
      <c r="L82" s="43"/>
      <c r="M82" s="41">
        <f>IF(CRS!V56="","",CRS!V56)</f>
        <v>79</v>
      </c>
      <c r="N82" s="44"/>
      <c r="O82" s="388" t="str">
        <f>IF(CRS!W56="","",CRS!W56)</f>
        <v>PASSED</v>
      </c>
      <c r="P82" s="389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" customHeight="1">
      <c r="A83" s="22" t="str">
        <f>IF(NAMES!E41="","",NAMES!E41)</f>
        <v>16-3891-523</v>
      </c>
      <c r="C83" s="23" t="str">
        <f>IF(NAMES!B41="","",NAMES!B41)</f>
        <v xml:space="preserve">WON, SEONGYEON </v>
      </c>
      <c r="D83" s="24"/>
      <c r="E83" s="25" t="str">
        <f>IF(NAMES!C41="","",NAMES!C41)</f>
        <v>M</v>
      </c>
      <c r="F83" s="26"/>
      <c r="G83" s="27" t="str">
        <f>IF(NAMES!D41="","",NAMES!D41)</f>
        <v>BSIT-WEB TRACK-1</v>
      </c>
      <c r="H83" s="19"/>
      <c r="I83" s="41">
        <f>IF(CRS!I57="","",CRS!I57)</f>
        <v>72</v>
      </c>
      <c r="J83" s="42"/>
      <c r="K83" s="41" t="str">
        <f>IF(CRS!O57="","",CRS!O57)</f>
        <v/>
      </c>
      <c r="L83" s="43"/>
      <c r="M83" s="41" t="str">
        <f>IF(CRS!V57="","",CRS!V57)</f>
        <v>UD</v>
      </c>
      <c r="N83" s="44"/>
      <c r="O83" s="388" t="str">
        <f>IF(CRS!W57="","",CRS!W57)</f>
        <v>UD</v>
      </c>
      <c r="P83" s="389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88" t="str">
        <f>IF(CRS!W58="","",CRS!W58)</f>
        <v/>
      </c>
      <c r="P84" s="389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88" t="str">
        <f>IF(CRS!W59="","",CRS!W59)</f>
        <v/>
      </c>
      <c r="P85" s="389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88" t="str">
        <f>IF(CRS!W60="","",CRS!W60)</f>
        <v/>
      </c>
      <c r="P86" s="389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88" t="str">
        <f>IF(CRS!W61="","",CRS!W61)</f>
        <v/>
      </c>
      <c r="P87" s="389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88" t="str">
        <f>IF(CRS!W62="","",CRS!W62)</f>
        <v/>
      </c>
      <c r="P88" s="389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8" t="str">
        <f>IF(CRS!W63="","",CRS!W63)</f>
        <v/>
      </c>
      <c r="P89" s="389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8" t="str">
        <f>IF(CRS!W64="","",CRS!W64)</f>
        <v/>
      </c>
      <c r="P90" s="389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8" t="str">
        <f>IF(CRS!W65="","",CRS!W65)</f>
        <v/>
      </c>
      <c r="P91" s="389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8" t="str">
        <f>IF(CRS!W66="","",CRS!W66)</f>
        <v/>
      </c>
      <c r="P92" s="389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8" t="str">
        <f>IF(CRS!W67="","",CRS!W67)</f>
        <v/>
      </c>
      <c r="P93" s="389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8" t="str">
        <f>IF(CRS!W68="","",CRS!W68)</f>
        <v/>
      </c>
      <c r="P94" s="389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8" t="str">
        <f>IF(CRS!W69="","",CRS!W69)</f>
        <v/>
      </c>
      <c r="P95" s="389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8" t="str">
        <f>IF(CRS!W70="","",CRS!W70)</f>
        <v/>
      </c>
      <c r="P96" s="389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8" t="str">
        <f>IF(CRS!W71="","",CRS!W71)</f>
        <v/>
      </c>
      <c r="P97" s="389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8" t="str">
        <f>IF(CRS!W72="","",CRS!W72)</f>
        <v/>
      </c>
      <c r="P98" s="389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8" t="str">
        <f>IF(CRS!W73="","",CRS!W73)</f>
        <v/>
      </c>
      <c r="P99" s="389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8" t="str">
        <f>IF(CRS!W74="","",CRS!W74)</f>
        <v/>
      </c>
      <c r="P100" s="389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8" t="str">
        <f>IF(CRS!W75="","",CRS!W75)</f>
        <v/>
      </c>
      <c r="P101" s="389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8" t="str">
        <f>IF(CRS!W76="","",CRS!W76)</f>
        <v/>
      </c>
      <c r="P102" s="389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8" t="str">
        <f>IF(CRS!W77="","",CRS!W77)</f>
        <v/>
      </c>
      <c r="P103" s="389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8" t="str">
        <f>IF(CRS!W78="","",CRS!W78)</f>
        <v/>
      </c>
      <c r="P104" s="389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8" t="str">
        <f>IF(CRS!W79="","",CRS!W79)</f>
        <v/>
      </c>
      <c r="P105" s="389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8" t="str">
        <f>IF(CRS!W80="","",CRS!W80)</f>
        <v/>
      </c>
      <c r="P106" s="389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" customHeight="1">
      <c r="A107" s="22"/>
      <c r="C107" s="23" t="s">
        <v>14</v>
      </c>
      <c r="D107" s="24"/>
      <c r="E107" s="25"/>
      <c r="F107" s="26"/>
      <c r="G107" s="27" t="s">
        <v>14</v>
      </c>
      <c r="H107" s="19"/>
      <c r="I107" s="41" t="s">
        <v>14</v>
      </c>
      <c r="J107" s="42"/>
      <c r="K107" s="41" t="s">
        <v>14</v>
      </c>
      <c r="L107" s="43"/>
      <c r="M107" s="41" t="s">
        <v>14</v>
      </c>
      <c r="N107" s="44"/>
      <c r="O107" s="388" t="s">
        <v>14</v>
      </c>
      <c r="P107" s="389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" customHeight="1">
      <c r="A108" s="28" t="s">
        <v>270</v>
      </c>
      <c r="D108" s="29" t="str">
        <f>D47</f>
        <v>WEB APPLICATION DEVELOPMENT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" customHeight="1">
      <c r="A110" s="32" t="s">
        <v>271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" customHeight="1">
      <c r="A112" s="32" t="s">
        <v>272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" customHeight="1">
      <c r="B113" s="17"/>
      <c r="C113" s="5"/>
      <c r="D113" s="17"/>
      <c r="H113" s="17"/>
      <c r="I113" s="38"/>
      <c r="J113" s="17"/>
      <c r="K113" s="49" t="s">
        <v>273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274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276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2018-05-30T05:45:25Z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  <property fmtid="{D5CDD505-2E9C-101B-9397-08002B2CF9AE}" pid="3" name="KSOReadingLayout">
    <vt:bool>false</vt:bool>
  </property>
</Properties>
</file>