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43CE27CC-7547-49C0-8027-F280DFA01ED8}" xr6:coauthVersionLast="33" xr6:coauthVersionMax="33" xr10:uidLastSave="{00000000-0000-0000-0000-000000000000}"/>
  <bookViews>
    <workbookView xWindow="0" yWindow="0" windowWidth="13680" windowHeight="946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6" s="1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A51" i="3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A26" i="3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A18" i="3"/>
  <c r="AA17" i="3"/>
  <c r="AB17" i="3" s="1"/>
  <c r="F17" i="4" s="1"/>
  <c r="AA16" i="3"/>
  <c r="AB16" i="3" s="1"/>
  <c r="F16" i="4" s="1"/>
  <c r="AA15" i="3"/>
  <c r="AA14" i="3"/>
  <c r="AA13" i="3"/>
  <c r="AB13" i="3" s="1"/>
  <c r="F13" i="4" s="1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O58" i="3"/>
  <c r="P58" i="3" s="1"/>
  <c r="E58" i="4" s="1"/>
  <c r="O57" i="3"/>
  <c r="O56" i="3"/>
  <c r="O55" i="3"/>
  <c r="O54" i="3"/>
  <c r="O53" i="3"/>
  <c r="O52" i="3"/>
  <c r="O51" i="3"/>
  <c r="O50" i="3"/>
  <c r="O40" i="3"/>
  <c r="O39" i="3"/>
  <c r="P39" i="3" s="1"/>
  <c r="E39" i="4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P24" i="3" s="1"/>
  <c r="E24" i="4" s="1"/>
  <c r="O23" i="3"/>
  <c r="O22" i="3"/>
  <c r="O21" i="3"/>
  <c r="O20" i="3"/>
  <c r="P20" i="3" s="1"/>
  <c r="E20" i="4" s="1"/>
  <c r="O19" i="3"/>
  <c r="O18" i="3"/>
  <c r="O17" i="3"/>
  <c r="O16" i="3"/>
  <c r="P16" i="3" s="1"/>
  <c r="E16" i="4" s="1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9" i="6"/>
  <c r="C21" i="6"/>
  <c r="C26" i="6"/>
  <c r="C34" i="6"/>
  <c r="C37" i="6"/>
  <c r="C39" i="6"/>
  <c r="D56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0" i="7"/>
  <c r="B12" i="7"/>
  <c r="D12" i="7"/>
  <c r="D16" i="7"/>
  <c r="B20" i="7"/>
  <c r="C23" i="7"/>
  <c r="C30" i="7"/>
  <c r="D37" i="7"/>
  <c r="B38" i="7"/>
  <c r="C39" i="7"/>
  <c r="B60" i="7"/>
  <c r="C61" i="7"/>
  <c r="C64" i="7"/>
  <c r="C65" i="7"/>
  <c r="C68" i="7"/>
  <c r="C70" i="7"/>
  <c r="C72" i="7"/>
  <c r="C74" i="7"/>
  <c r="C76" i="7"/>
  <c r="C80" i="7"/>
  <c r="D9" i="6"/>
  <c r="B10" i="6"/>
  <c r="D12" i="6"/>
  <c r="B15" i="6"/>
  <c r="B20" i="6"/>
  <c r="D20" i="6"/>
  <c r="B24" i="6"/>
  <c r="B28" i="6"/>
  <c r="D36" i="6"/>
  <c r="B38" i="6"/>
  <c r="B40" i="6"/>
  <c r="C50" i="6"/>
  <c r="C57" i="6"/>
  <c r="C64" i="6"/>
  <c r="C65" i="6"/>
  <c r="C66" i="6"/>
  <c r="C70" i="6"/>
  <c r="C72" i="6"/>
  <c r="C76" i="6"/>
  <c r="C80" i="6"/>
  <c r="C18" i="7"/>
  <c r="C21" i="7"/>
  <c r="D24" i="7"/>
  <c r="B28" i="7"/>
  <c r="C34" i="7"/>
  <c r="C37" i="7"/>
  <c r="B40" i="7"/>
  <c r="D40" i="7"/>
  <c r="C50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 s="1"/>
  <c r="AB15" i="3"/>
  <c r="F15" i="4" s="1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28" i="3"/>
  <c r="F28" i="4" s="1"/>
  <c r="AB36" i="3"/>
  <c r="F36" i="4" s="1"/>
  <c r="AB40" i="3"/>
  <c r="F40" i="4" s="1"/>
  <c r="AB55" i="3"/>
  <c r="F55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P37" i="3"/>
  <c r="E37" i="4" s="1"/>
  <c r="P62" i="3"/>
  <c r="E62" i="4" s="1"/>
  <c r="P70" i="3"/>
  <c r="E70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P30" i="3" l="1"/>
  <c r="E30" i="4" s="1"/>
  <c r="P17" i="3"/>
  <c r="E17" i="4" s="1"/>
  <c r="P29" i="3"/>
  <c r="E29" i="4" s="1"/>
  <c r="P33" i="3"/>
  <c r="E33" i="4" s="1"/>
  <c r="H33" i="4" s="1"/>
  <c r="P55" i="3"/>
  <c r="E55" i="4" s="1"/>
  <c r="P27" i="3"/>
  <c r="E27" i="4" s="1"/>
  <c r="P31" i="3"/>
  <c r="E31" i="4" s="1"/>
  <c r="AB10" i="3"/>
  <c r="F10" i="4" s="1"/>
  <c r="AB14" i="3"/>
  <c r="F14" i="4" s="1"/>
  <c r="AB18" i="3"/>
  <c r="F18" i="4" s="1"/>
  <c r="AB22" i="3"/>
  <c r="F22" i="4" s="1"/>
  <c r="AB26" i="3"/>
  <c r="F26" i="4" s="1"/>
  <c r="AB30" i="3"/>
  <c r="F30" i="4" s="1"/>
  <c r="AB34" i="3"/>
  <c r="F34" i="4" s="1"/>
  <c r="AB38" i="3"/>
  <c r="F38" i="4" s="1"/>
  <c r="AB51" i="3"/>
  <c r="F51" i="4" s="1"/>
  <c r="AB59" i="3"/>
  <c r="F59" i="4" s="1"/>
  <c r="AB19" i="3"/>
  <c r="F19" i="4" s="1"/>
  <c r="AB27" i="3"/>
  <c r="F27" i="4" s="1"/>
  <c r="AB31" i="3"/>
  <c r="F31" i="4" s="1"/>
  <c r="AB52" i="3"/>
  <c r="F52" i="4" s="1"/>
  <c r="AB9" i="3"/>
  <c r="F9" i="4" s="1"/>
  <c r="P38" i="3"/>
  <c r="E38" i="4" s="1"/>
  <c r="P54" i="3"/>
  <c r="E54" i="4" s="1"/>
  <c r="H54" i="4" s="1"/>
  <c r="I54" i="4" s="1"/>
  <c r="P13" i="3"/>
  <c r="E13" i="4" s="1"/>
  <c r="H13" i="4" s="1"/>
  <c r="I13" i="4" s="1"/>
  <c r="P12" i="3"/>
  <c r="E12" i="4" s="1"/>
  <c r="H12" i="4" s="1"/>
  <c r="AE12" i="3" s="1"/>
  <c r="P28" i="3"/>
  <c r="E28" i="4" s="1"/>
  <c r="H28" i="4" s="1"/>
  <c r="AE28" i="3" s="1"/>
  <c r="P32" i="3"/>
  <c r="E32" i="4" s="1"/>
  <c r="H32" i="4" s="1"/>
  <c r="I32" i="4" s="1"/>
  <c r="P36" i="3"/>
  <c r="E36" i="4" s="1"/>
  <c r="P53" i="3"/>
  <c r="E53" i="4" s="1"/>
  <c r="P57" i="3"/>
  <c r="E57" i="4" s="1"/>
  <c r="P25" i="3"/>
  <c r="E25" i="4" s="1"/>
  <c r="P50" i="3"/>
  <c r="E50" i="4" s="1"/>
  <c r="H50" i="4" s="1"/>
  <c r="P10" i="3"/>
  <c r="E10" i="4" s="1"/>
  <c r="H10" i="4" s="1"/>
  <c r="I10" i="4" s="1"/>
  <c r="AF10" i="3" s="1"/>
  <c r="P14" i="3"/>
  <c r="E14" i="4" s="1"/>
  <c r="H14" i="4" s="1"/>
  <c r="I14" i="4" s="1"/>
  <c r="AF14" i="3" s="1"/>
  <c r="P18" i="3"/>
  <c r="E18" i="4" s="1"/>
  <c r="H18" i="4" s="1"/>
  <c r="AE18" i="3" s="1"/>
  <c r="P26" i="3"/>
  <c r="E26" i="4" s="1"/>
  <c r="H26" i="4" s="1"/>
  <c r="AE26" i="3" s="1"/>
  <c r="P34" i="3"/>
  <c r="E34" i="4" s="1"/>
  <c r="H34" i="4" s="1"/>
  <c r="AE34" i="3" s="1"/>
  <c r="P51" i="3"/>
  <c r="E51" i="4" s="1"/>
  <c r="P59" i="3"/>
  <c r="E59" i="4" s="1"/>
  <c r="H59" i="4" s="1"/>
  <c r="AE59" i="3" s="1"/>
  <c r="P21" i="3"/>
  <c r="E21" i="4" s="1"/>
  <c r="P22" i="3"/>
  <c r="E22" i="4" s="1"/>
  <c r="P9" i="3"/>
  <c r="E9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H19" i="4" s="1"/>
  <c r="AE19" i="3" s="1"/>
  <c r="P23" i="3"/>
  <c r="E23" i="4" s="1"/>
  <c r="H23" i="4" s="1"/>
  <c r="I23" i="4" s="1"/>
  <c r="P35" i="3"/>
  <c r="E35" i="4" s="1"/>
  <c r="P52" i="3"/>
  <c r="E52" i="4" s="1"/>
  <c r="H52" i="4" s="1"/>
  <c r="I52" i="4" s="1"/>
  <c r="I78" i="8" s="1"/>
  <c r="P56" i="3"/>
  <c r="E56" i="4" s="1"/>
  <c r="H56" i="4" s="1"/>
  <c r="I56" i="4" s="1"/>
  <c r="B58" i="7"/>
  <c r="B58" i="6"/>
  <c r="B51" i="7"/>
  <c r="B55" i="7"/>
  <c r="B55" i="6"/>
  <c r="G11" i="8"/>
  <c r="G72" i="8" s="1"/>
  <c r="C10" i="7"/>
  <c r="D21" i="6"/>
  <c r="B13" i="6"/>
  <c r="B33" i="7"/>
  <c r="D21" i="7"/>
  <c r="B29" i="7"/>
  <c r="C26" i="7"/>
  <c r="B17" i="7"/>
  <c r="C30" i="6"/>
  <c r="C10" i="6"/>
  <c r="B32" i="7"/>
  <c r="B35" i="6"/>
  <c r="B17" i="6"/>
  <c r="B32" i="6"/>
  <c r="B12" i="6"/>
  <c r="D36" i="7"/>
  <c r="D20" i="7"/>
  <c r="B13" i="7"/>
  <c r="C12" i="7"/>
  <c r="D11" i="6"/>
  <c r="B35" i="7"/>
  <c r="D30" i="7"/>
  <c r="B22" i="6"/>
  <c r="C36" i="7"/>
  <c r="B33" i="6"/>
  <c r="B26" i="6"/>
  <c r="B18" i="6"/>
  <c r="B11" i="6"/>
  <c r="B11" i="7"/>
  <c r="C20" i="6"/>
  <c r="C12" i="3"/>
  <c r="A7" i="8"/>
  <c r="B26" i="7"/>
  <c r="C20" i="7"/>
  <c r="D30" i="6"/>
  <c r="B22" i="7"/>
  <c r="B18" i="7"/>
  <c r="B9" i="6"/>
  <c r="B9" i="3"/>
  <c r="AE34" i="7"/>
  <c r="T34" i="4"/>
  <c r="U34" i="4" s="1"/>
  <c r="V34" i="4" s="1"/>
  <c r="W34" i="4" s="1"/>
  <c r="O40" i="8" s="1"/>
  <c r="T31" i="4"/>
  <c r="U31" i="4" s="1"/>
  <c r="V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V50" i="4"/>
  <c r="U77" i="4"/>
  <c r="V77" i="4" s="1"/>
  <c r="AF79" i="7"/>
  <c r="AF59" i="7"/>
  <c r="U9" i="4"/>
  <c r="W9" i="4" s="1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1" i="4"/>
  <c r="I21" i="4" s="1"/>
  <c r="AF21" i="3" s="1"/>
  <c r="H37" i="4"/>
  <c r="AE37" i="3" s="1"/>
  <c r="H67" i="4"/>
  <c r="AE67" i="3" s="1"/>
  <c r="V58" i="4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U35" i="4"/>
  <c r="V35" i="4" s="1"/>
  <c r="H17" i="4"/>
  <c r="I17" i="4" s="1"/>
  <c r="H25" i="4"/>
  <c r="AE25" i="3" s="1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71" i="7"/>
  <c r="V71" i="4"/>
  <c r="AF72" i="7"/>
  <c r="AG15" i="7"/>
  <c r="V29" i="4"/>
  <c r="V11" i="4"/>
  <c r="AG29" i="6"/>
  <c r="M105" i="8"/>
  <c r="O105" i="8"/>
  <c r="O16" i="8"/>
  <c r="M16" i="8"/>
  <c r="AG10" i="7"/>
  <c r="U80" i="4"/>
  <c r="U12" i="4"/>
  <c r="M39" i="8"/>
  <c r="AG79" i="7"/>
  <c r="AG60" i="7"/>
  <c r="AF60" i="7"/>
  <c r="AF66" i="7"/>
  <c r="M91" i="8"/>
  <c r="AG24" i="7"/>
  <c r="AF10" i="7"/>
  <c r="AF30" i="7"/>
  <c r="U30" i="4"/>
  <c r="O30" i="8"/>
  <c r="M30" i="8"/>
  <c r="AG66" i="7"/>
  <c r="AF27" i="7"/>
  <c r="U27" i="4"/>
  <c r="H51" i="4" l="1"/>
  <c r="AE51" i="3" s="1"/>
  <c r="H27" i="4"/>
  <c r="I27" i="4" s="1"/>
  <c r="H38" i="4"/>
  <c r="AE38" i="3" s="1"/>
  <c r="H22" i="4"/>
  <c r="I22" i="4" s="1"/>
  <c r="I28" i="8" s="1"/>
  <c r="H9" i="4"/>
  <c r="I9" i="4" s="1"/>
  <c r="AF9" i="3" s="1"/>
  <c r="U51" i="4"/>
  <c r="AG51" i="7" s="1"/>
  <c r="U40" i="4"/>
  <c r="V40" i="4" s="1"/>
  <c r="W40" i="4" s="1"/>
  <c r="O46" i="8" s="1"/>
  <c r="U32" i="4"/>
  <c r="AG32" i="7" s="1"/>
  <c r="V20" i="4"/>
  <c r="W20" i="4" s="1"/>
  <c r="O26" i="8" s="1"/>
  <c r="AF20" i="7"/>
  <c r="K37" i="8"/>
  <c r="AF61" i="7"/>
  <c r="U56" i="4"/>
  <c r="V56" i="4" s="1"/>
  <c r="W56" i="4" s="1"/>
  <c r="AG34" i="7"/>
  <c r="M40" i="8"/>
  <c r="AF34" i="7"/>
  <c r="M29" i="8"/>
  <c r="U52" i="4"/>
  <c r="AG52" i="7" s="1"/>
  <c r="AG19" i="7"/>
  <c r="AG25" i="7"/>
  <c r="U67" i="4"/>
  <c r="V67" i="4" s="1"/>
  <c r="M93" i="8" s="1"/>
  <c r="AF31" i="6"/>
  <c r="AF19" i="7"/>
  <c r="U70" i="4"/>
  <c r="V70" i="4" s="1"/>
  <c r="W70" i="4" s="1"/>
  <c r="AG62" i="7"/>
  <c r="AF37" i="6"/>
  <c r="U69" i="4"/>
  <c r="V69" i="4" s="1"/>
  <c r="W69" i="4" s="1"/>
  <c r="V26" i="4"/>
  <c r="W26" i="4" s="1"/>
  <c r="O32" i="8" s="1"/>
  <c r="AF26" i="7"/>
  <c r="M88" i="8"/>
  <c r="AF11" i="3"/>
  <c r="AG31" i="7"/>
  <c r="AF52" i="3"/>
  <c r="U22" i="4"/>
  <c r="AG22" i="7" s="1"/>
  <c r="M37" i="8"/>
  <c r="AE11" i="3"/>
  <c r="AF31" i="7"/>
  <c r="O39" i="4"/>
  <c r="K45" i="8" s="1"/>
  <c r="AF62" i="7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AG39" i="7" s="1"/>
  <c r="O13" i="4"/>
  <c r="AG13" i="6" s="1"/>
  <c r="V61" i="4"/>
  <c r="W61" i="4" s="1"/>
  <c r="O87" i="8" s="1"/>
  <c r="K43" i="8"/>
  <c r="AG39" i="6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K26" i="8" s="1"/>
  <c r="AG28" i="7"/>
  <c r="AG63" i="7"/>
  <c r="M89" i="8"/>
  <c r="I31" i="4"/>
  <c r="I37" i="8" s="1"/>
  <c r="U14" i="4"/>
  <c r="V14" i="4" s="1"/>
  <c r="W14" i="4" s="1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M17" i="8"/>
  <c r="O43" i="8"/>
  <c r="M43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E9" i="3" l="1"/>
  <c r="AE27" i="3"/>
  <c r="I15" i="8"/>
  <c r="I91" i="8"/>
  <c r="V51" i="4"/>
  <c r="W51" i="4" s="1"/>
  <c r="O77" i="8" s="1"/>
  <c r="V32" i="4"/>
  <c r="W32" i="4" s="1"/>
  <c r="AG40" i="7"/>
  <c r="M26" i="8"/>
  <c r="AG56" i="7"/>
  <c r="AF62" i="3"/>
  <c r="AG70" i="7"/>
  <c r="V52" i="4"/>
  <c r="W52" i="4" s="1"/>
  <c r="O78" i="8" s="1"/>
  <c r="AF30" i="6"/>
  <c r="AG20" i="6"/>
  <c r="O23" i="4"/>
  <c r="AG23" i="6" s="1"/>
  <c r="W67" i="4"/>
  <c r="O93" i="8" s="1"/>
  <c r="O50" i="4"/>
  <c r="AG50" i="6" s="1"/>
  <c r="M87" i="8"/>
  <c r="K23" i="8"/>
  <c r="AF72" i="6"/>
  <c r="AG72" i="6"/>
  <c r="AG67" i="7"/>
  <c r="AG69" i="7"/>
  <c r="AG18" i="7"/>
  <c r="V39" i="4"/>
  <c r="W39" i="4" s="1"/>
  <c r="O45" i="8" s="1"/>
  <c r="K20" i="8"/>
  <c r="K19" i="8"/>
  <c r="AG16" i="7"/>
  <c r="AG56" i="6"/>
  <c r="AF38" i="3"/>
  <c r="K94" i="8"/>
  <c r="AG73" i="6"/>
  <c r="AF19" i="3"/>
  <c r="I42" i="8"/>
  <c r="V22" i="4"/>
  <c r="W22" i="4" s="1"/>
  <c r="O28" i="8" s="1"/>
  <c r="AG14" i="7"/>
  <c r="AF31" i="3"/>
  <c r="AG36" i="6"/>
  <c r="K105" i="8"/>
  <c r="I77" i="8"/>
  <c r="AG40" i="6"/>
  <c r="K102" i="8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M22" i="8"/>
  <c r="O22" i="8"/>
  <c r="O38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38" i="8" l="1"/>
  <c r="M78" i="8"/>
  <c r="K29" i="8"/>
  <c r="M45" i="8"/>
  <c r="K76" i="8"/>
  <c r="M28" i="8"/>
  <c r="M42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<sst xmlns="http://schemas.openxmlformats.org/spreadsheetml/2006/main" count="802" uniqueCount="261">
  <si>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</si>
  <si>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</si>
  <si>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</si>
  <si>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</si>
  <si>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</si>
  <si>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</si>
  <si>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</si>
  <si>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</si>
  <si>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</si>
  <si>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</si>
  <si>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</si>
  <si>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</si>
  <si>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</si>
  <si>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</si>
  <si>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</si>
  <si>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</si>
  <si>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</si>
  <si>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</si>
  <si>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</si>
  <si>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</si>
  <si>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</si>
  <si>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</si>
  <si>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</si>
  <si>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</si>
  <si>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</si>
  <si>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</si>
  <si>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</si>
  <si>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</si>
  <si>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</si>
  <si>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</si>
  <si>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</si>
  <si>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</si>
  <si>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</si>
  <si>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</si>
  <si>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</si>
  <si>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</si>
  <si>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</si>
  <si>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</si>
  <si>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</si>
  <si>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</si>
  <si>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</si>
  <si>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</si>
  <si>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</si>
  <si>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</si>
  <si>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</si>
  <si>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</si>
  <si>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</si>
  <si>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</si>
  <si>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</si>
  <si>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</si>
  <si>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</si>
  <si>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</si>
  <si>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</si>
  <si>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</si>
  <si>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</si>
  <si>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</si>
  <si>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</si>
  <si>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</si>
  <si>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</si>
  <si>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</si>
  <si>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</si>
  <si>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</si>
  <si>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</si>
  <si>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</si>
  <si>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</si>
  <si>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</si>
  <si>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</si>
  <si>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</si>
  <si>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</si>
  <si>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</si>
  <si>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</si>
  <si>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</si>
  <si>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</si>
  <si>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</si>
  <si>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</si>
  <si>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</si>
  <si>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</si>
  <si>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</si>
  <si>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</si>
  <si>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</si>
  <si>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</si>
  <si>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</si>
  <si>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</si>
  <si>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</si>
  <si>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</si>
  <si>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</si>
  <si>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</si>
  <si>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</si>
  <si>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</si>
  <si>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</si>
  <si>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</si>
  <si>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</si>
  <si>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</si>
  <si>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</si>
  <si>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</si>
  <si>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</si>
  <si>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</si>
  <si>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</si>
  <si>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</si>
  <si>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</si>
  <si>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</si>
  <si>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</si>
  <si>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</si>
  <si>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</si>
  <si>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</si>
  <si>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</si>
  <si>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</si>
  <si>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</si>
  <si>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</si>
  <si>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</si>
  <si>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</si>
  <si>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</si>
  <si>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</si>
  <si>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</si>
  <si>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</si>
  <si>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</si>
  <si>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</si>
  <si>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</si>
  <si>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</si>
  <si>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</si>
  <si>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</si>
  <si>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</si>
  <si>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</si>
  <si>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</si>
  <si>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</si>
  <si>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</si>
  <si>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</si>
  <si>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</si>
  <si>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</si>
  <si>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</si>
  <si>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</si>
  <si>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</si>
  <si>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</si>
  <si>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</si>
  <si>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</si>
  <si>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</si>
  <si>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</si>
  <si>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</si>
  <si>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</si>
  <si>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</si>
  <si>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</si>
  <si>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</si>
  <si>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</si>
  <si>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</si>
  <si>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</si>
  <si>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</si>
  <si>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</si>
  <si>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</si>
  <si>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</si>
  <si>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</si>
  <si>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</si>
  <si>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</si>
  <si>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</si>
  <si>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</si>
  <si>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</si>
  <si>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</si>
  <si>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AKREM, OMER SAEED A. </t>
  </si>
  <si>
    <t>BSIT-NET SEC TRACK-2</t>
  </si>
  <si>
    <t>14-5266-850</t>
  </si>
  <si>
    <t xml:space="preserve">AL-HABABI, ZEYAD M. </t>
  </si>
  <si>
    <t>16-3457-331</t>
  </si>
  <si>
    <t xml:space="preserve">AL-QURAIHI, OMAR A. </t>
  </si>
  <si>
    <t>14-5112-867</t>
  </si>
  <si>
    <t xml:space="preserve">ASSIS, ELMER RENATO C. </t>
  </si>
  <si>
    <t>BSIT-NET SEC TRACK-1</t>
  </si>
  <si>
    <t>17-4144-146</t>
  </si>
  <si>
    <t xml:space="preserve">BERGANIO, CRAIG MATTHEW P. </t>
  </si>
  <si>
    <t>BSIT-WEB TRACK-2</t>
  </si>
  <si>
    <t>16-5294-301</t>
  </si>
  <si>
    <t xml:space="preserve">CABALITAZAN, DICK D. </t>
  </si>
  <si>
    <t>16-3776-621</t>
  </si>
  <si>
    <t xml:space="preserve">CABRERA JR, LEOPOLDO D. </t>
  </si>
  <si>
    <t>15-0334-504</t>
  </si>
  <si>
    <t xml:space="preserve">CAGA, JULLYBETH M. </t>
  </si>
  <si>
    <t>14-4571-335</t>
  </si>
  <si>
    <t xml:space="preserve">CAMPOS, ALLYZA G. </t>
  </si>
  <si>
    <t>16-4566-100</t>
  </si>
  <si>
    <t xml:space="preserve">DAMASCO, REY SHADRACH A. </t>
  </si>
  <si>
    <t>16-3421-548</t>
  </si>
  <si>
    <t xml:space="preserve">DIÑO, JEROME R. </t>
  </si>
  <si>
    <t>16-3777-665</t>
  </si>
  <si>
    <t xml:space="preserve">DIZON, BRYAN JOE P. </t>
  </si>
  <si>
    <t>16-3710-136</t>
  </si>
  <si>
    <t xml:space="preserve">DUNA, JAN ARRON M. </t>
  </si>
  <si>
    <t>16-3419-850</t>
  </si>
  <si>
    <t xml:space="preserve">GAAB, ANGEL EARL B. </t>
  </si>
  <si>
    <t>16-4126-519</t>
  </si>
  <si>
    <t xml:space="preserve">ILAO, KARL EMMANUEL G. </t>
  </si>
  <si>
    <t>15-3215-551</t>
  </si>
  <si>
    <t xml:space="preserve">JAQUIAS, JOANA M. </t>
  </si>
  <si>
    <t>16-3454-239</t>
  </si>
  <si>
    <t xml:space="preserve">LADIA, MARK BRYAN E. </t>
  </si>
  <si>
    <t>15-4476-823</t>
  </si>
  <si>
    <t xml:space="preserve">LARANANG, JOREN EJAY E. </t>
  </si>
  <si>
    <t>BSIT-WEB TRACK-3</t>
  </si>
  <si>
    <t>15-0145-162</t>
  </si>
  <si>
    <t xml:space="preserve">LEE, KYLE IVAN U. </t>
  </si>
  <si>
    <t>16-3631-760</t>
  </si>
  <si>
    <t xml:space="preserve">MANALO, RONMAR M. </t>
  </si>
  <si>
    <t>BSIT-WEB TRACK-1</t>
  </si>
  <si>
    <t>14-4327-734</t>
  </si>
  <si>
    <t xml:space="preserve">OLERMO, VENCER C. </t>
  </si>
  <si>
    <t>15-0389-143</t>
  </si>
  <si>
    <t xml:space="preserve">ONG, CAMILLE ALEXYS P. </t>
  </si>
  <si>
    <t>16-3431-715</t>
  </si>
  <si>
    <t xml:space="preserve">PARROCHA, ARVIN NIKKO P. </t>
  </si>
  <si>
    <t>BSIT-NET SEC TRACK-3</t>
  </si>
  <si>
    <t>14-0116-476</t>
  </si>
  <si>
    <t xml:space="preserve">PERALTA, FRANCESS ANNE S. </t>
  </si>
  <si>
    <t>16-3437-627</t>
  </si>
  <si>
    <t xml:space="preserve">SAINGAN, HAZEL GWENN M. </t>
  </si>
  <si>
    <t>16-3730-171</t>
  </si>
  <si>
    <t xml:space="preserve">SINGWEY, JAY NELL B. </t>
  </si>
  <si>
    <t>16-3729-902</t>
  </si>
  <si>
    <t xml:space="preserve">VALLARTA, DENVER B. </t>
  </si>
  <si>
    <t>16-3662-493</t>
  </si>
  <si>
    <t xml:space="preserve">VILLAFLOR, MARLYN H. </t>
  </si>
  <si>
    <t>16-4295-734</t>
  </si>
  <si>
    <t xml:space="preserve">VISPERAS, NORMAN L. </t>
  </si>
  <si>
    <t>15-3803-773</t>
  </si>
  <si>
    <t xml:space="preserve">VITA, FRANCIS NICOLAS O. </t>
  </si>
  <si>
    <t>16-3461-248</t>
  </si>
  <si>
    <t>IT SECURITY</t>
  </si>
  <si>
    <t>IT 8</t>
  </si>
  <si>
    <t>3RD</t>
  </si>
  <si>
    <t>TTH 4:00PM-5:25PM</t>
  </si>
  <si>
    <t xml:space="preserve">MWF 4:00PM-5:25PM </t>
  </si>
  <si>
    <t>M305</t>
  </si>
  <si>
    <t>CITCS 2I</t>
  </si>
  <si>
    <t xml:space="preserve">ASTRERO, MARY GAIL GABRIELLE A. </t>
  </si>
  <si>
    <t>BSCS-DIGITAL ARTS TRACK-3</t>
  </si>
  <si>
    <t>14-4810-323</t>
  </si>
  <si>
    <t xml:space="preserve">BANIQUED, JAMES BRYON B. </t>
  </si>
  <si>
    <t>BSCS-DIGITAL ARTS TRACK-2</t>
  </si>
  <si>
    <t>16-3868-512</t>
  </si>
  <si>
    <t xml:space="preserve">BASIL, KEVIN EARL P. </t>
  </si>
  <si>
    <t>14-0920-530</t>
  </si>
  <si>
    <t xml:space="preserve">COMISSING, MANUELLANI T. </t>
  </si>
  <si>
    <t>15-0562-104</t>
  </si>
  <si>
    <t xml:space="preserve">LEGASPI, BRYAN ALVIN C. </t>
  </si>
  <si>
    <t>BSCS-MOBILE TECH TRACK-2</t>
  </si>
  <si>
    <t>15-3718-936</t>
  </si>
  <si>
    <t xml:space="preserve">LOPEZ, WILCARL D. </t>
  </si>
  <si>
    <t>17-4751-439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</si>
  <si>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</si>
  <si>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</si>
  <si>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</si>
  <si>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</si>
  <si>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PIMENTEL, MARY ANNE CASSANDRA M. </t>
  </si>
  <si>
    <t>15-2446-754</t>
  </si>
  <si>
    <t xml:space="preserve">VENTURA, BRYNEL JAMES D. </t>
  </si>
  <si>
    <t>13-3983-371</t>
  </si>
  <si>
    <t>SW01</t>
  </si>
  <si>
    <t>SW02</t>
  </si>
  <si>
    <t>SW03</t>
  </si>
  <si>
    <t>Lab01</t>
  </si>
  <si>
    <t>Lab02</t>
  </si>
  <si>
    <t>Lab03</t>
  </si>
  <si>
    <t>Lab04</t>
  </si>
  <si>
    <t>Lab05</t>
  </si>
  <si>
    <t>SW04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</si>
</sst>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4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4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4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93" t="s">
        <v>228</v>
      </c>
      <c r="E12" s="194"/>
      <c r="F12" s="1"/>
      <c r="G12" s="189" t="s">
        <v>223</v>
      </c>
      <c r="H12" s="192"/>
      <c r="I12" s="2"/>
      <c r="J12" s="189" t="s">
        <v>222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189" t="s">
        <v>225</v>
      </c>
      <c r="E14" s="192"/>
      <c r="F14" s="4"/>
      <c r="G14" s="189" t="s">
        <v>226</v>
      </c>
      <c r="H14" s="192"/>
      <c r="I14" s="5"/>
      <c r="J14" s="167" t="s">
        <v>227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93" t="s">
        <v>155</v>
      </c>
      <c r="E16" s="200"/>
      <c r="F16" s="4"/>
      <c r="G16" s="168" t="s">
        <v>224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220" t="s">
        <v>222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8" workbookViewId="0">
      <selection activeCell="B2" sqref="B2:B43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114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157</v>
      </c>
      <c r="E3" s="47" t="s">
        <v>160</v>
      </c>
    </row>
    <row r="4" spans="1:5" ht="12.75" customHeight="1" x14ac:dyDescent="0.45">
      <c r="A4" s="50" t="s">
        <v>36</v>
      </c>
      <c r="B4" s="46" t="s">
        <v>161</v>
      </c>
      <c r="C4" s="47" t="s">
        <v>114</v>
      </c>
      <c r="D4" s="51" t="s">
        <v>157</v>
      </c>
      <c r="E4" s="47" t="s">
        <v>162</v>
      </c>
    </row>
    <row r="5" spans="1:5" ht="12.75" customHeight="1" x14ac:dyDescent="0.4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167</v>
      </c>
      <c r="E6" s="47" t="s">
        <v>168</v>
      </c>
    </row>
    <row r="7" spans="1:5" ht="12.75" customHeight="1" x14ac:dyDescent="0.45">
      <c r="A7" s="50" t="s">
        <v>39</v>
      </c>
      <c r="B7" s="46" t="s">
        <v>169</v>
      </c>
      <c r="C7" s="47" t="s">
        <v>114</v>
      </c>
      <c r="D7" s="51" t="s">
        <v>157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45">
      <c r="A9" s="50" t="s">
        <v>41</v>
      </c>
      <c r="B9" s="46" t="s">
        <v>173</v>
      </c>
      <c r="C9" s="47" t="s">
        <v>106</v>
      </c>
      <c r="D9" s="51" t="s">
        <v>167</v>
      </c>
      <c r="E9" s="47" t="s">
        <v>174</v>
      </c>
    </row>
    <row r="10" spans="1:5" ht="12.75" customHeight="1" x14ac:dyDescent="0.45">
      <c r="A10" s="50" t="s">
        <v>42</v>
      </c>
      <c r="B10" s="46" t="s">
        <v>175</v>
      </c>
      <c r="C10" s="47" t="s">
        <v>106</v>
      </c>
      <c r="D10" s="51" t="s">
        <v>167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167</v>
      </c>
      <c r="E11" s="47" t="s">
        <v>178</v>
      </c>
    </row>
    <row r="12" spans="1:5" ht="12.75" customHeight="1" x14ac:dyDescent="0.45">
      <c r="A12" s="50" t="s">
        <v>44</v>
      </c>
      <c r="B12" s="46" t="s">
        <v>179</v>
      </c>
      <c r="C12" s="47" t="s">
        <v>114</v>
      </c>
      <c r="D12" s="51" t="s">
        <v>167</v>
      </c>
      <c r="E12" s="47" t="s">
        <v>180</v>
      </c>
    </row>
    <row r="13" spans="1:5" ht="12.75" customHeight="1" x14ac:dyDescent="0.45">
      <c r="A13" s="50" t="s">
        <v>45</v>
      </c>
      <c r="B13" s="46" t="s">
        <v>181</v>
      </c>
      <c r="C13" s="47" t="s">
        <v>114</v>
      </c>
      <c r="D13" s="51" t="s">
        <v>157</v>
      </c>
      <c r="E13" s="47" t="s">
        <v>182</v>
      </c>
    </row>
    <row r="14" spans="1:5" ht="12.75" customHeight="1" x14ac:dyDescent="0.45">
      <c r="A14" s="50" t="s">
        <v>46</v>
      </c>
      <c r="B14" s="46" t="s">
        <v>183</v>
      </c>
      <c r="C14" s="47" t="s">
        <v>114</v>
      </c>
      <c r="D14" s="51" t="s">
        <v>167</v>
      </c>
      <c r="E14" s="47" t="s">
        <v>184</v>
      </c>
    </row>
    <row r="15" spans="1:5" ht="12.75" customHeight="1" x14ac:dyDescent="0.45">
      <c r="A15" s="50" t="s">
        <v>47</v>
      </c>
      <c r="B15" s="46" t="s">
        <v>185</v>
      </c>
      <c r="C15" s="47" t="s">
        <v>114</v>
      </c>
      <c r="D15" s="51" t="s">
        <v>157</v>
      </c>
      <c r="E15" s="47" t="s">
        <v>186</v>
      </c>
    </row>
    <row r="16" spans="1:5" ht="12.75" customHeight="1" x14ac:dyDescent="0.45">
      <c r="A16" s="50" t="s">
        <v>48</v>
      </c>
      <c r="B16" s="46" t="s">
        <v>187</v>
      </c>
      <c r="C16" s="47" t="s">
        <v>114</v>
      </c>
      <c r="D16" s="51" t="s">
        <v>167</v>
      </c>
      <c r="E16" s="47" t="s">
        <v>188</v>
      </c>
    </row>
    <row r="17" spans="1:5" ht="12.75" customHeight="1" x14ac:dyDescent="0.45">
      <c r="A17" s="50" t="s">
        <v>49</v>
      </c>
      <c r="B17" s="46" t="s">
        <v>189</v>
      </c>
      <c r="C17" s="47" t="s">
        <v>106</v>
      </c>
      <c r="D17" s="51" t="s">
        <v>157</v>
      </c>
      <c r="E17" s="47" t="s">
        <v>190</v>
      </c>
    </row>
    <row r="18" spans="1:5" ht="12.75" customHeight="1" x14ac:dyDescent="0.45">
      <c r="A18" s="50" t="s">
        <v>50</v>
      </c>
      <c r="B18" s="46" t="s">
        <v>191</v>
      </c>
      <c r="C18" s="47" t="s">
        <v>114</v>
      </c>
      <c r="D18" s="51" t="s">
        <v>167</v>
      </c>
      <c r="E18" s="47" t="s">
        <v>192</v>
      </c>
    </row>
    <row r="19" spans="1:5" ht="12.75" customHeight="1" x14ac:dyDescent="0.45">
      <c r="A19" s="50" t="s">
        <v>51</v>
      </c>
      <c r="B19" s="46" t="s">
        <v>193</v>
      </c>
      <c r="C19" s="47" t="s">
        <v>114</v>
      </c>
      <c r="D19" s="51" t="s">
        <v>194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157</v>
      </c>
      <c r="E20" s="47" t="s">
        <v>197</v>
      </c>
    </row>
    <row r="21" spans="1:5" ht="12.75" customHeight="1" x14ac:dyDescent="0.45">
      <c r="A21" s="50" t="s">
        <v>53</v>
      </c>
      <c r="B21" s="46" t="s">
        <v>198</v>
      </c>
      <c r="C21" s="47" t="s">
        <v>114</v>
      </c>
      <c r="D21" s="51" t="s">
        <v>199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167</v>
      </c>
      <c r="E22" s="47" t="s">
        <v>202</v>
      </c>
    </row>
    <row r="23" spans="1:5" ht="12.75" customHeight="1" x14ac:dyDescent="0.45">
      <c r="A23" s="50" t="s">
        <v>55</v>
      </c>
      <c r="B23" s="46" t="s">
        <v>203</v>
      </c>
      <c r="C23" s="47" t="s">
        <v>106</v>
      </c>
      <c r="D23" s="51" t="s">
        <v>157</v>
      </c>
      <c r="E23" s="47" t="s">
        <v>204</v>
      </c>
    </row>
    <row r="24" spans="1:5" ht="12.75" customHeight="1" x14ac:dyDescent="0.4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106</v>
      </c>
      <c r="D25" s="51" t="s">
        <v>157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106</v>
      </c>
      <c r="D26" s="51" t="s">
        <v>167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114</v>
      </c>
      <c r="D27" s="51" t="s">
        <v>167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167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106</v>
      </c>
      <c r="D29" s="51" t="s">
        <v>157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157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114</v>
      </c>
      <c r="D31" s="51" t="s">
        <v>157</v>
      </c>
      <c r="E31" s="47" t="s">
        <v>221</v>
      </c>
    </row>
    <row r="32" spans="1:5" ht="12.75" customHeight="1" x14ac:dyDescent="0.45">
      <c r="A32" s="50" t="s">
        <v>64</v>
      </c>
      <c r="B32" s="46"/>
      <c r="C32" s="47"/>
      <c r="D32" s="51"/>
      <c r="E32" s="47"/>
    </row>
    <row r="33" spans="1:5" ht="12.75" customHeight="1" x14ac:dyDescent="0.45">
      <c r="A33" s="50" t="s">
        <v>65</v>
      </c>
      <c r="B33" s="46"/>
      <c r="C33" s="47"/>
      <c r="D33" s="51"/>
      <c r="E33" s="47"/>
    </row>
    <row r="34" spans="1:5" ht="12.75" customHeight="1" x14ac:dyDescent="0.45">
      <c r="A34" s="50" t="s">
        <v>66</v>
      </c>
      <c r="B34" s="46" t="s">
        <v>229</v>
      </c>
      <c r="C34" s="47" t="s">
        <v>106</v>
      </c>
      <c r="D34" s="51" t="s">
        <v>230</v>
      </c>
      <c r="E34" s="47" t="s">
        <v>231</v>
      </c>
    </row>
    <row r="35" spans="1:5" ht="12.75" customHeight="1" x14ac:dyDescent="0.45">
      <c r="A35" s="50" t="s">
        <v>67</v>
      </c>
      <c r="B35" s="46" t="s">
        <v>232</v>
      </c>
      <c r="C35" s="47" t="s">
        <v>114</v>
      </c>
      <c r="D35" s="51" t="s">
        <v>233</v>
      </c>
      <c r="E35" s="47" t="s">
        <v>234</v>
      </c>
    </row>
    <row r="36" spans="1:5" ht="12.75" customHeight="1" x14ac:dyDescent="0.45">
      <c r="A36" s="50" t="s">
        <v>68</v>
      </c>
      <c r="B36" s="46" t="s">
        <v>235</v>
      </c>
      <c r="C36" s="47" t="s">
        <v>114</v>
      </c>
      <c r="D36" s="51" t="s">
        <v>230</v>
      </c>
      <c r="E36" s="47" t="s">
        <v>236</v>
      </c>
    </row>
    <row r="37" spans="1:5" ht="12.75" customHeight="1" x14ac:dyDescent="0.45">
      <c r="A37" s="50" t="s">
        <v>69</v>
      </c>
      <c r="B37" s="46" t="s">
        <v>237</v>
      </c>
      <c r="C37" s="47" t="s">
        <v>106</v>
      </c>
      <c r="D37" s="51" t="s">
        <v>230</v>
      </c>
      <c r="E37" s="47" t="s">
        <v>238</v>
      </c>
    </row>
    <row r="38" spans="1:5" ht="12.75" customHeight="1" x14ac:dyDescent="0.45">
      <c r="A38" s="50" t="s">
        <v>70</v>
      </c>
      <c r="B38" s="46" t="s">
        <v>239</v>
      </c>
      <c r="C38" s="47" t="s">
        <v>114</v>
      </c>
      <c r="D38" s="51" t="s">
        <v>240</v>
      </c>
      <c r="E38" s="47" t="s">
        <v>241</v>
      </c>
    </row>
    <row r="39" spans="1:5" ht="12.75" customHeight="1" x14ac:dyDescent="0.45">
      <c r="A39" s="50" t="s">
        <v>71</v>
      </c>
      <c r="B39" s="46" t="s">
        <v>242</v>
      </c>
      <c r="C39" s="47" t="s">
        <v>114</v>
      </c>
      <c r="D39" s="51" t="s">
        <v>233</v>
      </c>
      <c r="E39" s="47" t="s">
        <v>243</v>
      </c>
    </row>
    <row r="40" spans="1:5" ht="12.75" customHeight="1" x14ac:dyDescent="0.45">
      <c r="A40" s="50" t="s">
        <v>72</v>
      </c>
      <c r="B40" s="46" t="s">
        <v>244</v>
      </c>
      <c r="C40" s="47" t="s">
        <v>106</v>
      </c>
      <c r="D40" s="51" t="s">
        <v>230</v>
      </c>
      <c r="E40" s="47" t="s">
        <v>245</v>
      </c>
    </row>
    <row r="41" spans="1:5" ht="12.75" customHeight="1" x14ac:dyDescent="0.45">
      <c r="A41" s="50" t="s">
        <v>73</v>
      </c>
      <c r="B41" s="46" t="s">
        <v>246</v>
      </c>
      <c r="C41" s="47" t="s">
        <v>114</v>
      </c>
      <c r="D41" s="51" t="s">
        <v>230</v>
      </c>
      <c r="E41" s="47" t="s">
        <v>247</v>
      </c>
    </row>
    <row r="42" spans="1:5" ht="12.75" customHeight="1" x14ac:dyDescent="0.45">
      <c r="A42" s="50" t="s">
        <v>74</v>
      </c>
      <c r="B42" s="46" t="s">
        <v>248</v>
      </c>
      <c r="C42" s="47" t="s">
        <v>106</v>
      </c>
      <c r="D42" s="51" t="s">
        <v>233</v>
      </c>
      <c r="E42" s="47" t="s">
        <v>249</v>
      </c>
    </row>
    <row r="43" spans="1:5" ht="12.75" customHeight="1" x14ac:dyDescent="0.45">
      <c r="A43" s="50" t="s">
        <v>75</v>
      </c>
      <c r="B43" s="46" t="s">
        <v>250</v>
      </c>
      <c r="C43" s="47" t="s">
        <v>114</v>
      </c>
      <c r="D43" s="51" t="s">
        <v>240</v>
      </c>
      <c r="E43" s="47" t="s">
        <v>251</v>
      </c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53" t="str">
        <f>CONCATENATE('INITIAL INPUT'!D12,"  ",'INITIAL INPUT'!G12)</f>
        <v>CITCS 2I  IT 8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4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45">
      <c r="A3" s="279" t="str">
        <f>'INITIAL INPUT'!J12</f>
        <v>IT SECURITY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45">
      <c r="A4" s="282" t="str">
        <f>CONCATENATE('INITIAL INPUT'!D14,"  ",'INITIAL INPUT'!G14)</f>
        <v xml:space="preserve">TTH 4:00PM-5:25PM  MWF 4:00PM-5:25PM </v>
      </c>
      <c r="B4" s="283"/>
      <c r="C4" s="284"/>
      <c r="D4" s="103" t="str">
        <f>'INITIAL INPUT'!J14</f>
        <v>M305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45">
      <c r="A5" s="282" t="str">
        <f>CONCATENATE('INITIAL INPUT'!G16," Trimester ","SY ",'INITIAL INPUT'!D16)</f>
        <v>3RD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 t="str">
        <f>'INITIAL INPUT'!D24</f>
        <v>IT SECURITY</v>
      </c>
      <c r="S5" s="264"/>
      <c r="T5" s="246"/>
      <c r="U5" s="248"/>
      <c r="V5" s="268"/>
      <c r="W5" s="226"/>
    </row>
    <row r="6" spans="1:24" s="74" customFormat="1" ht="12.75" customHeight="1" x14ac:dyDescent="0.4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3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3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AKREM, OMER SAEED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13.961538461538462</v>
      </c>
      <c r="F9" s="83">
        <f>IF(PRELIM!AB9="","",$F$8*PRELIM!AB9)</f>
        <v>33</v>
      </c>
      <c r="G9" s="83">
        <f>IF(PRELIM!AD9="","",$G$8*PRELIM!AD9)</f>
        <v>12.08888888888889</v>
      </c>
      <c r="H9" s="84">
        <f t="shared" ref="H9:H40" si="0">IF(SUM(E9:G9)=0,"",SUM(E9:G9))</f>
        <v>59.050427350427348</v>
      </c>
      <c r="I9" s="85">
        <f>IF(H9="","",VLOOKUP(H9,'INITIAL INPUT'!$P$4:$R$34,3))</f>
        <v>80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AL-HABABI, ZEYAD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25.38461538461539</v>
      </c>
      <c r="F10" s="83">
        <f>IF(PRELIM!AB10="","",$F$8*PRELIM!AB10)</f>
        <v>31.35</v>
      </c>
      <c r="G10" s="83">
        <f>IF(PRELIM!AD10="","",$G$8*PRELIM!AD10)</f>
        <v>17</v>
      </c>
      <c r="H10" s="84">
        <f t="shared" si="0"/>
        <v>73.734615384615395</v>
      </c>
      <c r="I10" s="85">
        <f>IF(H10="","",VLOOKUP(H10,'INITIAL INPUT'!$P$4:$R$34,3))</f>
        <v>87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AL-QURAIHI, OMAR A.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21.069230769230767</v>
      </c>
      <c r="F11" s="83">
        <f>IF(PRELIM!AB11="","",$F$8*PRELIM!AB11)</f>
        <v>33</v>
      </c>
      <c r="G11" s="83">
        <f>IF(PRELIM!AD11="","",$G$8*PRELIM!AD11)</f>
        <v>17.75555555555556</v>
      </c>
      <c r="H11" s="84">
        <f t="shared" si="0"/>
        <v>71.824786324786331</v>
      </c>
      <c r="I11" s="85">
        <f>IF(H11="","",VLOOKUP(H11,'INITIAL INPUT'!$P$4:$R$34,3))</f>
        <v>86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20.30769230769231</v>
      </c>
      <c r="F12" s="83">
        <f>IF(PRELIM!AB12="","",$F$8*PRELIM!AB12)</f>
        <v>31.35</v>
      </c>
      <c r="G12" s="83">
        <f>IF(PRELIM!AD12="","",$G$8*PRELIM!AD12)</f>
        <v>15.488888888888891</v>
      </c>
      <c r="H12" s="84">
        <f t="shared" si="0"/>
        <v>67.146581196581209</v>
      </c>
      <c r="I12" s="85">
        <f>IF(H12="","",VLOOKUP(H12,'INITIAL INPUT'!$P$4:$R$34,3))</f>
        <v>84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BERGANIO, CRAIG MATTHEW P.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17.261538461538464</v>
      </c>
      <c r="F13" s="83">
        <f>IF(PRELIM!AB13="","",$F$8*PRELIM!AB13)</f>
        <v>11.55</v>
      </c>
      <c r="G13" s="83">
        <f>IF(PRELIM!AD13="","",$G$8*PRELIM!AD13)</f>
        <v>12.466666666666667</v>
      </c>
      <c r="H13" s="84">
        <f t="shared" si="0"/>
        <v>41.27820512820513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CABALITAZAN, DICK D.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18.530769230769231</v>
      </c>
      <c r="F14" s="83">
        <f>IF(PRELIM!AB14="","",$F$8*PRELIM!AB14)</f>
        <v>26.400000000000002</v>
      </c>
      <c r="G14" s="83">
        <f>IF(PRELIM!AD14="","",$G$8*PRELIM!AD14)</f>
        <v>23.8</v>
      </c>
      <c r="H14" s="84">
        <f t="shared" si="0"/>
        <v>68.730769230769226</v>
      </c>
      <c r="I14" s="85">
        <f>IF(H14="","",VLOOKUP(H14,'INITIAL INPUT'!$P$4:$R$34,3))</f>
        <v>84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CABRERA JR, LEOPOLDO D.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22.338461538461541</v>
      </c>
      <c r="F15" s="83">
        <f>IF(PRELIM!AB15="","",$F$8*PRELIM!AB15)</f>
        <v>31.35</v>
      </c>
      <c r="G15" s="83">
        <f>IF(PRELIM!AD15="","",$G$8*PRELIM!AD15)</f>
        <v>23.044444444444448</v>
      </c>
      <c r="H15" s="84">
        <f t="shared" si="0"/>
        <v>76.73290598290599</v>
      </c>
      <c r="I15" s="85">
        <f>IF(H15="","",VLOOKUP(H15,'INITIAL INPUT'!$P$4:$R$34,3))</f>
        <v>88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CAGA, JULLYBETH M. </v>
      </c>
      <c r="C16" s="104" t="str">
        <f>IF(NAMES!C9="","",NAMES!C9)</f>
        <v>F</v>
      </c>
      <c r="D16" s="81" t="str">
        <f>IF(NAMES!D9="","",NAMES!D9)</f>
        <v>BSIT-WEB TRACK-2</v>
      </c>
      <c r="E16" s="82">
        <f>IF(PRELIM!P16="","",$E$8*PRELIM!P16)</f>
        <v>12.692307692307695</v>
      </c>
      <c r="F16" s="83">
        <f>IF(PRELIM!AB16="","",$F$8*PRELIM!AB16)</f>
        <v>26.400000000000002</v>
      </c>
      <c r="G16" s="83">
        <f>IF(PRELIM!AD16="","",$G$8*PRELIM!AD16)</f>
        <v>18.133333333333336</v>
      </c>
      <c r="H16" s="84">
        <f t="shared" si="0"/>
        <v>57.225641025641039</v>
      </c>
      <c r="I16" s="85">
        <f>IF(H16="","",VLOOKUP(H16,'INITIAL INPUT'!$P$4:$R$34,3))</f>
        <v>79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CAMPOS, ALLYZA G.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3.8076923076923079</v>
      </c>
      <c r="F17" s="83">
        <f>IF(PRELIM!AB17="","",$F$8*PRELIM!AB17)</f>
        <v>13.200000000000001</v>
      </c>
      <c r="G17" s="83">
        <f>IF(PRELIM!AD17="","",$G$8*PRELIM!AD17)</f>
        <v>18.888888888888889</v>
      </c>
      <c r="H17" s="84">
        <f t="shared" si="0"/>
        <v>35.896581196581195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DAMASCO, REY SHADRACH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22.338461538461541</v>
      </c>
      <c r="F18" s="83">
        <f>IF(PRELIM!AB18="","",$F$8*PRELIM!AB18)</f>
        <v>26.400000000000002</v>
      </c>
      <c r="G18" s="83">
        <f>IF(PRELIM!AD18="","",$G$8*PRELIM!AD18)</f>
        <v>24.933333333333334</v>
      </c>
      <c r="H18" s="84">
        <f t="shared" si="0"/>
        <v>73.671794871794873</v>
      </c>
      <c r="I18" s="85">
        <f>IF(H18="","",VLOOKUP(H18,'INITIAL INPUT'!$P$4:$R$34,3))</f>
        <v>87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DIÑO, JEROME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26.400000000000002</v>
      </c>
      <c r="F19" s="83">
        <f>IF(PRELIM!AB19="","",$F$8*PRELIM!AB19)</f>
        <v>33</v>
      </c>
      <c r="G19" s="83">
        <f>IF(PRELIM!AD19="","",$G$8*PRELIM!AD19)</f>
        <v>25.311111111111114</v>
      </c>
      <c r="H19" s="84">
        <f t="shared" si="0"/>
        <v>84.711111111111123</v>
      </c>
      <c r="I19" s="85">
        <f>IF(H19="","",VLOOKUP(H19,'INITIAL INPUT'!$P$4:$R$34,3))</f>
        <v>92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DIZON, BRYAN JOE P.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22.338461538461541</v>
      </c>
      <c r="F20" s="83">
        <f>IF(PRELIM!AB20="","",$F$8*PRELIM!AB20)</f>
        <v>26.400000000000002</v>
      </c>
      <c r="G20" s="83">
        <f>IF(PRELIM!AD20="","",$G$8*PRELIM!AD20)</f>
        <v>23.8</v>
      </c>
      <c r="H20" s="84">
        <f t="shared" si="0"/>
        <v>72.538461538461547</v>
      </c>
      <c r="I20" s="85">
        <f>IF(H20="","",VLOOKUP(H20,'INITIAL INPUT'!$P$4:$R$34,3))</f>
        <v>86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DUNA, JAN ARRON M.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25.130769230769229</v>
      </c>
      <c r="F21" s="83">
        <f>IF(PRELIM!AB21="","",$F$8*PRELIM!AB21)</f>
        <v>33</v>
      </c>
      <c r="G21" s="83">
        <f>IF(PRELIM!AD21="","",$G$8*PRELIM!AD21)</f>
        <v>18.511111111111113</v>
      </c>
      <c r="H21" s="84">
        <f t="shared" si="0"/>
        <v>76.641880341880352</v>
      </c>
      <c r="I21" s="85">
        <f>IF(H21="","",VLOOKUP(H21,'INITIAL INPUT'!$P$4:$R$34,3))</f>
        <v>88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GAAB, ANGEL EARL B.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29.953846153846158</v>
      </c>
      <c r="F22" s="83">
        <f>IF(PRELIM!AB22="","",$F$8*PRELIM!AB22)</f>
        <v>33</v>
      </c>
      <c r="G22" s="83">
        <f>IF(PRELIM!AD22="","",$G$8*PRELIM!AD22)</f>
        <v>24.555555555555554</v>
      </c>
      <c r="H22" s="84">
        <f t="shared" si="0"/>
        <v>87.509401709401715</v>
      </c>
      <c r="I22" s="85">
        <f>IF(H22="","",VLOOKUP(H22,'INITIAL INPUT'!$P$4:$R$34,3))</f>
        <v>94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ILAO, KARL EMMANUEL G.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22.084615384615386</v>
      </c>
      <c r="F23" s="83">
        <f>IF(PRELIM!AB23="","",$F$8*PRELIM!AB23)</f>
        <v>26.400000000000002</v>
      </c>
      <c r="G23" s="83">
        <f>IF(PRELIM!AD23="","",$G$8*PRELIM!AD23)</f>
        <v>16.244444444444447</v>
      </c>
      <c r="H23" s="84">
        <f t="shared" si="0"/>
        <v>64.729059829059835</v>
      </c>
      <c r="I23" s="85">
        <f>IF(H23="","",VLOOKUP(H23,'INITIAL INPUT'!$P$4:$R$34,3))</f>
        <v>82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JAQUIAS, JOANA M. </v>
      </c>
      <c r="C24" s="104" t="str">
        <f>IF(NAMES!C17="","",NAMES!C17)</f>
        <v>F</v>
      </c>
      <c r="D24" s="81" t="str">
        <f>IF(NAMES!D17="","",NAMES!D17)</f>
        <v>BSIT-NET SEC TRACK-2</v>
      </c>
      <c r="E24" s="82">
        <f>IF(PRELIM!P24="","",$E$8*PRELIM!P24)</f>
        <v>29.953846153846158</v>
      </c>
      <c r="F24" s="83">
        <f>IF(PRELIM!AB24="","",$F$8*PRELIM!AB24)</f>
        <v>33</v>
      </c>
      <c r="G24" s="83">
        <f>IF(PRELIM!AD24="","",$G$8*PRELIM!AD24)</f>
        <v>18.133333333333336</v>
      </c>
      <c r="H24" s="84">
        <f t="shared" si="0"/>
        <v>81.087179487179498</v>
      </c>
      <c r="I24" s="85">
        <f>IF(H24="","",VLOOKUP(H24,'INITIAL INPUT'!$P$4:$R$34,3))</f>
        <v>91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LADIA, MARK BRYAN E.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12.692307692307695</v>
      </c>
      <c r="F25" s="83">
        <f>IF(PRELIM!AB25="","",$F$8*PRELIM!AB25)</f>
        <v>19.8</v>
      </c>
      <c r="G25" s="83">
        <f>IF(PRELIM!AD25="","",$G$8*PRELIM!AD25)</f>
        <v>21.155555555555559</v>
      </c>
      <c r="H25" s="84">
        <f t="shared" si="0"/>
        <v>53.647863247863256</v>
      </c>
      <c r="I25" s="85">
        <f>IF(H25="","",VLOOKUP(H25,'INITIAL INPUT'!$P$4:$R$34,3))</f>
        <v>77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LARANANG, JOREN EJAY E. </v>
      </c>
      <c r="C26" s="104" t="str">
        <f>IF(NAMES!C19="","",NAMES!C19)</f>
        <v>M</v>
      </c>
      <c r="D26" s="81" t="str">
        <f>IF(NAMES!D19="","",NAMES!D19)</f>
        <v>BSIT-WEB TRACK-3</v>
      </c>
      <c r="E26" s="82">
        <f>IF(PRELIM!P26="","",$E$8*PRELIM!P26)</f>
        <v>13.961538461538462</v>
      </c>
      <c r="F26" s="83">
        <f>IF(PRELIM!AB26="","",$F$8*PRELIM!AB26)</f>
        <v>26.400000000000002</v>
      </c>
      <c r="G26" s="83">
        <f>IF(PRELIM!AD26="","",$G$8*PRELIM!AD26)</f>
        <v>16.244444444444447</v>
      </c>
      <c r="H26" s="84">
        <f t="shared" si="0"/>
        <v>56.605982905982913</v>
      </c>
      <c r="I26" s="85">
        <f>IF(H26="","",VLOOKUP(H26,'INITIAL INPUT'!$P$4:$R$34,3))</f>
        <v>78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35">
      <c r="A27" s="90" t="s">
        <v>52</v>
      </c>
      <c r="B27" s="79" t="str">
        <f>IF(NAMES!B20="","",NAMES!B20)</f>
        <v xml:space="preserve">LEE, KYLE IVAN U.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18.276923076923079</v>
      </c>
      <c r="F27" s="83">
        <f>IF(PRELIM!AB27="","",$F$8*PRELIM!AB27)</f>
        <v>26.400000000000002</v>
      </c>
      <c r="G27" s="83">
        <f>IF(PRELIM!AD27="","",$G$8*PRELIM!AD27)</f>
        <v>22.666666666666664</v>
      </c>
      <c r="H27" s="84">
        <f t="shared" si="0"/>
        <v>67.343589743589746</v>
      </c>
      <c r="I27" s="85">
        <f>IF(H27="","",VLOOKUP(H27,'INITIAL INPUT'!$P$4:$R$34,3))</f>
        <v>84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35">
      <c r="A28" s="90" t="s">
        <v>53</v>
      </c>
      <c r="B28" s="79" t="str">
        <f>IF(NAMES!B21="","",NAMES!B21)</f>
        <v xml:space="preserve">MANALO, RONMAR M.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24.369230769230771</v>
      </c>
      <c r="F28" s="83">
        <f>IF(PRELIM!AB28="","",$F$8*PRELIM!AB28)</f>
        <v>26.400000000000002</v>
      </c>
      <c r="G28" s="83">
        <f>IF(PRELIM!AD28="","",$G$8*PRELIM!AD28)</f>
        <v>19.644444444444442</v>
      </c>
      <c r="H28" s="84">
        <f t="shared" si="0"/>
        <v>70.413675213675219</v>
      </c>
      <c r="I28" s="85">
        <f>IF(H28="","",VLOOKUP(H28,'INITIAL INPUT'!$P$4:$R$34,3))</f>
        <v>85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35">
      <c r="A29" s="90" t="s">
        <v>54</v>
      </c>
      <c r="B29" s="79" t="str">
        <f>IF(NAMES!B22="","",NAMES!B22)</f>
        <v xml:space="preserve">OLERMO, VENCER C.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17.261538461538464</v>
      </c>
      <c r="F29" s="83">
        <f>IF(PRELIM!AB29="","",$F$8*PRELIM!AB29)</f>
        <v>19.8</v>
      </c>
      <c r="G29" s="83" t="str">
        <f>IF(PRELIM!AD29="","",$G$8*PRELIM!AD29)</f>
        <v/>
      </c>
      <c r="H29" s="84">
        <f t="shared" si="0"/>
        <v>37.061538461538461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35">
      <c r="A30" s="90" t="s">
        <v>55</v>
      </c>
      <c r="B30" s="79" t="str">
        <f>IF(NAMES!B23="","",NAMES!B23)</f>
        <v xml:space="preserve">ONG, CAMILLE ALEXYS P. </v>
      </c>
      <c r="C30" s="104" t="str">
        <f>IF(NAMES!C23="","",NAMES!C23)</f>
        <v>F</v>
      </c>
      <c r="D30" s="81" t="str">
        <f>IF(NAMES!D23="","",NAMES!D23)</f>
        <v>BSIT-NET SEC TRACK-2</v>
      </c>
      <c r="E30" s="82">
        <f>IF(PRELIM!P30="","",$E$8*PRELIM!P30)</f>
        <v>24.115384615384613</v>
      </c>
      <c r="F30" s="83">
        <f>IF(PRELIM!AB30="","",$F$8*PRELIM!AB30)</f>
        <v>33</v>
      </c>
      <c r="G30" s="83">
        <f>IF(PRELIM!AD30="","",$G$8*PRELIM!AD30)</f>
        <v>18.511111111111113</v>
      </c>
      <c r="H30" s="84">
        <f t="shared" si="0"/>
        <v>75.626495726495733</v>
      </c>
      <c r="I30" s="85">
        <f>IF(H30="","",VLOOKUP(H30,'INITIAL INPUT'!$P$4:$R$34,3))</f>
        <v>88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35">
      <c r="A31" s="90" t="s">
        <v>56</v>
      </c>
      <c r="B31" s="79" t="str">
        <f>IF(NAMES!B24="","",NAMES!B24)</f>
        <v xml:space="preserve">PARROCHA, ARVIN NIKKO P. </v>
      </c>
      <c r="C31" s="104" t="str">
        <f>IF(NAMES!C24="","",NAMES!C24)</f>
        <v>M</v>
      </c>
      <c r="D31" s="81" t="str">
        <f>IF(NAMES!D24="","",NAMES!D24)</f>
        <v>BSIT-NET SEC TRACK-3</v>
      </c>
      <c r="E31" s="82">
        <f>IF(PRELIM!P31="","",$E$8*PRELIM!P31)</f>
        <v>11.423076923076923</v>
      </c>
      <c r="F31" s="83">
        <f>IF(PRELIM!AB31="","",$F$8*PRELIM!AB31)</f>
        <v>26.400000000000002</v>
      </c>
      <c r="G31" s="83">
        <f>IF(PRELIM!AD31="","",$G$8*PRELIM!AD31)</f>
        <v>21.911111111111111</v>
      </c>
      <c r="H31" s="84">
        <f t="shared" si="0"/>
        <v>59.734188034188037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35">
      <c r="A32" s="90" t="s">
        <v>57</v>
      </c>
      <c r="B32" s="79" t="str">
        <f>IF(NAMES!B25="","",NAMES!B25)</f>
        <v xml:space="preserve">PERALTA, FRANCESS ANNE S. </v>
      </c>
      <c r="C32" s="104" t="str">
        <f>IF(NAMES!C25="","",NAMES!C25)</f>
        <v>F</v>
      </c>
      <c r="D32" s="81" t="str">
        <f>IF(NAMES!D25="","",NAMES!D25)</f>
        <v>BSIT-NET SEC TRACK-2</v>
      </c>
      <c r="E32" s="82">
        <f>IF(PRELIM!P32="","",$E$8*PRELIM!P32)</f>
        <v>7.6153846153846159</v>
      </c>
      <c r="F32" s="83">
        <f>IF(PRELIM!AB32="","",$F$8*PRELIM!AB32)</f>
        <v>19.8</v>
      </c>
      <c r="G32" s="83">
        <f>IF(PRELIM!AD32="","",$G$8*PRELIM!AD32)</f>
        <v>17</v>
      </c>
      <c r="H32" s="84">
        <f t="shared" si="0"/>
        <v>44.415384615384617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35">
      <c r="A33" s="90" t="s">
        <v>58</v>
      </c>
      <c r="B33" s="79" t="str">
        <f>IF(NAMES!B26="","",NAMES!B26)</f>
        <v xml:space="preserve">SAINGAN, HAZEL GWENN M.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14.723076923076926</v>
      </c>
      <c r="F33" s="83">
        <f>IF(PRELIM!AB33="","",$F$8*PRELIM!AB33)</f>
        <v>24.75</v>
      </c>
      <c r="G33" s="83">
        <f>IF(PRELIM!AD33="","",$G$8*PRELIM!AD33)</f>
        <v>24.177777777777781</v>
      </c>
      <c r="H33" s="84">
        <f t="shared" si="0"/>
        <v>63.650854700854708</v>
      </c>
      <c r="I33" s="85">
        <f>IF(H33="","",VLOOKUP(H33,'INITIAL INPUT'!$P$4:$R$34,3))</f>
        <v>82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35">
      <c r="A34" s="90" t="s">
        <v>59</v>
      </c>
      <c r="B34" s="79" t="str">
        <f>IF(NAMES!B27="","",NAMES!B27)</f>
        <v xml:space="preserve">SINGWEY, JAY NELL B.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26.146153846153847</v>
      </c>
      <c r="F34" s="83">
        <f>IF(PRELIM!AB34="","",$F$8*PRELIM!AB34)</f>
        <v>26.400000000000002</v>
      </c>
      <c r="G34" s="83">
        <f>IF(PRELIM!AD34="","",$G$8*PRELIM!AD34)</f>
        <v>24.177777777777781</v>
      </c>
      <c r="H34" s="84">
        <f t="shared" si="0"/>
        <v>76.723931623931634</v>
      </c>
      <c r="I34" s="85">
        <f>IF(H34="","",VLOOKUP(H34,'INITIAL INPUT'!$P$4:$R$34,3))</f>
        <v>88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35">
      <c r="A35" s="90" t="s">
        <v>60</v>
      </c>
      <c r="B35" s="79" t="str">
        <f>IF(NAMES!B28="","",NAMES!B28)</f>
        <v xml:space="preserve">VALLARTA, DENVER B.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28.684615384615384</v>
      </c>
      <c r="F35" s="83">
        <f>IF(PRELIM!AB35="","",$F$8*PRELIM!AB35)</f>
        <v>33</v>
      </c>
      <c r="G35" s="83">
        <f>IF(PRELIM!AD35="","",$G$8*PRELIM!AD35)</f>
        <v>24.555555555555554</v>
      </c>
      <c r="H35" s="84">
        <f t="shared" si="0"/>
        <v>86.240170940170941</v>
      </c>
      <c r="I35" s="85">
        <f>IF(H35="","",VLOOKUP(H35,'INITIAL INPUT'!$P$4:$R$34,3))</f>
        <v>93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35">
      <c r="A36" s="90" t="s">
        <v>61</v>
      </c>
      <c r="B36" s="79" t="str">
        <f>IF(NAMES!B29="","",NAMES!B29)</f>
        <v xml:space="preserve">VILLAFLOR, MARLYN H.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27.415384615384617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77.415384615384625</v>
      </c>
      <c r="I36" s="85">
        <f>IF(H36="","",VLOOKUP(H36,'INITIAL INPUT'!$P$4:$R$34,3))</f>
        <v>89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35">
      <c r="A37" s="90" t="s">
        <v>62</v>
      </c>
      <c r="B37" s="79" t="str">
        <f>IF(NAMES!B30="","",NAMES!B30)</f>
        <v xml:space="preserve">VISPERAS, NORMAN L. </v>
      </c>
      <c r="C37" s="104" t="str">
        <f>IF(NAMES!C30="","",NAMES!C30)</f>
        <v>M</v>
      </c>
      <c r="D37" s="81" t="str">
        <f>IF(NAMES!D30="","",NAMES!D30)</f>
        <v>BSIT-NET SEC TRACK-2</v>
      </c>
      <c r="E37" s="82">
        <f>IF(PRELIM!P37="","",$E$8*PRELIM!P37)</f>
        <v>28.684615384615384</v>
      </c>
      <c r="F37" s="83">
        <f>IF(PRELIM!AB37="","",$F$8*PRELIM!AB37)</f>
        <v>26.400000000000002</v>
      </c>
      <c r="G37" s="83">
        <f>IF(PRELIM!AD37="","",$G$8*PRELIM!AD37)</f>
        <v>21.155555555555559</v>
      </c>
      <c r="H37" s="84">
        <f t="shared" si="0"/>
        <v>76.240170940170941</v>
      </c>
      <c r="I37" s="85">
        <f>IF(H37="","",VLOOKUP(H37,'INITIAL INPUT'!$P$4:$R$34,3))</f>
        <v>88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35">
      <c r="A38" s="90" t="s">
        <v>63</v>
      </c>
      <c r="B38" s="79" t="str">
        <f>IF(NAMES!B31="","",NAMES!B31)</f>
        <v xml:space="preserve">VITA, FRANCIS NICOLAS O. </v>
      </c>
      <c r="C38" s="104" t="str">
        <f>IF(NAMES!C31="","",NAMES!C31)</f>
        <v>M</v>
      </c>
      <c r="D38" s="81" t="str">
        <f>IF(NAMES!D31="","",NAMES!D31)</f>
        <v>BSIT-NET SEC TRACK-2</v>
      </c>
      <c r="E38" s="82">
        <f>IF(PRELIM!P38="","",$E$8*PRELIM!P38)</f>
        <v>15.230769230769232</v>
      </c>
      <c r="F38" s="83">
        <f>IF(PRELIM!AB38="","",$F$8*PRELIM!AB38)</f>
        <v>33</v>
      </c>
      <c r="G38" s="83">
        <f>IF(PRELIM!AD38="","",$G$8*PRELIM!AD38)</f>
        <v>16.622222222222224</v>
      </c>
      <c r="H38" s="84">
        <f t="shared" si="0"/>
        <v>64.852991452991461</v>
      </c>
      <c r="I38" s="85">
        <f>IF(H38="","",VLOOKUP(H38,'INITIAL INPUT'!$P$4:$R$34,3))</f>
        <v>82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3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3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53" t="str">
        <f>A1</f>
        <v>CITCS 2I  IT 8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4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45">
      <c r="A44" s="279" t="str">
        <f>A3</f>
        <v>IT SECURITY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45">
      <c r="A45" s="282" t="str">
        <f>A4</f>
        <v xml:space="preserve">TTH 4:00PM-5:25PM  MWF 4:00PM-5:25PM </v>
      </c>
      <c r="B45" s="283"/>
      <c r="C45" s="284"/>
      <c r="D45" s="75" t="str">
        <f>D4</f>
        <v>M305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45">
      <c r="A46" s="282" t="str">
        <f>A5</f>
        <v>3RD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 t="str">
        <f>R5</f>
        <v>IT SECURITY</v>
      </c>
      <c r="S46" s="264"/>
      <c r="T46" s="239"/>
      <c r="U46" s="242"/>
      <c r="V46" s="244"/>
      <c r="W46" s="226"/>
    </row>
    <row r="47" spans="1:25" s="74" customFormat="1" ht="12.75" customHeight="1" x14ac:dyDescent="0.4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3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3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35">
      <c r="A50" s="78" t="s">
        <v>66</v>
      </c>
      <c r="B50" s="79" t="str">
        <f>IF(NAMES!B34="","",NAMES!B34)</f>
        <v xml:space="preserve">ASTRERO, MARY GAIL GABRIELLE A. </v>
      </c>
      <c r="C50" s="80" t="str">
        <f>IF(NAMES!C34="","",NAMES!C34)</f>
        <v>F</v>
      </c>
      <c r="D50" s="81" t="str">
        <f>IF(NAMES!D34="","",NAMES!D34)</f>
        <v>BSCS-DIGITAL ARTS TRACK-3</v>
      </c>
      <c r="E50" s="82">
        <f>IF(PRELIM!P50="","",$E$8*PRELIM!P50)</f>
        <v>20.30769230769231</v>
      </c>
      <c r="F50" s="83">
        <f>IF(PRELIM!AB50="","",$F$8*PRELIM!AB50)</f>
        <v>33</v>
      </c>
      <c r="G50" s="83">
        <f>IF(PRELIM!AD50="","",$G$8*PRELIM!AD50)</f>
        <v>15.866666666666667</v>
      </c>
      <c r="H50" s="84">
        <f t="shared" ref="H50:H80" si="6">IF(SUM(E50:G50)=0,"",SUM(E50:G50))</f>
        <v>69.174358974358967</v>
      </c>
      <c r="I50" s="85">
        <f>IF(H50="","",VLOOKUP(H50,'INITIAL INPUT'!$P$4:$R$34,3))</f>
        <v>85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BANIQUED, JAMES BRYON B. </v>
      </c>
      <c r="C51" s="104" t="str">
        <f>IF(NAMES!C35="","",NAMES!C35)</f>
        <v>M</v>
      </c>
      <c r="D51" s="81" t="str">
        <f>IF(NAMES!D35="","",NAMES!D35)</f>
        <v>BSCS-DIGITAL ARTS TRACK-2</v>
      </c>
      <c r="E51" s="82">
        <f>IF(PRELIM!P51="","",$E$8*PRELIM!P51)</f>
        <v>13.961538461538462</v>
      </c>
      <c r="F51" s="83">
        <f>IF(PRELIM!AB51="","",$F$8*PRELIM!AB51)</f>
        <v>19.8</v>
      </c>
      <c r="G51" s="83">
        <f>IF(PRELIM!AD51="","",$G$8*PRELIM!AD51)</f>
        <v>19.266666666666666</v>
      </c>
      <c r="H51" s="84">
        <f t="shared" si="6"/>
        <v>53.02820512820513</v>
      </c>
      <c r="I51" s="85">
        <f>IF(H51="","",VLOOKUP(H51,'INITIAL INPUT'!$P$4:$R$34,3))</f>
        <v>77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BASIL, KEVIN EARL P. </v>
      </c>
      <c r="C52" s="104" t="str">
        <f>IF(NAMES!C36="","",NAMES!C36)</f>
        <v>M</v>
      </c>
      <c r="D52" s="81" t="str">
        <f>IF(NAMES!D36="","",NAMES!D36)</f>
        <v>BSCS-DIGITAL ARTS TRACK-3</v>
      </c>
      <c r="E52" s="82">
        <f>IF(PRELIM!P52="","",$E$8*PRELIM!P52)</f>
        <v>15.738461538461539</v>
      </c>
      <c r="F52" s="83">
        <f>IF(PRELIM!AB52="","",$F$8*PRELIM!AB52)</f>
        <v>19.8</v>
      </c>
      <c r="G52" s="83">
        <f>IF(PRELIM!AD52="","",$G$8*PRELIM!AD52)</f>
        <v>17</v>
      </c>
      <c r="H52" s="84">
        <f t="shared" si="6"/>
        <v>52.53846153846154</v>
      </c>
      <c r="I52" s="85">
        <f>IF(H52="","",VLOOKUP(H52,'INITIAL INPUT'!$P$4:$R$34,3))</f>
        <v>76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COMISSING, MANUELLANI T. </v>
      </c>
      <c r="C53" s="104" t="str">
        <f>IF(NAMES!C37="","",NAMES!C37)</f>
        <v>F</v>
      </c>
      <c r="D53" s="81" t="str">
        <f>IF(NAMES!D37="","",NAMES!D37)</f>
        <v>BSCS-DIGITAL ARTS TRACK-3</v>
      </c>
      <c r="E53" s="82">
        <f>IF(PRELIM!P53="","",$E$8*PRELIM!P53)</f>
        <v>25.130769230769229</v>
      </c>
      <c r="F53" s="83">
        <f>IF(PRELIM!AB53="","",$F$8*PRELIM!AB53)</f>
        <v>33</v>
      </c>
      <c r="G53" s="83">
        <f>IF(PRELIM!AD53="","",$G$8*PRELIM!AD53)</f>
        <v>20.777777777777779</v>
      </c>
      <c r="H53" s="84">
        <f t="shared" si="6"/>
        <v>78.908547008547004</v>
      </c>
      <c r="I53" s="85">
        <f>IF(H53="","",VLOOKUP(H53,'INITIAL INPUT'!$P$4:$R$34,3))</f>
        <v>89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LEGASPI, BRYAN ALVIN C. </v>
      </c>
      <c r="C54" s="104" t="str">
        <f>IF(NAMES!C38="","",NAMES!C38)</f>
        <v>M</v>
      </c>
      <c r="D54" s="81" t="str">
        <f>IF(NAMES!D38="","",NAMES!D38)</f>
        <v>BSCS-MOBILE TECH TRACK-2</v>
      </c>
      <c r="E54" s="82">
        <f>IF(PRELIM!P54="","",$E$8*PRELIM!P54)</f>
        <v>26.653846153846157</v>
      </c>
      <c r="F54" s="83">
        <f>IF(PRELIM!AB54="","",$F$8*PRELIM!AB54)</f>
        <v>26.400000000000002</v>
      </c>
      <c r="G54" s="83">
        <f>IF(PRELIM!AD54="","",$G$8*PRELIM!AD54)</f>
        <v>23.8</v>
      </c>
      <c r="H54" s="84">
        <f t="shared" si="6"/>
        <v>76.853846153846163</v>
      </c>
      <c r="I54" s="85">
        <f>IF(H54="","",VLOOKUP(H54,'INITIAL INPUT'!$P$4:$R$34,3))</f>
        <v>88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 xml:space="preserve">LOPEZ, WILCARL D. </v>
      </c>
      <c r="C55" s="104" t="str">
        <f>IF(NAMES!C39="","",NAMES!C39)</f>
        <v>M</v>
      </c>
      <c r="D55" s="81" t="str">
        <f>IF(NAMES!D39="","",NAMES!D39)</f>
        <v>BSCS-DIGITAL ARTS TRACK-2</v>
      </c>
      <c r="E55" s="82">
        <f>IF(PRELIM!P55="","",$E$8*PRELIM!P55)</f>
        <v>25.38461538461539</v>
      </c>
      <c r="F55" s="83">
        <f>IF(PRELIM!AB55="","",$F$8*PRELIM!AB55)</f>
        <v>33</v>
      </c>
      <c r="G55" s="83">
        <f>IF(PRELIM!AD55="","",$G$8*PRELIM!AD55)</f>
        <v>32.488888888888894</v>
      </c>
      <c r="H55" s="84">
        <f t="shared" si="6"/>
        <v>90.873504273504281</v>
      </c>
      <c r="I55" s="85">
        <f>IF(H55="","",VLOOKUP(H55,'INITIAL INPUT'!$P$4:$R$34,3))</f>
        <v>95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 xml:space="preserve">MOHAMMAD SALEEM WAHEED, RUKIYYAH </v>
      </c>
      <c r="C56" s="104" t="str">
        <f>IF(NAMES!C40="","",NAMES!C40)</f>
        <v>F</v>
      </c>
      <c r="D56" s="81" t="str">
        <f>IF(NAMES!D40="","",NAMES!D40)</f>
        <v>BSCS-DIGITAL ARTS TRACK-3</v>
      </c>
      <c r="E56" s="82">
        <f>IF(PRELIM!P56="","",$E$8*PRELIM!P56)</f>
        <v>29.953846153846158</v>
      </c>
      <c r="F56" s="83">
        <f>IF(PRELIM!AB56="","",$F$8*PRELIM!AB56)</f>
        <v>33</v>
      </c>
      <c r="G56" s="83">
        <f>IF(PRELIM!AD56="","",$G$8*PRELIM!AD56)</f>
        <v>29.844444444444445</v>
      </c>
      <c r="H56" s="84">
        <f t="shared" si="6"/>
        <v>92.798290598290606</v>
      </c>
      <c r="I56" s="85">
        <f>IF(H56="","",VLOOKUP(H56,'INITIAL INPUT'!$P$4:$R$34,3))</f>
        <v>96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PASION, JEREMIAH JEMUEL S. </v>
      </c>
      <c r="C57" s="104" t="str">
        <f>IF(NAMES!C41="","",NAMES!C41)</f>
        <v>M</v>
      </c>
      <c r="D57" s="81" t="str">
        <f>IF(NAMES!D41="","",NAMES!D41)</f>
        <v>BSCS-DIGITAL ARTS TRACK-3</v>
      </c>
      <c r="E57" s="82">
        <f>IF(PRELIM!P57="","",$E$8*PRELIM!P57)</f>
        <v>12.692307692307695</v>
      </c>
      <c r="F57" s="83">
        <f>IF(PRELIM!AB57="","",$F$8*PRELIM!AB57)</f>
        <v>19.8</v>
      </c>
      <c r="G57" s="83">
        <f>IF(PRELIM!AD57="","",$G$8*PRELIM!AD57)</f>
        <v>26.44444444444445</v>
      </c>
      <c r="H57" s="84">
        <f t="shared" si="6"/>
        <v>58.936752136752148</v>
      </c>
      <c r="I57" s="85">
        <f>IF(H57="","",VLOOKUP(H57,'INITIAL INPUT'!$P$4:$R$34,3))</f>
        <v>79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 xml:space="preserve">PIMENTEL, MARY ANNE CASSANDRA M. </v>
      </c>
      <c r="C58" s="104" t="str">
        <f>IF(NAMES!C42="","",NAMES!C42)</f>
        <v>F</v>
      </c>
      <c r="D58" s="81" t="str">
        <f>IF(NAMES!D42="","",NAMES!D42)</f>
        <v>BSCS-DIGITAL ARTS TRACK-2</v>
      </c>
      <c r="E58" s="82">
        <f>IF(PRELIM!P58="","",$E$8*PRELIM!P58)</f>
        <v>10.153846153846155</v>
      </c>
      <c r="F58" s="83" t="str">
        <f>IF(PRELIM!AB58="","",$F$8*PRELIM!AB58)</f>
        <v/>
      </c>
      <c r="G58" s="83">
        <f>IF(PRELIM!AD58="","",$G$8*PRELIM!AD58)</f>
        <v>30.977777777777781</v>
      </c>
      <c r="H58" s="84">
        <f t="shared" si="6"/>
        <v>41.131623931623935</v>
      </c>
      <c r="I58" s="85">
        <f>IF(H58="","",VLOOKUP(H58,'INITIAL INPUT'!$P$4:$R$34,3))</f>
        <v>73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 xml:space="preserve">VENTURA, BRYNEL JAMES D. </v>
      </c>
      <c r="C59" s="104" t="str">
        <f>IF(NAMES!C43="","",NAMES!C43)</f>
        <v>M</v>
      </c>
      <c r="D59" s="81" t="str">
        <f>IF(NAMES!D43="","",NAMES!D43)</f>
        <v>BSCS-MOBILE TECH TRACK-2</v>
      </c>
      <c r="E59" s="82">
        <f>IF(PRELIM!P59="","",$E$8*PRELIM!P59)</f>
        <v>21.830769230769228</v>
      </c>
      <c r="F59" s="83">
        <f>IF(PRELIM!AB59="","",$F$8*PRELIM!AB59)</f>
        <v>24.75</v>
      </c>
      <c r="G59" s="83">
        <f>IF(PRELIM!AD59="","",$G$8*PRELIM!AD59)</f>
        <v>20.022222222222226</v>
      </c>
      <c r="H59" s="84">
        <f t="shared" si="6"/>
        <v>66.602991452991461</v>
      </c>
      <c r="I59" s="85">
        <f>IF(H59="","",VLOOKUP(H59,'INITIAL INPUT'!$P$4:$R$34,3))</f>
        <v>83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topLeftCell="A39" zoomScale="110" zoomScaleNormal="100" zoomScalePageLayoutView="110" workbookViewId="0">
      <selection activeCell="AC57" sqref="AC57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19" t="str">
        <f>CRS!A1</f>
        <v>CITCS 2I  IT 8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45" t="str">
        <f>CRS!A3</f>
        <v>IT SECURITY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45">
      <c r="A4" s="323" t="str">
        <f>CRS!A4</f>
        <v xml:space="preserve">TTH 4:00PM-5:25PM  MWF 4:00PM-5:25PM </v>
      </c>
      <c r="B4" s="324"/>
      <c r="C4" s="325"/>
      <c r="D4" s="71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45">
      <c r="A5" s="323" t="str">
        <f>CRS!A5</f>
        <v>3RD Trimester SY 2017-2018</v>
      </c>
      <c r="B5" s="324"/>
      <c r="C5" s="325"/>
      <c r="D5" s="325"/>
      <c r="E5" s="108">
        <v>25</v>
      </c>
      <c r="F5" s="108">
        <v>25</v>
      </c>
      <c r="G5" s="108">
        <v>20</v>
      </c>
      <c r="H5" s="108">
        <v>60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45">
      <c r="A6" s="359" t="str">
        <f>CRS!A6</f>
        <v>Inst/Prof:Leonard Prim Francis G. Reyes</v>
      </c>
      <c r="B6" s="316"/>
      <c r="C6" s="304"/>
      <c r="D6" s="304"/>
      <c r="E6" s="305" t="s">
        <v>252</v>
      </c>
      <c r="F6" s="305" t="s">
        <v>253</v>
      </c>
      <c r="G6" s="305" t="s">
        <v>254</v>
      </c>
      <c r="H6" s="305" t="s">
        <v>260</v>
      </c>
      <c r="I6" s="305"/>
      <c r="J6" s="305"/>
      <c r="K6" s="305"/>
      <c r="L6" s="305"/>
      <c r="M6" s="305"/>
      <c r="N6" s="305"/>
      <c r="O6" s="366">
        <f>IF(SUM(E5:N5)=0,"",SUM(E5:N5))</f>
        <v>130</v>
      </c>
      <c r="P6" s="312"/>
      <c r="Q6" s="305" t="s">
        <v>255</v>
      </c>
      <c r="R6" s="305" t="s">
        <v>256</v>
      </c>
      <c r="S6" s="305" t="s">
        <v>257</v>
      </c>
      <c r="T6" s="305" t="s">
        <v>258</v>
      </c>
      <c r="U6" s="305" t="s">
        <v>259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>
        <v>15</v>
      </c>
      <c r="G9" s="109">
        <v>10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55</v>
      </c>
      <c r="P9" s="67">
        <f>IF(O9="","",O9/$O$6*100)</f>
        <v>42.307692307692307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32</v>
      </c>
      <c r="AD9" s="67">
        <f>IF(AC9="","",AC9/$AC$5*100)</f>
        <v>35.555555555555557</v>
      </c>
      <c r="AE9" s="66">
        <f>CRS!H9</f>
        <v>59.050427350427348</v>
      </c>
      <c r="AF9" s="64">
        <f>CRS!I9</f>
        <v>80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>
        <v>10</v>
      </c>
      <c r="F10" s="109">
        <v>15</v>
      </c>
      <c r="G10" s="109">
        <v>15</v>
      </c>
      <c r="H10" s="109">
        <v>60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76.923076923076934</v>
      </c>
      <c r="Q10" s="109">
        <v>15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95</v>
      </c>
      <c r="AB10" s="67">
        <f t="shared" ref="AB10:AB40" si="3">IF(AA10="","",AA10/$AA$6*100)</f>
        <v>95</v>
      </c>
      <c r="AC10" s="111">
        <v>45</v>
      </c>
      <c r="AD10" s="67">
        <f t="shared" ref="AD10:AD40" si="4">IF(AC10="","",AC10/$AC$5*100)</f>
        <v>50</v>
      </c>
      <c r="AE10" s="66">
        <f>CRS!H10</f>
        <v>73.734615384615395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>
        <v>18</v>
      </c>
      <c r="F11" s="109">
        <v>15</v>
      </c>
      <c r="G11" s="109"/>
      <c r="H11" s="109">
        <v>50</v>
      </c>
      <c r="I11" s="109"/>
      <c r="J11" s="109"/>
      <c r="K11" s="109"/>
      <c r="L11" s="109"/>
      <c r="M11" s="109"/>
      <c r="N11" s="109"/>
      <c r="O11" s="60">
        <f t="shared" si="0"/>
        <v>83</v>
      </c>
      <c r="P11" s="67">
        <f t="shared" si="1"/>
        <v>63.84615384615384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47</v>
      </c>
      <c r="AD11" s="67">
        <f t="shared" si="4"/>
        <v>52.222222222222229</v>
      </c>
      <c r="AE11" s="66">
        <f>CRS!H11</f>
        <v>71.824786324786331</v>
      </c>
      <c r="AF11" s="64">
        <f>CRS!I11</f>
        <v>86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>
        <v>18</v>
      </c>
      <c r="G12" s="109">
        <v>12</v>
      </c>
      <c r="H12" s="109">
        <v>50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61.53846153846154</v>
      </c>
      <c r="Q12" s="109">
        <v>15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95</v>
      </c>
      <c r="AB12" s="67">
        <f t="shared" si="3"/>
        <v>95</v>
      </c>
      <c r="AC12" s="111">
        <v>41</v>
      </c>
      <c r="AD12" s="67">
        <f t="shared" si="4"/>
        <v>45.555555555555557</v>
      </c>
      <c r="AE12" s="66">
        <f>CRS!H12</f>
        <v>67.146581196581209</v>
      </c>
      <c r="AF12" s="64">
        <f>CRS!I12</f>
        <v>84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>
        <v>15</v>
      </c>
      <c r="F13" s="109">
        <v>15</v>
      </c>
      <c r="G13" s="109">
        <v>18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52.307692307692314</v>
      </c>
      <c r="Q13" s="109">
        <v>15</v>
      </c>
      <c r="R13" s="109">
        <v>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35</v>
      </c>
      <c r="AB13" s="67">
        <f t="shared" si="3"/>
        <v>35</v>
      </c>
      <c r="AC13" s="111">
        <v>33</v>
      </c>
      <c r="AD13" s="67">
        <f t="shared" si="4"/>
        <v>36.666666666666664</v>
      </c>
      <c r="AE13" s="66">
        <f>CRS!H13</f>
        <v>41.27820512820513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18</v>
      </c>
      <c r="F14" s="109">
        <v>15</v>
      </c>
      <c r="G14" s="109">
        <v>10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73</v>
      </c>
      <c r="P14" s="67">
        <f t="shared" si="1"/>
        <v>56.153846153846153</v>
      </c>
      <c r="Q14" s="109">
        <v>20</v>
      </c>
      <c r="R14" s="109">
        <v>20</v>
      </c>
      <c r="S14" s="109">
        <v>20</v>
      </c>
      <c r="T14" s="109">
        <v>20</v>
      </c>
      <c r="U14" s="109">
        <v>0</v>
      </c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80</v>
      </c>
      <c r="AC14" s="111">
        <v>63</v>
      </c>
      <c r="AD14" s="67">
        <f t="shared" si="4"/>
        <v>70</v>
      </c>
      <c r="AE14" s="66">
        <f>CRS!H14</f>
        <v>68.730769230769226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>
        <v>20</v>
      </c>
      <c r="G15" s="109">
        <v>18</v>
      </c>
      <c r="H15" s="109">
        <v>35</v>
      </c>
      <c r="I15" s="109"/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67.692307692307693</v>
      </c>
      <c r="Q15" s="109">
        <v>15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95</v>
      </c>
      <c r="AB15" s="67">
        <f t="shared" si="3"/>
        <v>95</v>
      </c>
      <c r="AC15" s="111">
        <v>61</v>
      </c>
      <c r="AD15" s="67">
        <f t="shared" si="4"/>
        <v>67.777777777777786</v>
      </c>
      <c r="AE15" s="66">
        <f>CRS!H15</f>
        <v>76.73290598290599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>
        <v>50</v>
      </c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38.461538461538467</v>
      </c>
      <c r="Q16" s="109">
        <v>20</v>
      </c>
      <c r="R16" s="109">
        <v>20</v>
      </c>
      <c r="S16" s="109">
        <v>20</v>
      </c>
      <c r="T16" s="109">
        <v>0</v>
      </c>
      <c r="U16" s="109">
        <v>20</v>
      </c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80</v>
      </c>
      <c r="AC16" s="111">
        <v>48</v>
      </c>
      <c r="AD16" s="67">
        <f t="shared" si="4"/>
        <v>53.333333333333336</v>
      </c>
      <c r="AE16" s="66">
        <f>CRS!H16</f>
        <v>57.225641025641039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>
        <v>15</v>
      </c>
      <c r="F17" s="109"/>
      <c r="G17" s="109"/>
      <c r="H17" s="109">
        <v>0</v>
      </c>
      <c r="I17" s="109"/>
      <c r="J17" s="109"/>
      <c r="K17" s="109"/>
      <c r="L17" s="109"/>
      <c r="M17" s="109"/>
      <c r="N17" s="109"/>
      <c r="O17" s="60">
        <f t="shared" si="0"/>
        <v>15</v>
      </c>
      <c r="P17" s="67">
        <f t="shared" si="1"/>
        <v>11.538461538461538</v>
      </c>
      <c r="Q17" s="109">
        <v>20</v>
      </c>
      <c r="R17" s="109">
        <v>0</v>
      </c>
      <c r="S17" s="109">
        <v>20</v>
      </c>
      <c r="T17" s="109">
        <v>0</v>
      </c>
      <c r="U17" s="109">
        <v>0</v>
      </c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40</v>
      </c>
      <c r="AC17" s="111">
        <v>50</v>
      </c>
      <c r="AD17" s="67">
        <f t="shared" si="4"/>
        <v>55.555555555555557</v>
      </c>
      <c r="AE17" s="66">
        <f>CRS!H17</f>
        <v>35.896581196581195</v>
      </c>
      <c r="AF17" s="64">
        <f>CRS!I17</f>
        <v>73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>
        <v>20</v>
      </c>
      <c r="F18" s="109">
        <v>18</v>
      </c>
      <c r="G18" s="109">
        <v>15</v>
      </c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88</v>
      </c>
      <c r="P18" s="67">
        <f t="shared" si="1"/>
        <v>67.692307692307693</v>
      </c>
      <c r="Q18" s="109">
        <v>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80</v>
      </c>
      <c r="AC18" s="111">
        <v>66</v>
      </c>
      <c r="AD18" s="67">
        <f t="shared" si="4"/>
        <v>73.333333333333329</v>
      </c>
      <c r="AE18" s="66">
        <f>CRS!H18</f>
        <v>73.671794871794873</v>
      </c>
      <c r="AF18" s="64">
        <f>CRS!I18</f>
        <v>87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>
        <v>18</v>
      </c>
      <c r="F19" s="109">
        <v>18</v>
      </c>
      <c r="G19" s="109">
        <v>18</v>
      </c>
      <c r="H19" s="109">
        <v>50</v>
      </c>
      <c r="I19" s="109"/>
      <c r="J19" s="109"/>
      <c r="K19" s="109"/>
      <c r="L19" s="109"/>
      <c r="M19" s="109"/>
      <c r="N19" s="109"/>
      <c r="O19" s="60">
        <f t="shared" si="0"/>
        <v>104</v>
      </c>
      <c r="P19" s="67">
        <f t="shared" si="1"/>
        <v>80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67</v>
      </c>
      <c r="AD19" s="67">
        <f t="shared" si="4"/>
        <v>74.444444444444443</v>
      </c>
      <c r="AE19" s="66">
        <f>CRS!H19</f>
        <v>84.711111111111123</v>
      </c>
      <c r="AF19" s="64">
        <f>CRS!I19</f>
        <v>92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>
        <v>20</v>
      </c>
      <c r="F20" s="109">
        <v>18</v>
      </c>
      <c r="G20" s="109"/>
      <c r="H20" s="109">
        <v>50</v>
      </c>
      <c r="I20" s="109"/>
      <c r="J20" s="109"/>
      <c r="K20" s="109"/>
      <c r="L20" s="109"/>
      <c r="M20" s="109"/>
      <c r="N20" s="109"/>
      <c r="O20" s="60">
        <f t="shared" si="0"/>
        <v>88</v>
      </c>
      <c r="P20" s="67">
        <f t="shared" si="1"/>
        <v>67.692307692307693</v>
      </c>
      <c r="Q20" s="109">
        <v>20</v>
      </c>
      <c r="R20" s="109">
        <v>20</v>
      </c>
      <c r="S20" s="109">
        <v>20</v>
      </c>
      <c r="T20" s="109">
        <v>20</v>
      </c>
      <c r="U20" s="109">
        <v>0</v>
      </c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80</v>
      </c>
      <c r="AC20" s="111">
        <v>63</v>
      </c>
      <c r="AD20" s="67">
        <f t="shared" si="4"/>
        <v>70</v>
      </c>
      <c r="AE20" s="66">
        <f>CRS!H20</f>
        <v>72.538461538461547</v>
      </c>
      <c r="AF20" s="64">
        <f>CRS!I20</f>
        <v>86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>
        <v>14</v>
      </c>
      <c r="F21" s="109">
        <v>15</v>
      </c>
      <c r="G21" s="109">
        <v>10</v>
      </c>
      <c r="H21" s="109">
        <v>60</v>
      </c>
      <c r="I21" s="109"/>
      <c r="J21" s="109"/>
      <c r="K21" s="109"/>
      <c r="L21" s="109"/>
      <c r="M21" s="109"/>
      <c r="N21" s="109"/>
      <c r="O21" s="60">
        <f t="shared" si="0"/>
        <v>99</v>
      </c>
      <c r="P21" s="67">
        <f t="shared" si="1"/>
        <v>76.153846153846146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49</v>
      </c>
      <c r="AD21" s="67">
        <f t="shared" si="4"/>
        <v>54.444444444444443</v>
      </c>
      <c r="AE21" s="66">
        <f>CRS!H21</f>
        <v>76.641880341880352</v>
      </c>
      <c r="AF21" s="64">
        <f>CRS!I21</f>
        <v>88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18</v>
      </c>
      <c r="H22" s="109">
        <v>60</v>
      </c>
      <c r="I22" s="109"/>
      <c r="J22" s="109"/>
      <c r="K22" s="109"/>
      <c r="L22" s="109"/>
      <c r="M22" s="109"/>
      <c r="N22" s="109"/>
      <c r="O22" s="60">
        <f t="shared" si="0"/>
        <v>118</v>
      </c>
      <c r="P22" s="67">
        <f t="shared" si="1"/>
        <v>90.769230769230774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65</v>
      </c>
      <c r="AD22" s="67">
        <f t="shared" si="4"/>
        <v>72.222222222222214</v>
      </c>
      <c r="AE22" s="66">
        <f>CRS!H22</f>
        <v>87.509401709401715</v>
      </c>
      <c r="AF22" s="64">
        <f>CRS!I22</f>
        <v>94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>
        <v>12</v>
      </c>
      <c r="F23" s="109">
        <v>15</v>
      </c>
      <c r="G23" s="109">
        <v>10</v>
      </c>
      <c r="H23" s="109">
        <v>50</v>
      </c>
      <c r="I23" s="109"/>
      <c r="J23" s="109"/>
      <c r="K23" s="109"/>
      <c r="L23" s="109"/>
      <c r="M23" s="109"/>
      <c r="N23" s="109"/>
      <c r="O23" s="60">
        <f t="shared" si="0"/>
        <v>87</v>
      </c>
      <c r="P23" s="67">
        <f t="shared" si="1"/>
        <v>66.92307692307692</v>
      </c>
      <c r="Q23" s="109">
        <v>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>
        <v>43</v>
      </c>
      <c r="AD23" s="67">
        <f t="shared" si="4"/>
        <v>47.777777777777779</v>
      </c>
      <c r="AE23" s="66">
        <f>CRS!H23</f>
        <v>64.729059829059835</v>
      </c>
      <c r="AF23" s="64">
        <f>CRS!I23</f>
        <v>82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18</v>
      </c>
      <c r="H24" s="109">
        <v>60</v>
      </c>
      <c r="I24" s="109"/>
      <c r="J24" s="109"/>
      <c r="K24" s="109"/>
      <c r="L24" s="109"/>
      <c r="M24" s="109"/>
      <c r="N24" s="109"/>
      <c r="O24" s="60">
        <f t="shared" si="0"/>
        <v>118</v>
      </c>
      <c r="P24" s="67">
        <f t="shared" si="1"/>
        <v>90.769230769230774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48</v>
      </c>
      <c r="AD24" s="67">
        <f t="shared" si="4"/>
        <v>53.333333333333336</v>
      </c>
      <c r="AE24" s="66">
        <f>CRS!H24</f>
        <v>81.087179487179498</v>
      </c>
      <c r="AF24" s="64">
        <f>CRS!I24</f>
        <v>91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10</v>
      </c>
      <c r="H25" s="109">
        <v>40</v>
      </c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38.461538461538467</v>
      </c>
      <c r="Q25" s="109">
        <v>0</v>
      </c>
      <c r="R25" s="109">
        <v>20</v>
      </c>
      <c r="S25" s="109">
        <v>20</v>
      </c>
      <c r="T25" s="109">
        <v>20</v>
      </c>
      <c r="U25" s="109">
        <v>0</v>
      </c>
      <c r="V25" s="109"/>
      <c r="W25" s="109"/>
      <c r="X25" s="109"/>
      <c r="Y25" s="109"/>
      <c r="Z25" s="109"/>
      <c r="AA25" s="60">
        <f t="shared" si="2"/>
        <v>60</v>
      </c>
      <c r="AB25" s="67">
        <f t="shared" si="3"/>
        <v>60</v>
      </c>
      <c r="AC25" s="111">
        <v>56</v>
      </c>
      <c r="AD25" s="67">
        <f t="shared" si="4"/>
        <v>62.222222222222221</v>
      </c>
      <c r="AE25" s="66">
        <f>CRS!H25</f>
        <v>53.647863247863256</v>
      </c>
      <c r="AF25" s="64">
        <f>CRS!I25</f>
        <v>77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>
        <v>15</v>
      </c>
      <c r="G26" s="109">
        <v>10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55</v>
      </c>
      <c r="P26" s="67">
        <f t="shared" si="1"/>
        <v>42.307692307692307</v>
      </c>
      <c r="Q26" s="109">
        <v>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80</v>
      </c>
      <c r="AC26" s="111">
        <v>43</v>
      </c>
      <c r="AD26" s="67">
        <f t="shared" si="4"/>
        <v>47.777777777777779</v>
      </c>
      <c r="AE26" s="66">
        <f>CRS!H26</f>
        <v>56.605982905982913</v>
      </c>
      <c r="AF26" s="64">
        <f>CRS!I26</f>
        <v>78</v>
      </c>
      <c r="AG26" s="373"/>
      <c r="AH26" s="371" t="s">
        <v>127</v>
      </c>
    </row>
    <row r="27" spans="1:34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>
        <v>20</v>
      </c>
      <c r="F27" s="109">
        <v>17</v>
      </c>
      <c r="G27" s="109"/>
      <c r="H27" s="109">
        <v>35</v>
      </c>
      <c r="I27" s="109"/>
      <c r="J27" s="109"/>
      <c r="K27" s="109"/>
      <c r="L27" s="109"/>
      <c r="M27" s="109"/>
      <c r="N27" s="109"/>
      <c r="O27" s="60">
        <f t="shared" si="0"/>
        <v>72</v>
      </c>
      <c r="P27" s="67">
        <f t="shared" si="1"/>
        <v>55.384615384615387</v>
      </c>
      <c r="Q27" s="109">
        <v>20</v>
      </c>
      <c r="R27" s="109">
        <v>20</v>
      </c>
      <c r="S27" s="109">
        <v>20</v>
      </c>
      <c r="T27" s="109">
        <v>20</v>
      </c>
      <c r="U27" s="109">
        <v>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>
        <v>60</v>
      </c>
      <c r="AD27" s="67">
        <f t="shared" si="4"/>
        <v>66.666666666666657</v>
      </c>
      <c r="AE27" s="66">
        <f>CRS!H27</f>
        <v>67.343589743589746</v>
      </c>
      <c r="AF27" s="64">
        <f>CRS!I27</f>
        <v>84</v>
      </c>
      <c r="AG27" s="374"/>
      <c r="AH27" s="372"/>
    </row>
    <row r="28" spans="1:34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>
        <v>18</v>
      </c>
      <c r="F28" s="109">
        <v>18</v>
      </c>
      <c r="G28" s="109">
        <v>10</v>
      </c>
      <c r="H28" s="109">
        <v>50</v>
      </c>
      <c r="I28" s="109"/>
      <c r="J28" s="109"/>
      <c r="K28" s="109"/>
      <c r="L28" s="109"/>
      <c r="M28" s="109"/>
      <c r="N28" s="109"/>
      <c r="O28" s="60">
        <f t="shared" si="0"/>
        <v>96</v>
      </c>
      <c r="P28" s="67">
        <f t="shared" si="1"/>
        <v>73.846153846153854</v>
      </c>
      <c r="Q28" s="109">
        <v>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52</v>
      </c>
      <c r="AD28" s="67">
        <f t="shared" si="4"/>
        <v>57.777777777777771</v>
      </c>
      <c r="AE28" s="66">
        <f>CRS!H28</f>
        <v>70.413675213675219</v>
      </c>
      <c r="AF28" s="64">
        <f>CRS!I28</f>
        <v>85</v>
      </c>
      <c r="AG28" s="374"/>
      <c r="AH28" s="372"/>
    </row>
    <row r="29" spans="1:34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>
        <v>18</v>
      </c>
      <c r="F29" s="109">
        <v>10</v>
      </c>
      <c r="G29" s="109">
        <v>10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68</v>
      </c>
      <c r="P29" s="67">
        <f t="shared" si="1"/>
        <v>52.307692307692314</v>
      </c>
      <c r="Q29" s="109">
        <v>0</v>
      </c>
      <c r="R29" s="109">
        <v>20</v>
      </c>
      <c r="S29" s="109">
        <v>20</v>
      </c>
      <c r="T29" s="109">
        <v>0</v>
      </c>
      <c r="U29" s="109">
        <v>20</v>
      </c>
      <c r="V29" s="109"/>
      <c r="W29" s="109"/>
      <c r="X29" s="109"/>
      <c r="Y29" s="109"/>
      <c r="Z29" s="109"/>
      <c r="AA29" s="60">
        <f t="shared" si="2"/>
        <v>60</v>
      </c>
      <c r="AB29" s="67">
        <f t="shared" si="3"/>
        <v>60</v>
      </c>
      <c r="AC29" s="111"/>
      <c r="AD29" s="67" t="str">
        <f t="shared" si="4"/>
        <v/>
      </c>
      <c r="AE29" s="66">
        <f>CRS!H29</f>
        <v>37.061538461538461</v>
      </c>
      <c r="AF29" s="64">
        <f>CRS!I29</f>
        <v>73</v>
      </c>
      <c r="AG29" s="374"/>
      <c r="AH29" s="372"/>
    </row>
    <row r="30" spans="1:34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>
        <v>15</v>
      </c>
      <c r="F30" s="109">
        <v>15</v>
      </c>
      <c r="G30" s="109">
        <v>15</v>
      </c>
      <c r="H30" s="109">
        <v>50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73.076923076923066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49</v>
      </c>
      <c r="AD30" s="67">
        <f t="shared" si="4"/>
        <v>54.444444444444443</v>
      </c>
      <c r="AE30" s="66">
        <f>CRS!H30</f>
        <v>75.626495726495733</v>
      </c>
      <c r="AF30" s="64">
        <f>CRS!I30</f>
        <v>88</v>
      </c>
      <c r="AG30" s="374"/>
      <c r="AH30" s="372"/>
    </row>
    <row r="31" spans="1:34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>
        <v>15</v>
      </c>
      <c r="G31" s="109"/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45</v>
      </c>
      <c r="P31" s="67">
        <f t="shared" si="1"/>
        <v>34.615384615384613</v>
      </c>
      <c r="Q31" s="109">
        <v>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80</v>
      </c>
      <c r="AC31" s="111">
        <v>58</v>
      </c>
      <c r="AD31" s="67">
        <f t="shared" si="4"/>
        <v>64.444444444444443</v>
      </c>
      <c r="AE31" s="66">
        <f>CRS!H31</f>
        <v>59.734188034188037</v>
      </c>
      <c r="AF31" s="64">
        <f>CRS!I31</f>
        <v>80</v>
      </c>
      <c r="AG31" s="374"/>
      <c r="AH31" s="372"/>
    </row>
    <row r="32" spans="1:34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>
        <v>10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30</v>
      </c>
      <c r="P32" s="67">
        <f t="shared" si="1"/>
        <v>23.076923076923077</v>
      </c>
      <c r="Q32" s="109">
        <v>0</v>
      </c>
      <c r="R32" s="109">
        <v>20</v>
      </c>
      <c r="S32" s="109">
        <v>20</v>
      </c>
      <c r="T32" s="109">
        <v>20</v>
      </c>
      <c r="U32" s="109">
        <v>0</v>
      </c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60</v>
      </c>
      <c r="AC32" s="111">
        <v>45</v>
      </c>
      <c r="AD32" s="67">
        <f t="shared" si="4"/>
        <v>50</v>
      </c>
      <c r="AE32" s="66">
        <f>CRS!H32</f>
        <v>44.415384615384617</v>
      </c>
      <c r="AF32" s="64">
        <f>CRS!I32</f>
        <v>74</v>
      </c>
      <c r="AG32" s="374"/>
      <c r="AH32" s="372"/>
    </row>
    <row r="33" spans="1:37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>
        <v>15</v>
      </c>
      <c r="F33" s="109">
        <v>18</v>
      </c>
      <c r="G33" s="109"/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58</v>
      </c>
      <c r="P33" s="67">
        <f t="shared" si="1"/>
        <v>44.61538461538462</v>
      </c>
      <c r="Q33" s="109">
        <v>15</v>
      </c>
      <c r="R33" s="109">
        <v>20</v>
      </c>
      <c r="S33" s="109">
        <v>20</v>
      </c>
      <c r="T33" s="109">
        <v>20</v>
      </c>
      <c r="U33" s="109">
        <v>0</v>
      </c>
      <c r="V33" s="109"/>
      <c r="W33" s="109"/>
      <c r="X33" s="109"/>
      <c r="Y33" s="109"/>
      <c r="Z33" s="109"/>
      <c r="AA33" s="60">
        <f t="shared" si="2"/>
        <v>75</v>
      </c>
      <c r="AB33" s="67">
        <f t="shared" si="3"/>
        <v>75</v>
      </c>
      <c r="AC33" s="111">
        <v>64</v>
      </c>
      <c r="AD33" s="67">
        <f t="shared" si="4"/>
        <v>71.111111111111114</v>
      </c>
      <c r="AE33" s="66">
        <f>CRS!H33</f>
        <v>63.650854700854708</v>
      </c>
      <c r="AF33" s="64">
        <f>CRS!I33</f>
        <v>82</v>
      </c>
      <c r="AG33" s="374"/>
      <c r="AH33" s="372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18</v>
      </c>
      <c r="G34" s="109">
        <v>15</v>
      </c>
      <c r="H34" s="109">
        <v>50</v>
      </c>
      <c r="I34" s="109"/>
      <c r="J34" s="109"/>
      <c r="K34" s="109"/>
      <c r="L34" s="109"/>
      <c r="M34" s="109"/>
      <c r="N34" s="109"/>
      <c r="O34" s="60">
        <f t="shared" si="0"/>
        <v>103</v>
      </c>
      <c r="P34" s="67">
        <f t="shared" si="1"/>
        <v>79.230769230769226</v>
      </c>
      <c r="Q34" s="109">
        <v>20</v>
      </c>
      <c r="R34" s="109">
        <v>20</v>
      </c>
      <c r="S34" s="109">
        <v>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80</v>
      </c>
      <c r="AC34" s="111">
        <v>64</v>
      </c>
      <c r="AD34" s="67">
        <f t="shared" si="4"/>
        <v>71.111111111111114</v>
      </c>
      <c r="AE34" s="66">
        <f>CRS!H34</f>
        <v>76.723931623931634</v>
      </c>
      <c r="AF34" s="64">
        <f>CRS!I34</f>
        <v>88</v>
      </c>
      <c r="AG34" s="374"/>
      <c r="AH34" s="372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18</v>
      </c>
      <c r="G35" s="109">
        <v>15</v>
      </c>
      <c r="H35" s="109">
        <v>60</v>
      </c>
      <c r="I35" s="109"/>
      <c r="J35" s="109"/>
      <c r="K35" s="109"/>
      <c r="L35" s="109"/>
      <c r="M35" s="109"/>
      <c r="N35" s="109"/>
      <c r="O35" s="60">
        <f t="shared" si="0"/>
        <v>113</v>
      </c>
      <c r="P35" s="67">
        <f t="shared" si="1"/>
        <v>86.92307692307692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65</v>
      </c>
      <c r="AD35" s="67">
        <f t="shared" si="4"/>
        <v>72.222222222222214</v>
      </c>
      <c r="AE35" s="66">
        <f>CRS!H35</f>
        <v>86.240170940170941</v>
      </c>
      <c r="AF35" s="64">
        <f>CRS!I35</f>
        <v>93</v>
      </c>
      <c r="AG35" s="374"/>
      <c r="AH35" s="372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>
        <v>60</v>
      </c>
      <c r="I36" s="109"/>
      <c r="J36" s="109"/>
      <c r="K36" s="109"/>
      <c r="L36" s="109"/>
      <c r="M36" s="109"/>
      <c r="N36" s="109"/>
      <c r="O36" s="60">
        <f t="shared" si="0"/>
        <v>108</v>
      </c>
      <c r="P36" s="67">
        <f t="shared" si="1"/>
        <v>83.07692307692308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45</v>
      </c>
      <c r="AD36" s="67">
        <f t="shared" si="4"/>
        <v>50</v>
      </c>
      <c r="AE36" s="66">
        <f>CRS!H36</f>
        <v>77.415384615384625</v>
      </c>
      <c r="AF36" s="64">
        <f>CRS!I36</f>
        <v>89</v>
      </c>
      <c r="AG36" s="374"/>
      <c r="AH36" s="372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>
        <v>20</v>
      </c>
      <c r="F37" s="109">
        <v>18</v>
      </c>
      <c r="G37" s="109">
        <v>15</v>
      </c>
      <c r="H37" s="109">
        <v>60</v>
      </c>
      <c r="I37" s="109"/>
      <c r="J37" s="109"/>
      <c r="K37" s="109"/>
      <c r="L37" s="109"/>
      <c r="M37" s="109"/>
      <c r="N37" s="109"/>
      <c r="O37" s="60">
        <f t="shared" si="0"/>
        <v>113</v>
      </c>
      <c r="P37" s="67">
        <f t="shared" si="1"/>
        <v>86.92307692307692</v>
      </c>
      <c r="Q37" s="109">
        <v>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56</v>
      </c>
      <c r="AD37" s="67">
        <f t="shared" si="4"/>
        <v>62.222222222222221</v>
      </c>
      <c r="AE37" s="66">
        <f>CRS!H37</f>
        <v>76.240170940170941</v>
      </c>
      <c r="AF37" s="64">
        <f>CRS!I37</f>
        <v>88</v>
      </c>
      <c r="AG37" s="374"/>
      <c r="AH37" s="372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>
        <v>15</v>
      </c>
      <c r="F38" s="109">
        <v>15</v>
      </c>
      <c r="G38" s="109"/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60</v>
      </c>
      <c r="P38" s="67">
        <f t="shared" si="1"/>
        <v>46.153846153846153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44</v>
      </c>
      <c r="AD38" s="67">
        <f t="shared" si="4"/>
        <v>48.888888888888886</v>
      </c>
      <c r="AE38" s="66">
        <f>CRS!H38</f>
        <v>64.852991452991461</v>
      </c>
      <c r="AF38" s="64">
        <f>CRS!I38</f>
        <v>82</v>
      </c>
      <c r="AG38" s="374"/>
      <c r="AH38" s="372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32" t="str">
        <f>A1</f>
        <v>CITCS 2I  IT 8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45" t="str">
        <f>A3</f>
        <v>IT SECURITY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45">
      <c r="A45" s="323" t="str">
        <f>A4</f>
        <v xml:space="preserve">TTH 4:00PM-5:25PM  MWF 4:00PM-5:25PM </v>
      </c>
      <c r="B45" s="324"/>
      <c r="C45" s="325"/>
      <c r="D45" s="71" t="str">
        <f>D4</f>
        <v>M305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45">
      <c r="A46" s="323" t="str">
        <f>A5</f>
        <v>3RD Trimester SY 2017-2018</v>
      </c>
      <c r="B46" s="324"/>
      <c r="C46" s="325"/>
      <c r="D46" s="325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>
        <f t="shared" si="5"/>
        <v>60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SW01</v>
      </c>
      <c r="F47" s="317" t="str">
        <f t="shared" ref="F47:N47" si="7">IF(F6="","",F6)</f>
        <v>SW02</v>
      </c>
      <c r="G47" s="317" t="str">
        <f t="shared" si="7"/>
        <v>SW03</v>
      </c>
      <c r="H47" s="317" t="str">
        <f t="shared" si="7"/>
        <v>SW04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130</v>
      </c>
      <c r="P47" s="311"/>
      <c r="Q47" s="317" t="str">
        <f t="shared" ref="Q47:Z47" si="8">IF(Q6="","",Q6)</f>
        <v>Lab01</v>
      </c>
      <c r="R47" s="317" t="str">
        <f t="shared" si="8"/>
        <v>Lab02</v>
      </c>
      <c r="S47" s="317" t="str">
        <f t="shared" si="8"/>
        <v>Lab03</v>
      </c>
      <c r="T47" s="317" t="str">
        <f t="shared" si="8"/>
        <v>Lab04</v>
      </c>
      <c r="U47" s="317" t="str">
        <f t="shared" si="8"/>
        <v>Lab05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100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>
        <v>15</v>
      </c>
      <c r="F50" s="109">
        <v>15</v>
      </c>
      <c r="G50" s="109">
        <v>20</v>
      </c>
      <c r="H50" s="109">
        <v>30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80</v>
      </c>
      <c r="P50" s="67">
        <f t="shared" ref="P50:P80" si="10">IF(O50="","",O50/$O$6*100)</f>
        <v>61.53846153846154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100</v>
      </c>
      <c r="AB50" s="67">
        <f t="shared" ref="AB50:AB80" si="12">IF(AA50="","",AA50/$AA$6*100)</f>
        <v>100</v>
      </c>
      <c r="AC50" s="111">
        <v>42</v>
      </c>
      <c r="AD50" s="67">
        <f t="shared" ref="AD50:AD80" si="13">IF(AC50="","",AC50/$AC$5*100)</f>
        <v>46.666666666666664</v>
      </c>
      <c r="AE50" s="66">
        <f>CRS!H50</f>
        <v>69.174358974358967</v>
      </c>
      <c r="AF50" s="64">
        <f>CRS!I50</f>
        <v>85</v>
      </c>
    </row>
    <row r="51" spans="1:32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>
        <v>15</v>
      </c>
      <c r="H51" s="109">
        <v>40</v>
      </c>
      <c r="I51" s="109"/>
      <c r="J51" s="109"/>
      <c r="K51" s="109"/>
      <c r="L51" s="109"/>
      <c r="M51" s="109"/>
      <c r="N51" s="109"/>
      <c r="O51" s="60">
        <f t="shared" si="9"/>
        <v>55</v>
      </c>
      <c r="P51" s="67">
        <f t="shared" si="10"/>
        <v>42.307692307692307</v>
      </c>
      <c r="Q51" s="109">
        <v>0</v>
      </c>
      <c r="R51" s="109">
        <v>20</v>
      </c>
      <c r="S51" s="109">
        <v>20</v>
      </c>
      <c r="T51" s="109">
        <v>0</v>
      </c>
      <c r="U51" s="109">
        <v>20</v>
      </c>
      <c r="V51" s="109"/>
      <c r="W51" s="109"/>
      <c r="X51" s="109"/>
      <c r="Y51" s="109"/>
      <c r="Z51" s="109"/>
      <c r="AA51" s="60">
        <f t="shared" si="11"/>
        <v>60</v>
      </c>
      <c r="AB51" s="67">
        <f t="shared" si="12"/>
        <v>60</v>
      </c>
      <c r="AC51" s="111">
        <v>51</v>
      </c>
      <c r="AD51" s="67">
        <f t="shared" si="13"/>
        <v>56.666666666666664</v>
      </c>
      <c r="AE51" s="66">
        <f>CRS!H51</f>
        <v>53.02820512820513</v>
      </c>
      <c r="AF51" s="64">
        <f>CRS!I51</f>
        <v>77</v>
      </c>
    </row>
    <row r="52" spans="1:32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>
        <v>15</v>
      </c>
      <c r="F52" s="109">
        <v>15</v>
      </c>
      <c r="G52" s="109">
        <v>12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9"/>
        <v>62</v>
      </c>
      <c r="P52" s="67">
        <f t="shared" si="10"/>
        <v>47.692307692307693</v>
      </c>
      <c r="Q52" s="109">
        <v>0</v>
      </c>
      <c r="R52" s="109">
        <v>20</v>
      </c>
      <c r="S52" s="109">
        <v>20</v>
      </c>
      <c r="T52" s="109">
        <v>0</v>
      </c>
      <c r="U52" s="109">
        <v>20</v>
      </c>
      <c r="V52" s="109"/>
      <c r="W52" s="109"/>
      <c r="X52" s="109"/>
      <c r="Y52" s="109"/>
      <c r="Z52" s="109"/>
      <c r="AA52" s="60">
        <f t="shared" si="11"/>
        <v>60</v>
      </c>
      <c r="AB52" s="67">
        <f t="shared" si="12"/>
        <v>60</v>
      </c>
      <c r="AC52" s="111">
        <v>45</v>
      </c>
      <c r="AD52" s="67">
        <f t="shared" si="13"/>
        <v>50</v>
      </c>
      <c r="AE52" s="66">
        <f>CRS!H52</f>
        <v>52.53846153846154</v>
      </c>
      <c r="AF52" s="64">
        <f>CRS!I52</f>
        <v>76</v>
      </c>
    </row>
    <row r="53" spans="1:32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>
        <v>12</v>
      </c>
      <c r="F53" s="109">
        <v>15</v>
      </c>
      <c r="G53" s="109">
        <v>12</v>
      </c>
      <c r="H53" s="109">
        <v>60</v>
      </c>
      <c r="I53" s="109"/>
      <c r="J53" s="109"/>
      <c r="K53" s="109"/>
      <c r="L53" s="109"/>
      <c r="M53" s="109"/>
      <c r="N53" s="109"/>
      <c r="O53" s="60">
        <f t="shared" si="9"/>
        <v>99</v>
      </c>
      <c r="P53" s="67">
        <f t="shared" si="10"/>
        <v>76.153846153846146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55</v>
      </c>
      <c r="AD53" s="67">
        <f t="shared" si="13"/>
        <v>61.111111111111114</v>
      </c>
      <c r="AE53" s="66">
        <f>CRS!H53</f>
        <v>78.908547008547004</v>
      </c>
      <c r="AF53" s="64">
        <f>CRS!I53</f>
        <v>89</v>
      </c>
    </row>
    <row r="54" spans="1:32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>
        <v>18</v>
      </c>
      <c r="F54" s="109">
        <v>15</v>
      </c>
      <c r="G54" s="109">
        <v>12</v>
      </c>
      <c r="H54" s="109">
        <v>60</v>
      </c>
      <c r="I54" s="109"/>
      <c r="J54" s="109"/>
      <c r="K54" s="109"/>
      <c r="L54" s="109"/>
      <c r="M54" s="109"/>
      <c r="N54" s="109"/>
      <c r="O54" s="60">
        <f t="shared" si="9"/>
        <v>105</v>
      </c>
      <c r="P54" s="67">
        <f t="shared" si="10"/>
        <v>80.769230769230774</v>
      </c>
      <c r="Q54" s="109">
        <v>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80</v>
      </c>
      <c r="AB54" s="67">
        <f t="shared" si="12"/>
        <v>80</v>
      </c>
      <c r="AC54" s="111">
        <v>63</v>
      </c>
      <c r="AD54" s="67">
        <f t="shared" si="13"/>
        <v>70</v>
      </c>
      <c r="AE54" s="66">
        <f>CRS!H54</f>
        <v>76.853846153846163</v>
      </c>
      <c r="AF54" s="64">
        <f>CRS!I54</f>
        <v>88</v>
      </c>
    </row>
    <row r="55" spans="1:32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>
        <v>15</v>
      </c>
      <c r="F55" s="109">
        <v>20</v>
      </c>
      <c r="G55" s="109">
        <v>15</v>
      </c>
      <c r="H55" s="109">
        <v>50</v>
      </c>
      <c r="I55" s="109"/>
      <c r="J55" s="109"/>
      <c r="K55" s="109"/>
      <c r="L55" s="109"/>
      <c r="M55" s="109"/>
      <c r="N55" s="109"/>
      <c r="O55" s="60">
        <f t="shared" si="9"/>
        <v>100</v>
      </c>
      <c r="P55" s="67">
        <f t="shared" si="10"/>
        <v>76.923076923076934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86</v>
      </c>
      <c r="AD55" s="67">
        <f t="shared" si="13"/>
        <v>95.555555555555557</v>
      </c>
      <c r="AE55" s="66">
        <f>CRS!H55</f>
        <v>90.873504273504281</v>
      </c>
      <c r="AF55" s="64">
        <f>CRS!I55</f>
        <v>95</v>
      </c>
    </row>
    <row r="56" spans="1:32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>
        <v>18</v>
      </c>
      <c r="F56" s="109">
        <v>20</v>
      </c>
      <c r="G56" s="109">
        <v>20</v>
      </c>
      <c r="H56" s="109">
        <v>60</v>
      </c>
      <c r="I56" s="109"/>
      <c r="J56" s="109"/>
      <c r="K56" s="109"/>
      <c r="L56" s="109"/>
      <c r="M56" s="109"/>
      <c r="N56" s="109"/>
      <c r="O56" s="60">
        <f t="shared" si="9"/>
        <v>118</v>
      </c>
      <c r="P56" s="67">
        <f t="shared" si="10"/>
        <v>90.769230769230774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79</v>
      </c>
      <c r="AD56" s="67">
        <f t="shared" si="13"/>
        <v>87.777777777777771</v>
      </c>
      <c r="AE56" s="66">
        <f>CRS!H56</f>
        <v>92.798290598290606</v>
      </c>
      <c r="AF56" s="64">
        <f>CRS!I56</f>
        <v>96</v>
      </c>
    </row>
    <row r="57" spans="1:32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>
        <v>20</v>
      </c>
      <c r="G57" s="109">
        <v>15</v>
      </c>
      <c r="H57" s="109">
        <v>15</v>
      </c>
      <c r="I57" s="109"/>
      <c r="J57" s="109"/>
      <c r="K57" s="109"/>
      <c r="L57" s="109"/>
      <c r="M57" s="109"/>
      <c r="N57" s="109"/>
      <c r="O57" s="60">
        <f t="shared" si="9"/>
        <v>50</v>
      </c>
      <c r="P57" s="67">
        <f t="shared" si="10"/>
        <v>38.461538461538467</v>
      </c>
      <c r="Q57" s="109">
        <v>0</v>
      </c>
      <c r="R57" s="109">
        <v>20</v>
      </c>
      <c r="S57" s="109">
        <v>20</v>
      </c>
      <c r="T57" s="109">
        <v>20</v>
      </c>
      <c r="U57" s="109">
        <v>0</v>
      </c>
      <c r="V57" s="109"/>
      <c r="W57" s="109"/>
      <c r="X57" s="109"/>
      <c r="Y57" s="109"/>
      <c r="Z57" s="109"/>
      <c r="AA57" s="60">
        <f t="shared" si="11"/>
        <v>60</v>
      </c>
      <c r="AB57" s="67">
        <f t="shared" si="12"/>
        <v>60</v>
      </c>
      <c r="AC57" s="111">
        <v>70</v>
      </c>
      <c r="AD57" s="67">
        <f t="shared" si="13"/>
        <v>77.777777777777786</v>
      </c>
      <c r="AE57" s="66">
        <f>CRS!H57</f>
        <v>58.936752136752148</v>
      </c>
      <c r="AF57" s="64">
        <f>CRS!I57</f>
        <v>79</v>
      </c>
    </row>
    <row r="58" spans="1:32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>
        <v>40</v>
      </c>
      <c r="I58" s="109"/>
      <c r="J58" s="109"/>
      <c r="K58" s="109"/>
      <c r="L58" s="109"/>
      <c r="M58" s="109"/>
      <c r="N58" s="109"/>
      <c r="O58" s="60">
        <f t="shared" si="9"/>
        <v>40</v>
      </c>
      <c r="P58" s="67">
        <f t="shared" si="10"/>
        <v>30.76923076923077</v>
      </c>
      <c r="Q58" s="109">
        <v>0</v>
      </c>
      <c r="R58" s="109">
        <v>0</v>
      </c>
      <c r="S58" s="109">
        <v>0</v>
      </c>
      <c r="T58" s="109">
        <v>0</v>
      </c>
      <c r="U58" s="109">
        <v>0</v>
      </c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>
        <v>82</v>
      </c>
      <c r="AD58" s="67">
        <f t="shared" si="13"/>
        <v>91.111111111111114</v>
      </c>
      <c r="AE58" s="66">
        <f>CRS!H58</f>
        <v>41.131623931623935</v>
      </c>
      <c r="AF58" s="64">
        <f>CRS!I58</f>
        <v>73</v>
      </c>
    </row>
    <row r="59" spans="1:32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>
        <v>10</v>
      </c>
      <c r="F59" s="109">
        <v>18</v>
      </c>
      <c r="G59" s="109">
        <v>18</v>
      </c>
      <c r="H59" s="109">
        <v>40</v>
      </c>
      <c r="I59" s="109"/>
      <c r="J59" s="109"/>
      <c r="K59" s="109"/>
      <c r="L59" s="109"/>
      <c r="M59" s="109"/>
      <c r="N59" s="109"/>
      <c r="O59" s="60">
        <f t="shared" si="9"/>
        <v>86</v>
      </c>
      <c r="P59" s="67">
        <f t="shared" si="10"/>
        <v>66.153846153846146</v>
      </c>
      <c r="Q59" s="109">
        <v>15</v>
      </c>
      <c r="R59" s="109">
        <v>20</v>
      </c>
      <c r="S59" s="109">
        <v>20</v>
      </c>
      <c r="T59" s="109">
        <v>20</v>
      </c>
      <c r="U59" s="109">
        <v>0</v>
      </c>
      <c r="V59" s="109"/>
      <c r="W59" s="109"/>
      <c r="X59" s="109"/>
      <c r="Y59" s="109"/>
      <c r="Z59" s="109"/>
      <c r="AA59" s="60">
        <f t="shared" si="11"/>
        <v>75</v>
      </c>
      <c r="AB59" s="67">
        <f t="shared" si="12"/>
        <v>75</v>
      </c>
      <c r="AC59" s="111">
        <v>53</v>
      </c>
      <c r="AD59" s="67">
        <f t="shared" si="13"/>
        <v>58.888888888888893</v>
      </c>
      <c r="AE59" s="66">
        <f>CRS!H59</f>
        <v>66.602991452991461</v>
      </c>
      <c r="AF59" s="64">
        <f>CRS!I59</f>
        <v>83</v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A13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2I  IT 8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IT SECURITY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 xml:space="preserve">TTH 4:00PM-5:25PM  MWF 4:00PM-5:25PM </v>
      </c>
      <c r="B4" s="324"/>
      <c r="C4" s="325"/>
      <c r="D4" s="71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2I  IT 8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IT SECURITY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 xml:space="preserve">TTH 4:00PM-5:25PM  MWF 4:00PM-5:25PM </v>
      </c>
      <c r="B45" s="324"/>
      <c r="C45" s="325"/>
      <c r="D45" s="71" t="str">
        <f>D4</f>
        <v>M305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2I  IT 8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IT SECURITY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 xml:space="preserve">TTH 4:00PM-5:25PM  MWF 4:00PM-5:25PM </v>
      </c>
      <c r="B4" s="324"/>
      <c r="C4" s="325"/>
      <c r="D4" s="71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 t="str">
        <f>'INITIAL INPUT'!D24</f>
        <v>IT SECURITY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2I  IT 8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IT SECURITY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 xml:space="preserve">TTH 4:00PM-5:25PM  MWF 4:00PM-5:25PM </v>
      </c>
      <c r="B45" s="324"/>
      <c r="C45" s="325"/>
      <c r="D45" s="71" t="str">
        <f>D4</f>
        <v>M305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 t="str">
        <f>AC6</f>
        <v>IT SECURITY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2I</v>
      </c>
      <c r="C11" s="385" t="str">
        <f>'INITIAL INPUT'!G12</f>
        <v>IT 8</v>
      </c>
      <c r="D11" s="386"/>
      <c r="E11" s="386"/>
      <c r="F11" s="163"/>
      <c r="G11" s="387" t="str">
        <f>CRS!A4</f>
        <v xml:space="preserve">TTH 4:00PM-5:25PM  MWF 4:00PM-5:25PM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4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14-5266-850</v>
      </c>
      <c r="C15" s="139" t="str">
        <f>IF(NAMES!B2="","",NAMES!B2)</f>
        <v xml:space="preserve">AKREM, OMER SAEED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80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16-3457-331</v>
      </c>
      <c r="C16" s="139" t="str">
        <f>IF(NAMES!B3="","",NAMES!B3)</f>
        <v xml:space="preserve">AL-HABABI, ZEYAD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87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14-5112-867</v>
      </c>
      <c r="C17" s="139" t="str">
        <f>IF(NAMES!B4="","",NAMES!B4)</f>
        <v xml:space="preserve">AL-QURAIHI, OMAR A.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86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84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16-5294-301</v>
      </c>
      <c r="C19" s="139" t="str">
        <f>IF(NAMES!B6="","",NAMES!B6)</f>
        <v xml:space="preserve">BERGANIO, CRAIG MATTHEW P.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16-3776-621</v>
      </c>
      <c r="C20" s="139" t="str">
        <f>IF(NAMES!B7="","",NAMES!B7)</f>
        <v xml:space="preserve">CABALITAZAN, DICK D.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84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15-0334-504</v>
      </c>
      <c r="C21" s="139" t="str">
        <f>IF(NAMES!B8="","",NAMES!B8)</f>
        <v xml:space="preserve">CABRERA JR, LEOPOLDO D.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88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14-4571-335</v>
      </c>
      <c r="C22" s="139" t="str">
        <f>IF(NAMES!B9="","",NAMES!B9)</f>
        <v xml:space="preserve">CAGA, JULLYBETH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16-4566-100</v>
      </c>
      <c r="C23" s="139" t="str">
        <f>IF(NAMES!B10="","",NAMES!B10)</f>
        <v xml:space="preserve">CAMPOS, ALLYZA G.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16-3421-548</v>
      </c>
      <c r="C24" s="139" t="str">
        <f>IF(NAMES!B11="","",NAMES!B11)</f>
        <v xml:space="preserve">DAMASCO, REY SHADRACH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87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16-3777-665</v>
      </c>
      <c r="C25" s="139" t="str">
        <f>IF(NAMES!B12="","",NAMES!B12)</f>
        <v xml:space="preserve">DIÑO, JEROME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16-3710-136</v>
      </c>
      <c r="C26" s="139" t="str">
        <f>IF(NAMES!B13="","",NAMES!B13)</f>
        <v xml:space="preserve">DIZON, BRYAN JOE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86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16-3419-850</v>
      </c>
      <c r="C27" s="139" t="str">
        <f>IF(NAMES!B14="","",NAMES!B14)</f>
        <v xml:space="preserve">DUNA, JAN ARRON M.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88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16-4126-519</v>
      </c>
      <c r="C28" s="139" t="str">
        <f>IF(NAMES!B15="","",NAMES!B15)</f>
        <v xml:space="preserve">GAAB, ANGEL EARL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94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15-3215-551</v>
      </c>
      <c r="C29" s="139" t="str">
        <f>IF(NAMES!B16="","",NAMES!B16)</f>
        <v xml:space="preserve">ILAO, KARL EMMANUEL G.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16-3454-239</v>
      </c>
      <c r="C30" s="139" t="str">
        <f>IF(NAMES!B17="","",NAMES!B17)</f>
        <v xml:space="preserve">JAQUIAS, JOANA M.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TRACK-2</v>
      </c>
      <c r="H30" s="133"/>
      <c r="I30" s="144">
        <f>IF(CRS!I24="","",CRS!I24)</f>
        <v>91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15-4476-823</v>
      </c>
      <c r="C31" s="139" t="str">
        <f>IF(NAMES!B18="","",NAMES!B18)</f>
        <v xml:space="preserve">LADIA, MARK BRYAN E.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77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15-0145-162</v>
      </c>
      <c r="C32" s="139" t="str">
        <f>IF(NAMES!B19="","",NAMES!B19)</f>
        <v xml:space="preserve">LARANANG, JOREN EJAY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TRACK-3</v>
      </c>
      <c r="H32" s="133"/>
      <c r="I32" s="144">
        <f>IF(CRS!I26="","",CRS!I26)</f>
        <v>78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16-3631-760</v>
      </c>
      <c r="C33" s="139" t="str">
        <f>IF(NAMES!B20="","",NAMES!B20)</f>
        <v xml:space="preserve">LEE, KYLE IVAN U.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84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14-4327-734</v>
      </c>
      <c r="C34" s="139" t="str">
        <f>IF(NAMES!B21="","",NAMES!B21)</f>
        <v xml:space="preserve">MANALO, RONMAR M.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85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15-0389-143</v>
      </c>
      <c r="C35" s="139" t="str">
        <f>IF(NAMES!B22="","",NAMES!B22)</f>
        <v xml:space="preserve">OLERMO, VENCER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16-3431-715</v>
      </c>
      <c r="C36" s="139" t="str">
        <f>IF(NAMES!B23="","",NAMES!B23)</f>
        <v xml:space="preserve">ONG, CAMILLE ALEXYS P. </v>
      </c>
      <c r="D36" s="140"/>
      <c r="E36" s="141" t="str">
        <f>IF(NAMES!C23="","",NAMES!C23)</f>
        <v>F</v>
      </c>
      <c r="F36" s="142"/>
      <c r="G36" s="143" t="str">
        <f>IF(NAMES!D23="","",NAMES!D23)</f>
        <v>BSIT-NET SEC TRACK-2</v>
      </c>
      <c r="H36" s="133"/>
      <c r="I36" s="144">
        <f>IF(CRS!I30="","",CRS!I30)</f>
        <v>88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14-0116-476</v>
      </c>
      <c r="C37" s="139" t="str">
        <f>IF(NAMES!B24="","",NAMES!B24)</f>
        <v xml:space="preserve">PARROCHA, ARVIN NIKKO P.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TRACK-3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16-3437-627</v>
      </c>
      <c r="C38" s="139" t="str">
        <f>IF(NAMES!B25="","",NAMES!B25)</f>
        <v xml:space="preserve">PERALTA, FRANCESS ANNE S.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16-3730-171</v>
      </c>
      <c r="C39" s="139" t="str">
        <f>IF(NAMES!B26="","",NAMES!B26)</f>
        <v xml:space="preserve">SAINGAN, HAZEL GWENN M.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82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16-3729-902</v>
      </c>
      <c r="C40" s="139" t="str">
        <f>IF(NAMES!B27="","",NAMES!B27)</f>
        <v xml:space="preserve">SINGWEY, JAY NELL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16-3662-493</v>
      </c>
      <c r="C41" s="139" t="str">
        <f>IF(NAMES!B28="","",NAMES!B28)</f>
        <v xml:space="preserve">VALLARTA, DENVER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93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16-4295-734</v>
      </c>
      <c r="C42" s="139" t="str">
        <f>IF(NAMES!B29="","",NAMES!B29)</f>
        <v xml:space="preserve">VILLAFLOR, MARLYN H.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89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15-3803-773</v>
      </c>
      <c r="C43" s="139" t="str">
        <f>IF(NAMES!B30="","",NAMES!B30)</f>
        <v xml:space="preserve">VISPERAS, NORMAN L.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88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16-3461-248</v>
      </c>
      <c r="C44" s="139" t="str">
        <f>IF(NAMES!B31="","",NAMES!B31)</f>
        <v xml:space="preserve">VITA, FRANCIS NICOLAS O.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TRACK-2</v>
      </c>
      <c r="H44" s="133"/>
      <c r="I44" s="144">
        <f>IF(CRS!I38="","",CRS!I38)</f>
        <v>82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2I</v>
      </c>
      <c r="C72" s="385" t="str">
        <f>C11</f>
        <v>IT 8</v>
      </c>
      <c r="D72" s="386"/>
      <c r="E72" s="386"/>
      <c r="F72" s="163"/>
      <c r="G72" s="387" t="str">
        <f>G11</f>
        <v xml:space="preserve">TTH 4:00PM-5:25PM  MWF 4:00PM-5:25PM 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4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14-4810-323</v>
      </c>
      <c r="C76" s="139" t="str">
        <f>IF(NAMES!B34="","",NAMES!B34)</f>
        <v xml:space="preserve">ASTRERO, MARY GAIL GABRIELLE A. </v>
      </c>
      <c r="D76" s="140"/>
      <c r="E76" s="141" t="str">
        <f>IF(NAMES!C34="","",NAMES!C34)</f>
        <v>F</v>
      </c>
      <c r="F76" s="142"/>
      <c r="G76" s="143" t="str">
        <f>IF(NAMES!D34="","",NAMES!D34)</f>
        <v>BSCS-DIGITAL ARTS TRACK-3</v>
      </c>
      <c r="H76" s="133"/>
      <c r="I76" s="144">
        <f>IF(CRS!I50="","",CRS!I50)</f>
        <v>85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16-3868-512</v>
      </c>
      <c r="C77" s="139" t="str">
        <f>IF(NAMES!B35="","",NAMES!B35)</f>
        <v xml:space="preserve">BANIQUED, JAMES BRYON B. </v>
      </c>
      <c r="D77" s="140"/>
      <c r="E77" s="141" t="str">
        <f>IF(NAMES!C35="","",NAMES!C35)</f>
        <v>M</v>
      </c>
      <c r="F77" s="142"/>
      <c r="G77" s="143" t="str">
        <f>IF(NAMES!D35="","",NAMES!D35)</f>
        <v>BSCS-DIGITAL ARTS TRACK-2</v>
      </c>
      <c r="H77" s="133"/>
      <c r="I77" s="144">
        <f>IF(CRS!I51="","",CRS!I51)</f>
        <v>77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14-0920-530</v>
      </c>
      <c r="C78" s="139" t="str">
        <f>IF(NAMES!B36="","",NAMES!B36)</f>
        <v xml:space="preserve">BASIL, KEVIN EARL P. </v>
      </c>
      <c r="D78" s="140"/>
      <c r="E78" s="141" t="str">
        <f>IF(NAMES!C36="","",NAMES!C36)</f>
        <v>M</v>
      </c>
      <c r="F78" s="142"/>
      <c r="G78" s="143" t="str">
        <f>IF(NAMES!D36="","",NAMES!D36)</f>
        <v>BSCS-DIGITAL ARTS TRACK-3</v>
      </c>
      <c r="H78" s="133"/>
      <c r="I78" s="144">
        <f>IF(CRS!I52="","",CRS!I52)</f>
        <v>76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15-0562-104</v>
      </c>
      <c r="C79" s="139" t="str">
        <f>IF(NAMES!B37="","",NAMES!B37)</f>
        <v xml:space="preserve">COMISSING, MANUELLANI T. </v>
      </c>
      <c r="D79" s="140"/>
      <c r="E79" s="141" t="str">
        <f>IF(NAMES!C37="","",NAMES!C37)</f>
        <v>F</v>
      </c>
      <c r="F79" s="142"/>
      <c r="G79" s="143" t="str">
        <f>IF(NAMES!D37="","",NAMES!D37)</f>
        <v>BSCS-DIGITAL ARTS TRACK-3</v>
      </c>
      <c r="H79" s="133"/>
      <c r="I79" s="144">
        <f>IF(CRS!I53="","",CRS!I53)</f>
        <v>89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15-3718-936</v>
      </c>
      <c r="C80" s="139" t="str">
        <f>IF(NAMES!B38="","",NAMES!B38)</f>
        <v xml:space="preserve">LEGASPI, BRYAN ALVIN C. </v>
      </c>
      <c r="D80" s="140"/>
      <c r="E80" s="141" t="str">
        <f>IF(NAMES!C38="","",NAMES!C38)</f>
        <v>M</v>
      </c>
      <c r="F80" s="142"/>
      <c r="G80" s="143" t="str">
        <f>IF(NAMES!D38="","",NAMES!D38)</f>
        <v>BSCS-MOBILE TECH TRACK-2</v>
      </c>
      <c r="H80" s="133"/>
      <c r="I80" s="144">
        <f>IF(CRS!I54="","",CRS!I54)</f>
        <v>88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17-4751-439</v>
      </c>
      <c r="C81" s="139" t="str">
        <f>IF(NAMES!B39="","",NAMES!B39)</f>
        <v xml:space="preserve">LOPEZ, WILCARL D. </v>
      </c>
      <c r="D81" s="140"/>
      <c r="E81" s="141" t="str">
        <f>IF(NAMES!C39="","",NAMES!C39)</f>
        <v>M</v>
      </c>
      <c r="F81" s="142"/>
      <c r="G81" s="143" t="str">
        <f>IF(NAMES!D39="","",NAMES!D39)</f>
        <v>BSCS-DIGITAL ARTS TRACK-2</v>
      </c>
      <c r="H81" s="133"/>
      <c r="I81" s="144">
        <f>IF(CRS!I55="","",CRS!I55)</f>
        <v>95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15-0654-259</v>
      </c>
      <c r="C82" s="139" t="str">
        <f>IF(NAMES!B40="","",NAMES!B40)</f>
        <v xml:space="preserve">MOHAMMAD SALEEM WAHEED, RUKIYYAH </v>
      </c>
      <c r="D82" s="140"/>
      <c r="E82" s="141" t="str">
        <f>IF(NAMES!C40="","",NAMES!C40)</f>
        <v>F</v>
      </c>
      <c r="F82" s="142"/>
      <c r="G82" s="143" t="str">
        <f>IF(NAMES!D40="","",NAMES!D40)</f>
        <v>BSCS-DIGITAL ARTS TRACK-3</v>
      </c>
      <c r="H82" s="133"/>
      <c r="I82" s="144">
        <f>IF(CRS!I56="","",CRS!I56)</f>
        <v>96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15-0795-395</v>
      </c>
      <c r="C83" s="139" t="str">
        <f>IF(NAMES!B41="","",NAMES!B41)</f>
        <v xml:space="preserve">PASION, JEREMIAH JEMUEL S. </v>
      </c>
      <c r="D83" s="140"/>
      <c r="E83" s="141" t="str">
        <f>IF(NAMES!C41="","",NAMES!C41)</f>
        <v>M</v>
      </c>
      <c r="F83" s="142"/>
      <c r="G83" s="143" t="str">
        <f>IF(NAMES!D41="","",NAMES!D41)</f>
        <v>BSCS-DIGITAL ARTS TRACK-3</v>
      </c>
      <c r="H83" s="133"/>
      <c r="I83" s="144">
        <f>IF(CRS!I57="","",CRS!I57)</f>
        <v>79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>15-2446-754</v>
      </c>
      <c r="C84" s="139" t="str">
        <f>IF(NAMES!B42="","",NAMES!B42)</f>
        <v xml:space="preserve">PIMENTEL, MARY ANNE CASSANDRA M. </v>
      </c>
      <c r="D84" s="140"/>
      <c r="E84" s="141" t="str">
        <f>IF(NAMES!C42="","",NAMES!C42)</f>
        <v>F</v>
      </c>
      <c r="F84" s="142"/>
      <c r="G84" s="143" t="str">
        <f>IF(NAMES!D42="","",NAMES!D42)</f>
        <v>BSCS-DIGITAL ARTS TRACK-2</v>
      </c>
      <c r="H84" s="133"/>
      <c r="I84" s="144">
        <f>IF(CRS!I58="","",CRS!I58)</f>
        <v>73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>13-3983-371</v>
      </c>
      <c r="C85" s="139" t="str">
        <f>IF(NAMES!B43="","",NAMES!B43)</f>
        <v xml:space="preserve">VENTURA, BRYNEL JAMES D. </v>
      </c>
      <c r="D85" s="140"/>
      <c r="E85" s="141" t="str">
        <f>IF(NAMES!C43="","",NAMES!C43)</f>
        <v>M</v>
      </c>
      <c r="F85" s="142"/>
      <c r="G85" s="143" t="str">
        <f>IF(NAMES!D43="","",NAMES!D43)</f>
        <v>BSCS-MOBILE TECH TRACK-2</v>
      </c>
      <c r="H85" s="133"/>
      <c r="I85" s="144">
        <f>IF(CRS!I59="","",CRS!I59)</f>
        <v>83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2018-06-08T08:32:18Z</dcterms:modified>
</cp:coreProperties>
</file>