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zc\Desktop\bossprince\"/>
    </mc:Choice>
  </mc:AlternateContent>
  <bookViews>
    <workbookView xWindow="-120" yWindow="-120" windowWidth="24240" windowHeight="13140" activeTab="4"/>
  </bookViews>
  <sheets>
    <sheet name="DATA" sheetId="2" r:id="rId1"/>
    <sheet name="DATA-GUINESS" sheetId="4" r:id="rId2"/>
    <sheet name="DATA-FANMILK" sheetId="3" r:id="rId3"/>
    <sheet name="Gross Profit" sheetId="1" r:id="rId4"/>
    <sheet name="Sal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4" l="1"/>
  <c r="I15" i="4"/>
  <c r="H15" i="4"/>
  <c r="G15" i="4"/>
  <c r="F15" i="4"/>
  <c r="E15" i="4"/>
  <c r="I12" i="4"/>
  <c r="H12" i="4"/>
  <c r="G12" i="4"/>
  <c r="F12" i="4"/>
  <c r="E12" i="4"/>
  <c r="I11" i="4"/>
  <c r="E11" i="4"/>
  <c r="I10" i="4"/>
  <c r="H10" i="4"/>
  <c r="G10" i="4"/>
  <c r="F10" i="4"/>
  <c r="E10" i="4"/>
  <c r="I7" i="4"/>
  <c r="H7" i="4"/>
  <c r="G7" i="4"/>
  <c r="F7" i="4"/>
  <c r="E7" i="4"/>
  <c r="I6" i="4"/>
  <c r="H6" i="4"/>
  <c r="G6" i="4"/>
  <c r="F6" i="4"/>
  <c r="E6" i="4"/>
  <c r="R16" i="4"/>
  <c r="I16" i="4" s="1"/>
  <c r="Q16" i="4"/>
  <c r="P16" i="4"/>
  <c r="G16" i="4" s="1"/>
  <c r="O16" i="4"/>
  <c r="F16" i="4" s="1"/>
  <c r="N16" i="4"/>
  <c r="E16" i="4" s="1"/>
  <c r="R11" i="4"/>
  <c r="Q11" i="4"/>
  <c r="H11" i="4" s="1"/>
  <c r="P11" i="4"/>
  <c r="G11" i="4" s="1"/>
  <c r="O11" i="4"/>
  <c r="F11" i="4" s="1"/>
  <c r="N11" i="4"/>
  <c r="I16" i="3" l="1"/>
  <c r="H16" i="3"/>
  <c r="G16" i="3"/>
  <c r="F16" i="3"/>
  <c r="I15" i="3"/>
  <c r="H15" i="3"/>
  <c r="G15" i="3"/>
  <c r="F15" i="3"/>
  <c r="E15" i="3"/>
  <c r="N13" i="3"/>
  <c r="E16" i="3" s="1"/>
  <c r="I12" i="3"/>
  <c r="H12" i="3"/>
  <c r="G12" i="3"/>
  <c r="F12" i="3"/>
  <c r="E12" i="3"/>
  <c r="I10" i="3"/>
  <c r="H10" i="3"/>
  <c r="G10" i="3"/>
  <c r="F10" i="3"/>
  <c r="E10" i="3"/>
  <c r="R8" i="3"/>
  <c r="I11" i="3" s="1"/>
  <c r="Q8" i="3"/>
  <c r="H11" i="3" s="1"/>
  <c r="P8" i="3"/>
  <c r="G11" i="3" s="1"/>
  <c r="O8" i="3"/>
  <c r="F11" i="3" s="1"/>
  <c r="N8" i="3"/>
  <c r="E11" i="3" s="1"/>
  <c r="I7" i="3"/>
  <c r="H7" i="3"/>
  <c r="G7" i="3"/>
  <c r="F7" i="3"/>
  <c r="E7" i="3"/>
  <c r="I6" i="3"/>
  <c r="H6" i="3"/>
  <c r="G6" i="3"/>
  <c r="F6" i="3"/>
  <c r="E6" i="3"/>
  <c r="I31" i="2"/>
  <c r="H31" i="2"/>
  <c r="G31" i="2"/>
  <c r="F31" i="2"/>
  <c r="E31" i="2"/>
  <c r="I30" i="2"/>
  <c r="H30" i="2"/>
  <c r="G30" i="2"/>
  <c r="F30" i="2"/>
  <c r="E30" i="2"/>
  <c r="I27" i="2"/>
  <c r="H27" i="2"/>
  <c r="G27" i="2"/>
  <c r="F27" i="2"/>
  <c r="E27" i="2"/>
  <c r="I26" i="2"/>
  <c r="H26" i="2"/>
  <c r="G26" i="2"/>
  <c r="F26" i="2"/>
  <c r="E26" i="2"/>
  <c r="I25" i="2"/>
  <c r="H25" i="2"/>
  <c r="G25" i="2"/>
  <c r="F25" i="2"/>
  <c r="E25" i="2"/>
  <c r="I22" i="2"/>
  <c r="H22" i="2"/>
  <c r="G22" i="2"/>
  <c r="F22" i="2"/>
  <c r="E22" i="2"/>
  <c r="I21" i="2"/>
  <c r="H21" i="2"/>
  <c r="G21" i="2"/>
  <c r="F21" i="2"/>
  <c r="E21" i="2"/>
  <c r="I16" i="2"/>
  <c r="H16" i="2"/>
  <c r="G16" i="2"/>
  <c r="F16" i="2"/>
  <c r="E16" i="2"/>
  <c r="I15" i="2"/>
  <c r="H15" i="2"/>
  <c r="G15" i="2"/>
  <c r="F15" i="2"/>
  <c r="E15" i="2"/>
  <c r="AC13" i="2"/>
  <c r="AB13" i="2"/>
  <c r="AA13" i="2"/>
  <c r="Z13" i="2"/>
  <c r="Y13" i="2"/>
  <c r="Q13" i="2"/>
  <c r="I12" i="2"/>
  <c r="H12" i="2"/>
  <c r="G12" i="2"/>
  <c r="F12" i="2"/>
  <c r="E12" i="2"/>
  <c r="I11" i="2"/>
  <c r="H11" i="2"/>
  <c r="G11" i="2"/>
  <c r="F11" i="2"/>
  <c r="E11" i="2"/>
  <c r="I10" i="2"/>
  <c r="H10" i="2"/>
  <c r="G10" i="2"/>
  <c r="F10" i="2"/>
  <c r="E10" i="2"/>
  <c r="AC8" i="2"/>
  <c r="AB8" i="2"/>
  <c r="AA8" i="2"/>
  <c r="Z8" i="2"/>
  <c r="Y8" i="2"/>
  <c r="U8" i="2"/>
  <c r="T8" i="2"/>
  <c r="S8" i="2"/>
  <c r="R8" i="2"/>
  <c r="Q8" i="2"/>
  <c r="I7" i="2"/>
  <c r="H7" i="2"/>
  <c r="G7" i="2"/>
  <c r="F7" i="2"/>
  <c r="E7" i="2"/>
  <c r="I6" i="2"/>
  <c r="H6" i="2"/>
  <c r="G6" i="2"/>
  <c r="F6" i="2"/>
  <c r="E6" i="2"/>
</calcChain>
</file>

<file path=xl/sharedStrings.xml><?xml version="1.0" encoding="utf-8"?>
<sst xmlns="http://schemas.openxmlformats.org/spreadsheetml/2006/main" count="120" uniqueCount="34">
  <si>
    <t>Fanmilk</t>
  </si>
  <si>
    <t>Fanmilk GH</t>
  </si>
  <si>
    <t>Profitability ratios:</t>
  </si>
  <si>
    <t>Gross Profit Margin</t>
  </si>
  <si>
    <t>Net Profit Margin</t>
  </si>
  <si>
    <t>Return on investments:</t>
  </si>
  <si>
    <t>Return on Assets</t>
  </si>
  <si>
    <t>Return on capital employed</t>
  </si>
  <si>
    <t>Return on shareholder's equity</t>
  </si>
  <si>
    <t>Liquidity Ratios:</t>
  </si>
  <si>
    <t>Current ratio</t>
  </si>
  <si>
    <t>Acid-test ratio</t>
  </si>
  <si>
    <t>RATIOS</t>
  </si>
  <si>
    <t>Guiness GH LTD</t>
  </si>
  <si>
    <t>DATA</t>
  </si>
  <si>
    <t>Gross Profit</t>
  </si>
  <si>
    <t>Sales</t>
  </si>
  <si>
    <t>Net Profit</t>
  </si>
  <si>
    <t>Total assets</t>
  </si>
  <si>
    <t>Capital employed</t>
  </si>
  <si>
    <t>Ordinary shareholder's equity</t>
  </si>
  <si>
    <t>Total shareholder's equity</t>
  </si>
  <si>
    <t>Current Assets</t>
  </si>
  <si>
    <t>Current Liabilities</t>
  </si>
  <si>
    <t>Quick Assets</t>
  </si>
  <si>
    <t xml:space="preserve">Guiness </t>
  </si>
  <si>
    <t>2019</t>
  </si>
  <si>
    <t>2018</t>
  </si>
  <si>
    <t>2017</t>
  </si>
  <si>
    <t>2016</t>
  </si>
  <si>
    <t>2015</t>
  </si>
  <si>
    <t>Year</t>
  </si>
  <si>
    <t>Gross profit</t>
  </si>
  <si>
    <r>
      <t>Sales(GH</t>
    </r>
    <r>
      <rPr>
        <sz val="11"/>
        <color theme="1"/>
        <rFont val="Calibri"/>
        <family val="2"/>
      </rPr>
      <t>Ȼ)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</si>
</sst>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43" fontId="0" fillId="0" borderId="0" xfId="1" applyFont="1"/>
    <xf numFmtId="43" fontId="0" fillId="2" borderId="1" xfId="1" applyNumberFormat="1" applyFont="1" applyFill="1" applyBorder="1"/>
    <xf numFmtId="43" fontId="0" fillId="2" borderId="2" xfId="1" applyNumberFormat="1" applyFont="1" applyFill="1" applyBorder="1"/>
    <xf numFmtId="0" fontId="0" fillId="0" borderId="0" xfId="0"/>
    <xf numFmtId="0" fontId="1" fillId="0" borderId="0" xfId="0" applyFont="1"/>
  </cellXfs>
  <cellStyles count="2">
    <cellStyle name="Comma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5-Year Gross Profit Performance - Guiness Breweries Ltd</a:t>
            </a:r>
            <a:endParaRPr lang="en-US" sz="1050">
              <a:effectLst/>
            </a:endParaRPr>
          </a:p>
        </c:rich>
      </c:tx>
      <c:layout>
        <c:manualLayout>
          <c:xMode val="edge"/>
          <c:yMode val="edge"/>
          <c:x val="0.27487946165319649"/>
          <c:y val="2.3148268528079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'Gross Profit'!$C$2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'Gross Profit'!$B$3</c:f>
              <c:strCache>
                <c:ptCount val="1"/>
                <c:pt idx="0">
                  <c:v>Gross Profit</c:v>
                </c:pt>
              </c:strCache>
            </c:strRef>
          </c:cat>
          <c:val>
            <c:numRef>
              <c:f>'Gross Profit'!$C$3</c:f>
              <c:numCache>
                <c:formatCode>General</c:formatCode>
                <c:ptCount val="1"/>
                <c:pt idx="0">
                  <c:v>99909</c:v>
                </c:pt>
              </c:numCache>
            </c:numRef>
          </c:val>
        </c:ser>
        <c:ser>
          <c:idx val="1"/>
          <c:order val="1"/>
          <c:tx>
            <c:strRef>
              <c:f>'Gross Profit'!$D$2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'Gross Profit'!$B$3</c:f>
              <c:strCache>
                <c:ptCount val="1"/>
                <c:pt idx="0">
                  <c:v>Gross Profit</c:v>
                </c:pt>
              </c:strCache>
            </c:strRef>
          </c:cat>
          <c:val>
            <c:numRef>
              <c:f>'Gross Profit'!$D$3</c:f>
              <c:numCache>
                <c:formatCode>General</c:formatCode>
                <c:ptCount val="1"/>
                <c:pt idx="0">
                  <c:v>171950</c:v>
                </c:pt>
              </c:numCache>
            </c:numRef>
          </c:val>
        </c:ser>
        <c:ser>
          <c:idx val="2"/>
          <c:order val="2"/>
          <c:tx>
            <c:strRef>
              <c:f>'Gross Profit'!$E$2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'Gross Profit'!$B$3</c:f>
              <c:strCache>
                <c:ptCount val="1"/>
                <c:pt idx="0">
                  <c:v>Gross Profit</c:v>
                </c:pt>
              </c:strCache>
            </c:strRef>
          </c:cat>
          <c:val>
            <c:numRef>
              <c:f>'Gross Profit'!$E$3</c:f>
              <c:numCache>
                <c:formatCode>General</c:formatCode>
                <c:ptCount val="1"/>
                <c:pt idx="0">
                  <c:v>143842</c:v>
                </c:pt>
              </c:numCache>
            </c:numRef>
          </c:val>
        </c:ser>
        <c:ser>
          <c:idx val="3"/>
          <c:order val="3"/>
          <c:tx>
            <c:strRef>
              <c:f>'Gross Profit'!$F$2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'Gross Profit'!$B$3</c:f>
              <c:strCache>
                <c:ptCount val="1"/>
                <c:pt idx="0">
                  <c:v>Gross Profit</c:v>
                </c:pt>
              </c:strCache>
            </c:strRef>
          </c:cat>
          <c:val>
            <c:numRef>
              <c:f>'Gross Profit'!$F$3</c:f>
              <c:numCache>
                <c:formatCode>General</c:formatCode>
                <c:ptCount val="1"/>
                <c:pt idx="0">
                  <c:v>150256</c:v>
                </c:pt>
              </c:numCache>
            </c:numRef>
          </c:val>
        </c:ser>
        <c:ser>
          <c:idx val="4"/>
          <c:order val="4"/>
          <c:tx>
            <c:strRef>
              <c:f>'Gross Profit'!$G$2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'Gross Profit'!$B$3</c:f>
              <c:strCache>
                <c:ptCount val="1"/>
                <c:pt idx="0">
                  <c:v>Gross Profit</c:v>
                </c:pt>
              </c:strCache>
            </c:strRef>
          </c:cat>
          <c:val>
            <c:numRef>
              <c:f>'Gross Profit'!$G$3</c:f>
              <c:numCache>
                <c:formatCode>General</c:formatCode>
                <c:ptCount val="1"/>
                <c:pt idx="0">
                  <c:v>166268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823880"/>
        <c:axId val="213863088"/>
      </c:barChart>
      <c:catAx>
        <c:axId val="2138238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3863088"/>
        <c:crosses val="autoZero"/>
        <c:auto val="1"/>
        <c:lblAlgn val="ctr"/>
        <c:lblOffset val="100"/>
        <c:noMultiLvlLbl val="0"/>
      </c:catAx>
      <c:valAx>
        <c:axId val="2138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Gross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5-Year Gross Profit Performance - Fanmilk Ghana Ltd</a:t>
            </a:r>
            <a:endParaRPr lang="en-US" sz="1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36639499009993"/>
          <c:y val="0.13827426475447288"/>
          <c:w val="0.82758097343095272"/>
          <c:h val="0.63442687834101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'Gross Profit'!$C$29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'Gross Profit'!$B$30</c:f>
              <c:strCache>
                <c:ptCount val="1"/>
                <c:pt idx="0">
                  <c:v>Gross profit</c:v>
                </c:pt>
              </c:strCache>
            </c:strRef>
          </c:cat>
          <c:val>
            <c:numRef>
              <c:f>'Gross Profit'!$C$30</c:f>
              <c:numCache>
                <c:formatCode>General</c:formatCode>
                <c:ptCount val="1"/>
                <c:pt idx="0">
                  <c:v>159064</c:v>
                </c:pt>
              </c:numCache>
            </c:numRef>
          </c:val>
        </c:ser>
        <c:ser>
          <c:idx val="1"/>
          <c:order val="1"/>
          <c:tx>
            <c:strRef>
              <c:f>'Gross Profit'!$D$29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'Gross Profit'!$B$30</c:f>
              <c:strCache>
                <c:ptCount val="1"/>
                <c:pt idx="0">
                  <c:v>Gross profit</c:v>
                </c:pt>
              </c:strCache>
            </c:strRef>
          </c:cat>
          <c:val>
            <c:numRef>
              <c:f>'Gross Profit'!$D$30</c:f>
              <c:numCache>
                <c:formatCode>#,##0</c:formatCode>
                <c:ptCount val="1"/>
                <c:pt idx="0">
                  <c:v>197057</c:v>
                </c:pt>
              </c:numCache>
            </c:numRef>
          </c:val>
        </c:ser>
        <c:ser>
          <c:idx val="2"/>
          <c:order val="2"/>
          <c:tx>
            <c:strRef>
              <c:f>'Gross Profit'!$E$29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'Gross Profit'!$B$30</c:f>
              <c:strCache>
                <c:ptCount val="1"/>
                <c:pt idx="0">
                  <c:v>Gross profit</c:v>
                </c:pt>
              </c:strCache>
            </c:strRef>
          </c:cat>
          <c:val>
            <c:numRef>
              <c:f>'Gross Profit'!$E$30</c:f>
              <c:numCache>
                <c:formatCode>General</c:formatCode>
                <c:ptCount val="1"/>
                <c:pt idx="0">
                  <c:v>208618</c:v>
                </c:pt>
              </c:numCache>
            </c:numRef>
          </c:val>
        </c:ser>
        <c:ser>
          <c:idx val="3"/>
          <c:order val="3"/>
          <c:tx>
            <c:strRef>
              <c:f>'Gross Profit'!$F$29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'Gross Profit'!$B$30</c:f>
              <c:strCache>
                <c:ptCount val="1"/>
                <c:pt idx="0">
                  <c:v>Gross profit</c:v>
                </c:pt>
              </c:strCache>
            </c:strRef>
          </c:cat>
          <c:val>
            <c:numRef>
              <c:f>'Gross Profit'!$F$30</c:f>
              <c:numCache>
                <c:formatCode>General</c:formatCode>
                <c:ptCount val="1"/>
                <c:pt idx="0">
                  <c:v>148776</c:v>
                </c:pt>
              </c:numCache>
            </c:numRef>
          </c:val>
        </c:ser>
        <c:ser>
          <c:idx val="4"/>
          <c:order val="4"/>
          <c:tx>
            <c:strRef>
              <c:f>'Gross Profit'!$G$29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'Gross Profit'!$B$30</c:f>
              <c:strCache>
                <c:ptCount val="1"/>
                <c:pt idx="0">
                  <c:v>Gross profit</c:v>
                </c:pt>
              </c:strCache>
            </c:strRef>
          </c:cat>
          <c:val>
            <c:numRef>
              <c:f>'Gross Profit'!$G$30</c:f>
              <c:numCache>
                <c:formatCode>General</c:formatCode>
                <c:ptCount val="1"/>
                <c:pt idx="0">
                  <c:v>168907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516080"/>
        <c:axId val="213517648"/>
      </c:barChart>
      <c:catAx>
        <c:axId val="2135160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3700708037845157"/>
              <c:y val="0.81508517980425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3517648"/>
        <c:crosses val="autoZero"/>
        <c:auto val="1"/>
        <c:lblAlgn val="ctr"/>
        <c:lblOffset val="100"/>
        <c:noMultiLvlLbl val="0"/>
      </c:catAx>
      <c:valAx>
        <c:axId val="2135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Gross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5-Year Sales Performance - </a:t>
            </a:r>
            <a:r>
              <a:rPr lang="en-US" sz="1200" b="1" i="0" u="none" strike="noStrike" baseline="0">
                <a:effectLst/>
              </a:rPr>
              <a:t>Guiness Breweries Ltd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Sales!$D$26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Sales!$C$27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Sales!$D$27</c:f>
              <c:numCache>
                <c:formatCode>_(* #,##0.00_);_(* \(#,##0.00\);_(* "-"??_);_(@_)</c:formatCode>
                <c:ptCount val="1"/>
                <c:pt idx="0">
                  <c:v>437348</c:v>
                </c:pt>
              </c:numCache>
            </c:numRef>
          </c:val>
        </c:ser>
        <c:ser>
          <c:idx val="1"/>
          <c:order val="1"/>
          <c:tx>
            <c:strRef>
              <c:f>Sales!$E$26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Sales!$C$27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Sales!$E$27</c:f>
              <c:numCache>
                <c:formatCode>_(* #,##0.00_);_(* \(#,##0.00\);_(* "-"??_);_(@_)</c:formatCode>
                <c:ptCount val="1"/>
                <c:pt idx="0">
                  <c:v>566308</c:v>
                </c:pt>
              </c:numCache>
            </c:numRef>
          </c:val>
        </c:ser>
        <c:ser>
          <c:idx val="2"/>
          <c:order val="2"/>
          <c:tx>
            <c:strRef>
              <c:f>Sales!$F$26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Sales!$C$27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Sales!$F$27</c:f>
              <c:numCache>
                <c:formatCode>_(* #,##0.00_);_(* \(#,##0.00\);_(* "-"??_);_(@_)</c:formatCode>
                <c:ptCount val="1"/>
                <c:pt idx="0">
                  <c:v>587447</c:v>
                </c:pt>
              </c:numCache>
            </c:numRef>
          </c:val>
        </c:ser>
        <c:ser>
          <c:idx val="3"/>
          <c:order val="3"/>
          <c:tx>
            <c:strRef>
              <c:f>Sales!$G$26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Sales!$C$27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Sales!$G$27</c:f>
              <c:numCache>
                <c:formatCode>_(* #,##0.00_);_(* \(#,##0.00\);_(* "-"??_);_(@_)</c:formatCode>
                <c:ptCount val="1"/>
                <c:pt idx="0">
                  <c:v>623102</c:v>
                </c:pt>
              </c:numCache>
            </c:numRef>
          </c:val>
        </c:ser>
        <c:ser>
          <c:idx val="4"/>
          <c:order val="4"/>
          <c:tx>
            <c:strRef>
              <c:f>Sales!$H$26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Sales!$C$27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Sales!$H$27</c:f>
              <c:numCache>
                <c:formatCode>_(* #,##0.00_);_(* \(#,##0.00\);_(* "-"??_);_(@_)</c:formatCode>
                <c:ptCount val="1"/>
                <c:pt idx="0">
                  <c:v>684979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516472"/>
        <c:axId val="213517256"/>
      </c:barChart>
      <c:catAx>
        <c:axId val="2135164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3517256"/>
        <c:crosses val="autoZero"/>
        <c:auto val="1"/>
        <c:lblAlgn val="ctr"/>
        <c:lblOffset val="100"/>
        <c:noMultiLvlLbl val="0"/>
      </c:catAx>
      <c:valAx>
        <c:axId val="21351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Sales(GHȻ)</a:t>
                </a:r>
              </a:p>
            </c:rich>
          </c:tx>
          <c:layout>
            <c:manualLayout>
              <c:xMode val="edge"/>
              <c:yMode val="edge"/>
              <c:x val="2.0416155204933985E-2"/>
              <c:y val="0.3549187894882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5-Year Sales Performance - Fanmilk Ghana Ltd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9916878607228359"/>
          <c:y val="2.7654308083923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Sales!$C$2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Sales!$B$3</c:f>
              <c:strCache>
                <c:ptCount val="1"/>
                <c:pt idx="0">
                  <c:v>Sales(GHȻ)</c:v>
                </c:pt>
              </c:strCache>
            </c:strRef>
          </c:cat>
          <c:val>
            <c:numRef>
              <c:f>Sales!$C$3</c:f>
              <c:numCache>
                <c:formatCode>_(* #,##0.00_);_(* \(#,##0.00\);_(* "-"??_);_(@_)</c:formatCode>
                <c:ptCount val="1"/>
                <c:pt idx="0">
                  <c:v>315409</c:v>
                </c:pt>
              </c:numCache>
            </c:numRef>
          </c:val>
        </c:ser>
        <c:ser>
          <c:idx val="1"/>
          <c:order val="1"/>
          <c:tx>
            <c:strRef>
              <c:f>Sales!$D$2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Sales!$B$3</c:f>
              <c:strCache>
                <c:ptCount val="1"/>
                <c:pt idx="0">
                  <c:v>Sales(GHȻ)</c:v>
                </c:pt>
              </c:strCache>
            </c:strRef>
          </c:cat>
          <c:val>
            <c:numRef>
              <c:f>Sales!$D$3</c:f>
              <c:numCache>
                <c:formatCode>_(* #,##0.00_);_(* \(#,##0.00\);_(* "-"??_);_(@_)</c:formatCode>
                <c:ptCount val="1"/>
                <c:pt idx="0">
                  <c:v>386402</c:v>
                </c:pt>
              </c:numCache>
            </c:numRef>
          </c:val>
        </c:ser>
        <c:ser>
          <c:idx val="2"/>
          <c:order val="2"/>
          <c:tx>
            <c:strRef>
              <c:f>Sales!$E$2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Sales!$B$3</c:f>
              <c:strCache>
                <c:ptCount val="1"/>
                <c:pt idx="0">
                  <c:v>Sales(GHȻ)</c:v>
                </c:pt>
              </c:strCache>
            </c:strRef>
          </c:cat>
          <c:val>
            <c:numRef>
              <c:f>Sales!$E$3</c:f>
              <c:numCache>
                <c:formatCode>_(* #,##0.00_);_(* \(#,##0.00\);_(* "-"??_);_(@_)</c:formatCode>
                <c:ptCount val="1"/>
                <c:pt idx="0">
                  <c:v>445963</c:v>
                </c:pt>
              </c:numCache>
            </c:numRef>
          </c:val>
        </c:ser>
        <c:ser>
          <c:idx val="3"/>
          <c:order val="3"/>
          <c:tx>
            <c:strRef>
              <c:f>Sales!$F$2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Sales!$B$3</c:f>
              <c:strCache>
                <c:ptCount val="1"/>
                <c:pt idx="0">
                  <c:v>Sales(GHȻ)</c:v>
                </c:pt>
              </c:strCache>
            </c:strRef>
          </c:cat>
          <c:val>
            <c:numRef>
              <c:f>Sales!$F$3</c:f>
              <c:numCache>
                <c:formatCode>_(* #,##0.00_);_(* \(#,##0.00\);_(* "-"??_);_(@_)</c:formatCode>
                <c:ptCount val="1"/>
                <c:pt idx="0">
                  <c:v>389507</c:v>
                </c:pt>
              </c:numCache>
            </c:numRef>
          </c:val>
        </c:ser>
        <c:ser>
          <c:idx val="4"/>
          <c:order val="4"/>
          <c:tx>
            <c:strRef>
              <c:f>Sales!$G$2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Sales!$B$3</c:f>
              <c:strCache>
                <c:ptCount val="1"/>
                <c:pt idx="0">
                  <c:v>Sales(GHȻ)</c:v>
                </c:pt>
              </c:strCache>
            </c:strRef>
          </c:cat>
          <c:val>
            <c:numRef>
              <c:f>Sales!$G$3</c:f>
              <c:numCache>
                <c:formatCode>_(* #,##0.00_);_(* \(#,##0.00\);_(* "-"??_);_(@_)</c:formatCode>
                <c:ptCount val="1"/>
                <c:pt idx="0">
                  <c:v>424486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519216"/>
        <c:axId val="213518432"/>
      </c:barChart>
      <c:catAx>
        <c:axId val="213519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3518432"/>
        <c:crosses val="autoZero"/>
        <c:auto val="1"/>
        <c:lblAlgn val="ctr"/>
        <c:lblOffset val="100"/>
        <c:noMultiLvlLbl val="0"/>
      </c:catAx>
      <c:valAx>
        <c:axId val="2135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Sales(GHȻ)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</xdr:row>
      <xdr:rowOff>4760</xdr:rowOff>
    </xdr:from>
    <xdr:to>
      <xdr:col>14</xdr:col>
      <xdr:colOff>171450</xdr:colOff>
      <xdr:row>22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30</xdr:row>
      <xdr:rowOff>176212</xdr:rowOff>
    </xdr:from>
    <xdr:to>
      <xdr:col>14</xdr:col>
      <xdr:colOff>276225</xdr:colOff>
      <xdr:row>49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28</xdr:row>
      <xdr:rowOff>61912</xdr:rowOff>
    </xdr:from>
    <xdr:to>
      <xdr:col>12</xdr:col>
      <xdr:colOff>466725</xdr:colOff>
      <xdr:row>46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</xdr:row>
      <xdr:rowOff>185736</xdr:rowOff>
    </xdr:from>
    <xdr:to>
      <xdr:col>11</xdr:col>
      <xdr:colOff>47625</xdr:colOff>
      <xdr:row>20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24" displayName="Table24" ref="B2:G3" totalsRowShown="0" headerRowDxfId="7">
  <autoFilter ref="B2:G3"/>
  <tableColumns count="6">
    <tableColumn id="1" name="Year"/>
    <tableColumn id="2" name="2015"/>
    <tableColumn id="3" name="2016"/>
    <tableColumn id="4" name="2017"/>
    <tableColumn id="5" name="2018"/>
    <tableColumn id="6" name="20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B29:G30" totalsRowShown="0" headerRowDxfId="6">
  <autoFilter ref="B29:G30"/>
  <tableColumns count="6">
    <tableColumn id="1" name="Year"/>
    <tableColumn id="2" name="2015"/>
    <tableColumn id="3" name="2016" dataDxfId="5"/>
    <tableColumn id="4" name="2017"/>
    <tableColumn id="5" name="2018"/>
    <tableColumn id="6" name="20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2:G3" totalsRowShown="0" headerRowDxfId="4">
  <autoFilter ref="B2:G3"/>
  <tableColumns count="6">
    <tableColumn id="1" name="Year"/>
    <tableColumn id="2" name="2015" dataDxfId="3" dataCellStyle="Comma"/>
    <tableColumn id="3" name="2016" dataDxfId="2" dataCellStyle="Comma"/>
    <tableColumn id="4" name="2017" dataCellStyle="Comma"/>
    <tableColumn id="5" name="2018" dataDxfId="1" dataCellStyle="Comma"/>
    <tableColumn id="6" name="2019" dataDxfId="0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C26:H27" totalsRowShown="0">
  <autoFilter ref="C26:H27"/>
  <tableColumns count="6">
    <tableColumn id="1" name="Year"/>
    <tableColumn id="2" name="2015" dataCellStyle="Comma"/>
    <tableColumn id="3" name="2016" dataCellStyle="Comma"/>
    <tableColumn id="4" name="2017" dataCellStyle="Comma"/>
    <tableColumn id="5" name="2018" dataCellStyle="Comma"/>
    <tableColumn id="6" name="2019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6"/>
  <sheetViews>
    <sheetView topLeftCell="L1" workbookViewId="0">
      <selection activeCell="P3" sqref="P3:U3"/>
    </sheetView>
  </sheetViews>
  <sheetFormatPr defaultRowHeight="15" x14ac:dyDescent="0.25"/>
  <cols>
    <col min="1" max="5" width="9.140625" style="8"/>
    <col min="6" max="6" width="12" style="8" bestFit="1" customWidth="1"/>
    <col min="7" max="14" width="9.140625" style="8"/>
    <col min="15" max="15" width="11.7109375" style="8" customWidth="1"/>
    <col min="16" max="24" width="9.140625" style="8"/>
    <col min="25" max="25" width="11.140625" style="8" bestFit="1" customWidth="1"/>
    <col min="26" max="16384" width="9.140625" style="8"/>
  </cols>
  <sheetData>
    <row r="2" spans="1:29" x14ac:dyDescent="0.25">
      <c r="A2" s="1" t="s">
        <v>12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N2" s="8" t="s">
        <v>14</v>
      </c>
      <c r="Q2" s="16" t="s">
        <v>0</v>
      </c>
      <c r="R2" s="16"/>
      <c r="Y2" s="16" t="s">
        <v>25</v>
      </c>
      <c r="Z2" s="16"/>
    </row>
    <row r="3" spans="1:29" x14ac:dyDescent="0.25">
      <c r="Q3" s="1">
        <v>2019</v>
      </c>
      <c r="R3" s="1">
        <v>2018</v>
      </c>
      <c r="S3" s="1">
        <v>2017</v>
      </c>
      <c r="T3" s="1">
        <v>2016</v>
      </c>
      <c r="U3" s="1">
        <v>2015</v>
      </c>
      <c r="V3" s="1"/>
      <c r="Y3" s="1">
        <v>2019</v>
      </c>
      <c r="Z3" s="1">
        <v>2018</v>
      </c>
      <c r="AA3" s="1">
        <v>2017</v>
      </c>
      <c r="AB3" s="1">
        <v>2016</v>
      </c>
      <c r="AC3" s="1">
        <v>2015</v>
      </c>
    </row>
    <row r="4" spans="1:29" x14ac:dyDescent="0.25">
      <c r="A4" s="16" t="s">
        <v>1</v>
      </c>
      <c r="B4" s="16"/>
      <c r="N4" s="8" t="s">
        <v>15</v>
      </c>
      <c r="Q4" s="8">
        <v>168907</v>
      </c>
      <c r="R4" s="8">
        <v>148776</v>
      </c>
      <c r="S4" s="8">
        <v>208618</v>
      </c>
      <c r="T4" s="3">
        <v>197057</v>
      </c>
      <c r="U4" s="8">
        <v>159064</v>
      </c>
      <c r="W4" s="8" t="s">
        <v>15</v>
      </c>
      <c r="Y4" s="3">
        <v>166268</v>
      </c>
      <c r="Z4" s="3">
        <v>150256</v>
      </c>
      <c r="AA4" s="8">
        <v>143842</v>
      </c>
      <c r="AB4" s="8">
        <v>171950</v>
      </c>
      <c r="AC4" s="8">
        <v>99909</v>
      </c>
    </row>
    <row r="5" spans="1:29" x14ac:dyDescent="0.25">
      <c r="A5" s="16" t="s">
        <v>2</v>
      </c>
      <c r="B5" s="16"/>
      <c r="N5" s="8" t="s">
        <v>16</v>
      </c>
      <c r="Q5" s="8">
        <v>424486</v>
      </c>
      <c r="R5" s="8">
        <v>389507</v>
      </c>
      <c r="S5" s="8">
        <v>445963</v>
      </c>
      <c r="T5" s="3">
        <v>386402</v>
      </c>
      <c r="U5" s="3">
        <v>315409</v>
      </c>
      <c r="V5" s="3"/>
      <c r="W5" s="8" t="s">
        <v>16</v>
      </c>
      <c r="Y5" s="8">
        <v>684979</v>
      </c>
      <c r="Z5" s="8">
        <v>623102</v>
      </c>
      <c r="AA5" s="8">
        <v>587447</v>
      </c>
      <c r="AB5" s="8">
        <v>566308</v>
      </c>
      <c r="AC5" s="8">
        <v>437348</v>
      </c>
    </row>
    <row r="6" spans="1:29" x14ac:dyDescent="0.25">
      <c r="A6" s="16" t="s">
        <v>3</v>
      </c>
      <c r="B6" s="16"/>
      <c r="E6" s="8">
        <f>Q4/Q5</f>
        <v>0.39790947169046798</v>
      </c>
      <c r="F6" s="8">
        <f>R4/R5</f>
        <v>0.38195975938814963</v>
      </c>
      <c r="G6" s="8">
        <f>S4/S5</f>
        <v>0.46779217109939614</v>
      </c>
      <c r="H6" s="8">
        <f>T4/T5</f>
        <v>0.50997924441384879</v>
      </c>
      <c r="I6" s="8">
        <f>U4/U5</f>
        <v>0.5043102764981342</v>
      </c>
      <c r="N6" s="8" t="s">
        <v>17</v>
      </c>
      <c r="Q6" s="8">
        <v>25014</v>
      </c>
      <c r="R6" s="8">
        <v>12899</v>
      </c>
      <c r="S6" s="3">
        <v>47297</v>
      </c>
      <c r="T6" s="3">
        <v>66128</v>
      </c>
      <c r="U6" s="3">
        <v>49716</v>
      </c>
      <c r="V6" s="3"/>
      <c r="W6" s="8" t="s">
        <v>17</v>
      </c>
      <c r="Y6" s="3">
        <v>18046</v>
      </c>
      <c r="Z6" s="8">
        <v>23855</v>
      </c>
      <c r="AA6" s="8">
        <v>6914</v>
      </c>
      <c r="AB6" s="8">
        <v>-7680</v>
      </c>
      <c r="AC6" s="8">
        <v>-45471</v>
      </c>
    </row>
    <row r="7" spans="1:29" x14ac:dyDescent="0.25">
      <c r="A7" s="8" t="s">
        <v>4</v>
      </c>
      <c r="E7" s="8">
        <f>Q6/Q5</f>
        <v>5.8927738488430713E-2</v>
      </c>
      <c r="F7" s="8">
        <f>R6/R5</f>
        <v>3.3116221274585564E-2</v>
      </c>
      <c r="G7" s="8">
        <f>S6/S5</f>
        <v>0.10605588355984689</v>
      </c>
      <c r="H7" s="8">
        <f>T6/T5</f>
        <v>0.17113783054953133</v>
      </c>
      <c r="I7" s="8">
        <f>U6/U5</f>
        <v>0.15762391054155081</v>
      </c>
      <c r="N7" s="8" t="s">
        <v>18</v>
      </c>
      <c r="Q7" s="8">
        <v>355001</v>
      </c>
      <c r="R7" s="8">
        <v>326402</v>
      </c>
      <c r="S7" s="3">
        <v>300109</v>
      </c>
      <c r="T7" s="3">
        <v>245064</v>
      </c>
      <c r="U7" s="3">
        <v>214214</v>
      </c>
      <c r="V7" s="3"/>
      <c r="W7" s="8" t="s">
        <v>18</v>
      </c>
      <c r="Y7" s="3">
        <v>658468</v>
      </c>
      <c r="Z7" s="3">
        <v>567188</v>
      </c>
      <c r="AA7" s="3">
        <v>560912</v>
      </c>
      <c r="AB7" s="3">
        <v>528926</v>
      </c>
      <c r="AC7" s="8">
        <v>480654</v>
      </c>
    </row>
    <row r="8" spans="1:29" x14ac:dyDescent="0.25">
      <c r="N8" s="8" t="s">
        <v>19</v>
      </c>
      <c r="Q8" s="8">
        <f>Q7-Q12</f>
        <v>270882</v>
      </c>
      <c r="R8" s="8">
        <f>R7-R12</f>
        <v>243155</v>
      </c>
      <c r="S8" s="8">
        <f>S7-S12</f>
        <v>231923</v>
      </c>
      <c r="T8" s="8">
        <f>T7-T12</f>
        <v>182028</v>
      </c>
      <c r="U8" s="8">
        <f>U7-U12</f>
        <v>127185</v>
      </c>
      <c r="W8" s="8" t="s">
        <v>19</v>
      </c>
      <c r="Y8" s="8">
        <f>Y7-Y12</f>
        <v>448173</v>
      </c>
      <c r="Z8" s="8">
        <f>Z7-Z12</f>
        <v>445684</v>
      </c>
      <c r="AA8" s="8">
        <f>AA7-AA12</f>
        <v>444580</v>
      </c>
      <c r="AB8" s="8">
        <f>AB7-AB12</f>
        <v>402024</v>
      </c>
      <c r="AC8" s="8">
        <f>AC7-AC12</f>
        <v>305629</v>
      </c>
    </row>
    <row r="9" spans="1:29" x14ac:dyDescent="0.25">
      <c r="A9" s="8" t="s">
        <v>5</v>
      </c>
      <c r="N9" s="8" t="s">
        <v>21</v>
      </c>
      <c r="Q9" s="8">
        <v>259588</v>
      </c>
      <c r="R9" s="8">
        <v>234575</v>
      </c>
      <c r="S9" s="8">
        <v>221676</v>
      </c>
      <c r="T9" s="3">
        <v>174379</v>
      </c>
      <c r="U9" s="3">
        <v>120278</v>
      </c>
      <c r="V9" s="3"/>
      <c r="W9" s="8" t="s">
        <v>21</v>
      </c>
      <c r="Y9" s="8">
        <v>301159</v>
      </c>
      <c r="Z9" s="8">
        <v>294641</v>
      </c>
      <c r="AA9" s="8">
        <v>266297</v>
      </c>
      <c r="AB9" s="8">
        <v>264257</v>
      </c>
      <c r="AC9" s="8">
        <v>95182</v>
      </c>
    </row>
    <row r="10" spans="1:29" x14ac:dyDescent="0.25">
      <c r="A10" s="8" t="s">
        <v>6</v>
      </c>
      <c r="E10" s="8">
        <f>Q6/Q7</f>
        <v>7.0461773347117326E-2</v>
      </c>
      <c r="F10" s="8">
        <f>R6/R7</f>
        <v>3.9518752948817716E-2</v>
      </c>
      <c r="G10" s="8">
        <f>S6/S7</f>
        <v>0.15759940554931709</v>
      </c>
      <c r="H10" s="8">
        <f>T6/T7</f>
        <v>0.26983971533966639</v>
      </c>
      <c r="I10" s="8">
        <f>U6/U7</f>
        <v>0.23208567133800778</v>
      </c>
      <c r="N10" s="8" t="s">
        <v>20</v>
      </c>
      <c r="Q10" s="8">
        <v>259588</v>
      </c>
      <c r="R10" s="8">
        <v>234575</v>
      </c>
      <c r="S10" s="8">
        <v>221676</v>
      </c>
      <c r="T10" s="3">
        <v>174379</v>
      </c>
      <c r="U10" s="3">
        <v>120278</v>
      </c>
      <c r="V10" s="3"/>
      <c r="W10" s="8" t="s">
        <v>20</v>
      </c>
      <c r="Y10" s="8">
        <v>301159</v>
      </c>
      <c r="Z10" s="8">
        <v>294641</v>
      </c>
      <c r="AA10" s="8">
        <v>266297</v>
      </c>
      <c r="AB10" s="8">
        <v>264257</v>
      </c>
      <c r="AC10" s="8">
        <v>95182</v>
      </c>
    </row>
    <row r="11" spans="1:29" x14ac:dyDescent="0.25">
      <c r="A11" s="16" t="s">
        <v>7</v>
      </c>
      <c r="B11" s="16"/>
      <c r="C11" s="16"/>
      <c r="E11" s="8">
        <f>Q6/Q8</f>
        <v>9.2342791326112478E-2</v>
      </c>
      <c r="F11" s="8">
        <f>R6/R8</f>
        <v>5.3048467027204872E-2</v>
      </c>
      <c r="G11" s="8">
        <f>S6/S8</f>
        <v>0.20393406432307273</v>
      </c>
      <c r="H11" s="8">
        <f>T6/T8</f>
        <v>0.36328476937613996</v>
      </c>
      <c r="I11" s="8">
        <f>U6/U8</f>
        <v>0.39089515273027481</v>
      </c>
      <c r="N11" s="16" t="s">
        <v>22</v>
      </c>
      <c r="O11" s="16"/>
      <c r="Q11" s="8">
        <v>163028</v>
      </c>
      <c r="R11" s="8">
        <v>129481</v>
      </c>
      <c r="S11" s="3">
        <v>116571</v>
      </c>
      <c r="T11" s="3">
        <v>89095</v>
      </c>
      <c r="U11" s="3">
        <v>152229</v>
      </c>
      <c r="V11" s="3"/>
      <c r="W11" s="16" t="s">
        <v>22</v>
      </c>
      <c r="X11" s="16"/>
      <c r="Y11" s="3">
        <v>237097</v>
      </c>
      <c r="Z11" s="8">
        <v>190864</v>
      </c>
      <c r="AA11" s="8">
        <v>160949</v>
      </c>
      <c r="AB11" s="8">
        <v>152725</v>
      </c>
      <c r="AC11" s="8">
        <v>141865</v>
      </c>
    </row>
    <row r="12" spans="1:29" x14ac:dyDescent="0.25">
      <c r="A12" s="16" t="s">
        <v>8</v>
      </c>
      <c r="B12" s="16"/>
      <c r="C12" s="16"/>
      <c r="D12" s="16"/>
      <c r="E12" s="8">
        <f>Q6/Q9</f>
        <v>9.6360386458542002E-2</v>
      </c>
      <c r="F12" s="8">
        <f>R6/R9</f>
        <v>5.4988809549184697E-2</v>
      </c>
      <c r="G12" s="8">
        <f>S6/S9</f>
        <v>0.2133609411934535</v>
      </c>
      <c r="H12" s="8">
        <f>T6/T9</f>
        <v>0.37921997488229658</v>
      </c>
      <c r="I12" s="8">
        <f>U6/U9</f>
        <v>0.41334242338582283</v>
      </c>
      <c r="N12" s="16" t="s">
        <v>23</v>
      </c>
      <c r="O12" s="16"/>
      <c r="Q12" s="8">
        <v>84119</v>
      </c>
      <c r="R12" s="8">
        <v>83247</v>
      </c>
      <c r="S12" s="3">
        <v>68186</v>
      </c>
      <c r="T12" s="3">
        <v>63036</v>
      </c>
      <c r="U12" s="3">
        <v>87029</v>
      </c>
      <c r="V12" s="3"/>
      <c r="W12" s="16" t="s">
        <v>23</v>
      </c>
      <c r="X12" s="16"/>
      <c r="Y12" s="3">
        <v>210295</v>
      </c>
      <c r="Z12" s="8">
        <v>121504</v>
      </c>
      <c r="AA12" s="8">
        <v>116332</v>
      </c>
      <c r="AB12" s="8">
        <v>126902</v>
      </c>
      <c r="AC12" s="8">
        <v>175025</v>
      </c>
    </row>
    <row r="13" spans="1:29" x14ac:dyDescent="0.25">
      <c r="N13" s="16" t="s">
        <v>24</v>
      </c>
      <c r="O13" s="16"/>
      <c r="Q13" s="8">
        <f>Q11-96607</f>
        <v>66421</v>
      </c>
      <c r="R13" s="8">
        <v>79081</v>
      </c>
      <c r="S13" s="8">
        <v>50220</v>
      </c>
      <c r="T13" s="8">
        <v>37326</v>
      </c>
      <c r="U13" s="8">
        <v>104846</v>
      </c>
      <c r="W13" s="16" t="s">
        <v>24</v>
      </c>
      <c r="X13" s="16"/>
      <c r="Y13" s="3">
        <f>Y11-118124</f>
        <v>118973</v>
      </c>
      <c r="Z13" s="8">
        <f>Z11-81914</f>
        <v>108950</v>
      </c>
      <c r="AA13" s="8">
        <f>AA11-79785</f>
        <v>81164</v>
      </c>
      <c r="AB13" s="8">
        <f>AB11-86027</f>
        <v>66698</v>
      </c>
      <c r="AC13" s="8">
        <f>AC11-66370</f>
        <v>75495</v>
      </c>
    </row>
    <row r="14" spans="1:29" x14ac:dyDescent="0.25">
      <c r="A14" s="16" t="s">
        <v>9</v>
      </c>
      <c r="B14" s="16"/>
    </row>
    <row r="15" spans="1:29" x14ac:dyDescent="0.25">
      <c r="A15" s="8" t="s">
        <v>10</v>
      </c>
      <c r="E15" s="8">
        <f>Q11/Q12</f>
        <v>1.9380639332374374</v>
      </c>
      <c r="F15" s="8">
        <f>R11/R12</f>
        <v>1.5553833771787573</v>
      </c>
      <c r="G15" s="8">
        <f>S11/S12</f>
        <v>1.7096031443404804</v>
      </c>
      <c r="H15" s="8">
        <f>T11/T12</f>
        <v>1.4133986928104576</v>
      </c>
      <c r="I15" s="8">
        <f>U11/U12</f>
        <v>1.7491755621689322</v>
      </c>
    </row>
    <row r="16" spans="1:29" x14ac:dyDescent="0.25">
      <c r="A16" s="8" t="s">
        <v>11</v>
      </c>
      <c r="E16" s="8">
        <f>Q13/Q12</f>
        <v>0.78960757973822804</v>
      </c>
      <c r="F16" s="8">
        <f>R13/R12</f>
        <v>0.94995615457614091</v>
      </c>
      <c r="G16" s="8">
        <f>S13/S12</f>
        <v>0.73651482709060512</v>
      </c>
      <c r="H16" s="8">
        <f>T13/T12</f>
        <v>0.59213782600418807</v>
      </c>
      <c r="I16" s="8">
        <f>U13/U12</f>
        <v>1.2047248618276667</v>
      </c>
      <c r="P16" s="1"/>
      <c r="Q16" s="1"/>
      <c r="R16" s="1"/>
      <c r="S16" s="1"/>
      <c r="T16" s="1"/>
    </row>
    <row r="17" spans="1:17" x14ac:dyDescent="0.25">
      <c r="P17" s="3"/>
      <c r="Q17" s="3"/>
    </row>
    <row r="19" spans="1:17" x14ac:dyDescent="0.25">
      <c r="A19" s="16" t="s">
        <v>13</v>
      </c>
      <c r="B19" s="16"/>
    </row>
    <row r="20" spans="1:17" x14ac:dyDescent="0.25">
      <c r="A20" s="16" t="s">
        <v>2</v>
      </c>
      <c r="B20" s="16"/>
    </row>
    <row r="21" spans="1:17" x14ac:dyDescent="0.25">
      <c r="A21" s="16" t="s">
        <v>3</v>
      </c>
      <c r="B21" s="16"/>
      <c r="E21" s="8">
        <f>Y4/Y5</f>
        <v>0.24273444879332068</v>
      </c>
      <c r="F21" s="8">
        <f>Z4/Z5</f>
        <v>0.24114189972107294</v>
      </c>
      <c r="G21" s="8">
        <f>AA4/AA5</f>
        <v>0.24485953626454812</v>
      </c>
      <c r="H21" s="8">
        <f>AB4/AB5</f>
        <v>0.30363335852574924</v>
      </c>
      <c r="I21" s="8">
        <f>AC4/AC5</f>
        <v>0.22844279612573967</v>
      </c>
    </row>
    <row r="22" spans="1:17" x14ac:dyDescent="0.25">
      <c r="A22" s="16" t="s">
        <v>4</v>
      </c>
      <c r="B22" s="16"/>
      <c r="E22" s="8">
        <f>Y6/Y5</f>
        <v>2.6345333214594899E-2</v>
      </c>
      <c r="F22" s="8">
        <f>Z6/Z5</f>
        <v>3.8284261645765864E-2</v>
      </c>
      <c r="G22" s="8">
        <f>AA6/AA5</f>
        <v>1.1769572403978572E-2</v>
      </c>
      <c r="H22" s="8">
        <f>AB6/AB5</f>
        <v>-1.3561524823947393E-2</v>
      </c>
      <c r="I22" s="8">
        <f>AC6/AC5</f>
        <v>-0.10396983637743856</v>
      </c>
    </row>
    <row r="24" spans="1:17" x14ac:dyDescent="0.25">
      <c r="A24" s="16" t="s">
        <v>5</v>
      </c>
      <c r="B24" s="16"/>
      <c r="C24" s="16"/>
    </row>
    <row r="25" spans="1:17" x14ac:dyDescent="0.25">
      <c r="A25" s="16" t="s">
        <v>6</v>
      </c>
      <c r="B25" s="16"/>
      <c r="E25" s="8">
        <f>Y6/Y7</f>
        <v>2.7406039473444419E-2</v>
      </c>
      <c r="F25" s="8">
        <f>Z6/Z7</f>
        <v>4.2058365127612012E-2</v>
      </c>
      <c r="G25" s="8">
        <f>AA6/AA7</f>
        <v>1.2326354223122343E-2</v>
      </c>
      <c r="H25" s="8">
        <f>AB6/AB7</f>
        <v>-1.4519989563757501E-2</v>
      </c>
      <c r="I25" s="8">
        <f>AC6/AC7</f>
        <v>-9.4602354292276772E-2</v>
      </c>
    </row>
    <row r="26" spans="1:17" x14ac:dyDescent="0.25">
      <c r="A26" s="16" t="s">
        <v>7</v>
      </c>
      <c r="B26" s="16"/>
      <c r="C26" s="16"/>
      <c r="E26" s="8">
        <f>Y6/Y8</f>
        <v>4.026570096815292E-2</v>
      </c>
      <c r="F26" s="8">
        <f>Z6/Z8</f>
        <v>5.3524470252465872E-2</v>
      </c>
      <c r="G26" s="8">
        <f>AA6/AA8</f>
        <v>1.5551756714202168E-2</v>
      </c>
      <c r="H26" s="8">
        <f>AB6/AB8</f>
        <v>-1.9103337114202139E-2</v>
      </c>
      <c r="I26" s="8">
        <f>AC6/AC8</f>
        <v>-0.14877842089592283</v>
      </c>
    </row>
    <row r="27" spans="1:17" x14ac:dyDescent="0.25">
      <c r="A27" s="16" t="s">
        <v>8</v>
      </c>
      <c r="B27" s="16"/>
      <c r="C27" s="16"/>
      <c r="D27" s="16"/>
      <c r="E27" s="8">
        <f>Y6/Y9</f>
        <v>5.9921835309587293E-2</v>
      </c>
      <c r="F27" s="8">
        <f>Z6/Z9</f>
        <v>8.0962934554254157E-2</v>
      </c>
      <c r="G27" s="8">
        <f>AA6/AA9</f>
        <v>2.5963491890633392E-2</v>
      </c>
      <c r="H27" s="8">
        <f>AB6/AB9</f>
        <v>-2.9062617073530691E-2</v>
      </c>
      <c r="I27" s="8">
        <f>AC6/AC9</f>
        <v>-0.47772688113298734</v>
      </c>
    </row>
    <row r="29" spans="1:17" x14ac:dyDescent="0.25">
      <c r="A29" s="16" t="s">
        <v>9</v>
      </c>
      <c r="B29" s="16"/>
    </row>
    <row r="30" spans="1:17" x14ac:dyDescent="0.25">
      <c r="A30" s="16" t="s">
        <v>10</v>
      </c>
      <c r="B30" s="16"/>
      <c r="E30" s="8">
        <f>Y11/Y12</f>
        <v>1.1274495351767755</v>
      </c>
      <c r="F30" s="8">
        <f>Z11/Z12</f>
        <v>1.5708454042665263</v>
      </c>
      <c r="G30" s="8">
        <f>AA11/AA12</f>
        <v>1.383531616408211</v>
      </c>
      <c r="H30" s="8">
        <f>AB11/AB12</f>
        <v>1.2034877306898237</v>
      </c>
      <c r="I30" s="8">
        <f>AC11/AC12</f>
        <v>0.81054135123553783</v>
      </c>
    </row>
    <row r="31" spans="1:17" x14ac:dyDescent="0.25">
      <c r="A31" s="16" t="s">
        <v>11</v>
      </c>
      <c r="B31" s="16"/>
      <c r="E31" s="8">
        <f>Y11/Y13</f>
        <v>1.9928639271095123</v>
      </c>
      <c r="F31" s="8">
        <f>Z11/Z13</f>
        <v>1.7518494722349702</v>
      </c>
      <c r="G31" s="8">
        <f>AA11/AA13</f>
        <v>1.983009708737864</v>
      </c>
      <c r="H31" s="8">
        <f>AB11/AB13</f>
        <v>2.2897987945665537</v>
      </c>
      <c r="I31" s="8">
        <f>AC11/AC13</f>
        <v>1.8791310682826676</v>
      </c>
    </row>
    <row r="36" spans="7:11" x14ac:dyDescent="0.25">
      <c r="G36" s="1"/>
      <c r="H36" s="1"/>
      <c r="I36" s="1"/>
      <c r="J36" s="1"/>
      <c r="K36" s="1"/>
    </row>
  </sheetData>
  <mergeCells count="25">
    <mergeCell ref="A11:C11"/>
    <mergeCell ref="N11:O11"/>
    <mergeCell ref="W11:X11"/>
    <mergeCell ref="Q2:R2"/>
    <mergeCell ref="Y2:Z2"/>
    <mergeCell ref="A4:B4"/>
    <mergeCell ref="A5:B5"/>
    <mergeCell ref="A6:B6"/>
    <mergeCell ref="A25:B25"/>
    <mergeCell ref="A12:D12"/>
    <mergeCell ref="N12:O12"/>
    <mergeCell ref="W12:X12"/>
    <mergeCell ref="N13:O13"/>
    <mergeCell ref="W13:X13"/>
    <mergeCell ref="A14:B14"/>
    <mergeCell ref="A19:B19"/>
    <mergeCell ref="A20:B20"/>
    <mergeCell ref="A21:B21"/>
    <mergeCell ref="A22:B22"/>
    <mergeCell ref="A24:C24"/>
    <mergeCell ref="A26:C26"/>
    <mergeCell ref="A27:D27"/>
    <mergeCell ref="A29:B29"/>
    <mergeCell ref="A30:B30"/>
    <mergeCell ref="A31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"/>
  <sheetViews>
    <sheetView workbookViewId="0">
      <selection activeCell="L8" sqref="L8:R8"/>
    </sheetView>
  </sheetViews>
  <sheetFormatPr defaultRowHeight="15" x14ac:dyDescent="0.25"/>
  <cols>
    <col min="1" max="5" width="9.140625" style="10"/>
    <col min="6" max="6" width="12" style="10" bestFit="1" customWidth="1"/>
    <col min="7" max="14" width="9.140625" style="10"/>
    <col min="15" max="15" width="11.7109375" style="10" customWidth="1"/>
    <col min="16" max="24" width="9.140625" style="10"/>
    <col min="25" max="25" width="11.140625" style="10" bestFit="1" customWidth="1"/>
    <col min="26" max="16384" width="9.140625" style="10"/>
  </cols>
  <sheetData>
    <row r="2" spans="1:22" x14ac:dyDescent="0.25">
      <c r="A2" s="11" t="s">
        <v>12</v>
      </c>
      <c r="E2" s="11">
        <v>2019</v>
      </c>
      <c r="F2" s="11">
        <v>2018</v>
      </c>
      <c r="G2" s="11">
        <v>2017</v>
      </c>
      <c r="H2" s="11">
        <v>2016</v>
      </c>
      <c r="I2" s="11">
        <v>2015</v>
      </c>
      <c r="Q2" s="16"/>
      <c r="R2" s="16"/>
    </row>
    <row r="3" spans="1:22" x14ac:dyDescent="0.25">
      <c r="Q3" s="11"/>
      <c r="R3" s="11"/>
      <c r="S3" s="11"/>
      <c r="T3" s="11"/>
      <c r="U3" s="11"/>
      <c r="V3" s="11"/>
    </row>
    <row r="4" spans="1:22" x14ac:dyDescent="0.25">
      <c r="A4" s="17" t="s">
        <v>13</v>
      </c>
      <c r="B4" s="17"/>
      <c r="T4" s="3"/>
    </row>
    <row r="5" spans="1:22" x14ac:dyDescent="0.25">
      <c r="A5" s="16" t="s">
        <v>2</v>
      </c>
      <c r="B5" s="16"/>
      <c r="N5" s="16" t="s">
        <v>25</v>
      </c>
      <c r="O5" s="16"/>
      <c r="T5" s="3"/>
      <c r="U5" s="3"/>
      <c r="V5" s="3"/>
    </row>
    <row r="6" spans="1:22" x14ac:dyDescent="0.25">
      <c r="A6" s="16" t="s">
        <v>3</v>
      </c>
      <c r="B6" s="16"/>
      <c r="E6" s="10">
        <f>N7/N8</f>
        <v>0.24273444879332068</v>
      </c>
      <c r="F6" s="10">
        <f>O7/O8</f>
        <v>0.24114189972107294</v>
      </c>
      <c r="G6" s="10">
        <f>P7/P8</f>
        <v>0.24485953626454812</v>
      </c>
      <c r="H6" s="10">
        <f>Q7/Q8</f>
        <v>0.30363335852574924</v>
      </c>
      <c r="I6" s="10">
        <f>R7/R8</f>
        <v>0.22844279612573967</v>
      </c>
      <c r="N6" s="11">
        <v>2019</v>
      </c>
      <c r="O6" s="11">
        <v>2018</v>
      </c>
      <c r="P6" s="11">
        <v>2017</v>
      </c>
      <c r="Q6" s="11">
        <v>2016</v>
      </c>
      <c r="R6" s="11">
        <v>2015</v>
      </c>
      <c r="S6" s="3"/>
      <c r="T6" s="3"/>
      <c r="U6" s="3"/>
      <c r="V6" s="3"/>
    </row>
    <row r="7" spans="1:22" x14ac:dyDescent="0.25">
      <c r="A7" s="16" t="s">
        <v>4</v>
      </c>
      <c r="B7" s="16"/>
      <c r="E7" s="10">
        <f>N9/N8</f>
        <v>2.6345333214594899E-2</v>
      </c>
      <c r="F7" s="10">
        <f>O9/O8</f>
        <v>3.8284261645765864E-2</v>
      </c>
      <c r="G7" s="10">
        <f>P9/P8</f>
        <v>1.1769572403978572E-2</v>
      </c>
      <c r="H7" s="10">
        <f>Q9/Q8</f>
        <v>-1.3561524823947393E-2</v>
      </c>
      <c r="I7" s="10">
        <f>R9/R8</f>
        <v>-0.10396983637743856</v>
      </c>
      <c r="L7" s="10" t="s">
        <v>15</v>
      </c>
      <c r="N7" s="3">
        <v>166268</v>
      </c>
      <c r="O7" s="3">
        <v>150256</v>
      </c>
      <c r="P7" s="10">
        <v>143842</v>
      </c>
      <c r="Q7" s="10">
        <v>171950</v>
      </c>
      <c r="R7" s="10">
        <v>99909</v>
      </c>
      <c r="S7" s="3"/>
      <c r="T7" s="3"/>
      <c r="U7" s="3"/>
      <c r="V7" s="3"/>
    </row>
    <row r="8" spans="1:22" x14ac:dyDescent="0.25">
      <c r="L8" s="10" t="s">
        <v>16</v>
      </c>
      <c r="N8" s="10">
        <v>684979</v>
      </c>
      <c r="O8" s="10">
        <v>623102</v>
      </c>
      <c r="P8" s="10">
        <v>587447</v>
      </c>
      <c r="Q8" s="10">
        <v>566308</v>
      </c>
      <c r="R8" s="10">
        <v>437348</v>
      </c>
    </row>
    <row r="9" spans="1:22" x14ac:dyDescent="0.25">
      <c r="A9" s="16" t="s">
        <v>5</v>
      </c>
      <c r="B9" s="16"/>
      <c r="C9" s="16"/>
      <c r="L9" s="10" t="s">
        <v>17</v>
      </c>
      <c r="N9" s="3">
        <v>18046</v>
      </c>
      <c r="O9" s="10">
        <v>23855</v>
      </c>
      <c r="P9" s="10">
        <v>6914</v>
      </c>
      <c r="Q9" s="10">
        <v>-7680</v>
      </c>
      <c r="R9" s="10">
        <v>-45471</v>
      </c>
      <c r="T9" s="3"/>
      <c r="U9" s="3"/>
      <c r="V9" s="3"/>
    </row>
    <row r="10" spans="1:22" x14ac:dyDescent="0.25">
      <c r="A10" s="16" t="s">
        <v>6</v>
      </c>
      <c r="B10" s="16"/>
      <c r="E10" s="10">
        <f>N9/N10</f>
        <v>2.7406039473444419E-2</v>
      </c>
      <c r="F10" s="10">
        <f>O9/O10</f>
        <v>4.2058365127612012E-2</v>
      </c>
      <c r="G10" s="10">
        <f>P9/P10</f>
        <v>1.2326354223122343E-2</v>
      </c>
      <c r="H10" s="10">
        <f>Q9/Q10</f>
        <v>-1.4519989563757501E-2</v>
      </c>
      <c r="I10" s="10">
        <f>R9/R10</f>
        <v>-9.4602354292276772E-2</v>
      </c>
      <c r="L10" s="10" t="s">
        <v>18</v>
      </c>
      <c r="N10" s="3">
        <v>658468</v>
      </c>
      <c r="O10" s="3">
        <v>567188</v>
      </c>
      <c r="P10" s="3">
        <v>560912</v>
      </c>
      <c r="Q10" s="3">
        <v>528926</v>
      </c>
      <c r="R10" s="10">
        <v>480654</v>
      </c>
      <c r="T10" s="3"/>
      <c r="U10" s="3"/>
      <c r="V10" s="3"/>
    </row>
    <row r="11" spans="1:22" x14ac:dyDescent="0.25">
      <c r="A11" s="16" t="s">
        <v>7</v>
      </c>
      <c r="B11" s="16"/>
      <c r="C11" s="16"/>
      <c r="E11" s="10">
        <f>N9/N11</f>
        <v>4.026570096815292E-2</v>
      </c>
      <c r="F11" s="10">
        <f>O9/O11</f>
        <v>5.3524470252465872E-2</v>
      </c>
      <c r="G11" s="10">
        <f>P9/P11</f>
        <v>1.5551756714202168E-2</v>
      </c>
      <c r="H11" s="10">
        <f>Q9/Q11</f>
        <v>-1.9103337114202139E-2</v>
      </c>
      <c r="I11" s="10">
        <f>R9/R11</f>
        <v>-0.14877842089592283</v>
      </c>
      <c r="L11" s="10" t="s">
        <v>19</v>
      </c>
      <c r="N11" s="10">
        <f>N10-N15</f>
        <v>448173</v>
      </c>
      <c r="O11" s="10">
        <f>O10-O15</f>
        <v>445684</v>
      </c>
      <c r="P11" s="10">
        <f>P10-P15</f>
        <v>444580</v>
      </c>
      <c r="Q11" s="10">
        <f>Q10-Q15</f>
        <v>402024</v>
      </c>
      <c r="R11" s="10">
        <f>R10-R15</f>
        <v>305629</v>
      </c>
      <c r="S11" s="3"/>
      <c r="T11" s="3"/>
      <c r="U11" s="3"/>
      <c r="V11" s="3"/>
    </row>
    <row r="12" spans="1:22" x14ac:dyDescent="0.25">
      <c r="A12" s="16" t="s">
        <v>8</v>
      </c>
      <c r="B12" s="16"/>
      <c r="C12" s="16"/>
      <c r="D12" s="16"/>
      <c r="E12" s="10">
        <f>N9/N12</f>
        <v>5.9921835309587293E-2</v>
      </c>
      <c r="F12" s="10">
        <f>O9/O12</f>
        <v>8.0962934554254157E-2</v>
      </c>
      <c r="G12" s="10">
        <f>P9/P12</f>
        <v>2.5963491890633392E-2</v>
      </c>
      <c r="H12" s="10">
        <f>Q9/Q12</f>
        <v>-2.9062617073530691E-2</v>
      </c>
      <c r="I12" s="10">
        <f>R9/R12</f>
        <v>-0.47772688113298734</v>
      </c>
      <c r="L12" s="10" t="s">
        <v>21</v>
      </c>
      <c r="N12" s="10">
        <v>301159</v>
      </c>
      <c r="O12" s="10">
        <v>294641</v>
      </c>
      <c r="P12" s="10">
        <v>266297</v>
      </c>
      <c r="Q12" s="10">
        <v>264257</v>
      </c>
      <c r="R12" s="10">
        <v>95182</v>
      </c>
      <c r="S12" s="3"/>
      <c r="T12" s="3"/>
      <c r="U12" s="3"/>
      <c r="V12" s="3"/>
    </row>
    <row r="13" spans="1:22" x14ac:dyDescent="0.25">
      <c r="L13" s="10" t="s">
        <v>20</v>
      </c>
      <c r="N13" s="10">
        <v>301159</v>
      </c>
      <c r="O13" s="10">
        <v>294641</v>
      </c>
      <c r="P13" s="10">
        <v>266297</v>
      </c>
      <c r="Q13" s="10">
        <v>264257</v>
      </c>
      <c r="R13" s="10">
        <v>95182</v>
      </c>
    </row>
    <row r="14" spans="1:22" x14ac:dyDescent="0.25">
      <c r="A14" s="16" t="s">
        <v>9</v>
      </c>
      <c r="B14" s="16"/>
      <c r="L14" s="16" t="s">
        <v>22</v>
      </c>
      <c r="M14" s="16"/>
      <c r="N14" s="3">
        <v>237097</v>
      </c>
      <c r="O14" s="10">
        <v>190864</v>
      </c>
      <c r="P14" s="10">
        <v>160949</v>
      </c>
      <c r="Q14" s="10">
        <v>152725</v>
      </c>
      <c r="R14" s="10">
        <v>141865</v>
      </c>
    </row>
    <row r="15" spans="1:22" x14ac:dyDescent="0.25">
      <c r="A15" s="16" t="s">
        <v>10</v>
      </c>
      <c r="B15" s="16"/>
      <c r="E15" s="10">
        <f>N14/N15</f>
        <v>1.1274495351767755</v>
      </c>
      <c r="F15" s="10">
        <f>O14/O15</f>
        <v>1.5708454042665263</v>
      </c>
      <c r="G15" s="10">
        <f>P14/P15</f>
        <v>1.383531616408211</v>
      </c>
      <c r="H15" s="10">
        <f>Q14/Q15</f>
        <v>1.2034877306898237</v>
      </c>
      <c r="I15" s="10">
        <f>R14/R15</f>
        <v>0.81054135123553783</v>
      </c>
      <c r="L15" s="16" t="s">
        <v>23</v>
      </c>
      <c r="M15" s="16"/>
      <c r="N15" s="3">
        <v>210295</v>
      </c>
      <c r="O15" s="10">
        <v>121504</v>
      </c>
      <c r="P15" s="10">
        <v>116332</v>
      </c>
      <c r="Q15" s="10">
        <v>126902</v>
      </c>
      <c r="R15" s="10">
        <v>175025</v>
      </c>
    </row>
    <row r="16" spans="1:22" x14ac:dyDescent="0.25">
      <c r="A16" s="16" t="s">
        <v>11</v>
      </c>
      <c r="B16" s="16"/>
      <c r="E16" s="10">
        <f>N14/N16</f>
        <v>1.9928639271095123</v>
      </c>
      <c r="F16" s="10">
        <f>O14/O16</f>
        <v>1.7518494722349702</v>
      </c>
      <c r="G16" s="10">
        <f>P14/P16</f>
        <v>1.983009708737864</v>
      </c>
      <c r="H16" s="10">
        <f>Q14/Q16</f>
        <v>2.2897987945665537</v>
      </c>
      <c r="I16" s="10">
        <f>R14/R16</f>
        <v>1.8791310682826676</v>
      </c>
      <c r="L16" s="16" t="s">
        <v>24</v>
      </c>
      <c r="M16" s="16"/>
      <c r="N16" s="3">
        <f>N14-118124</f>
        <v>118973</v>
      </c>
      <c r="O16" s="10">
        <f>O14-81914</f>
        <v>108950</v>
      </c>
      <c r="P16" s="10">
        <f>P14-79785</f>
        <v>81164</v>
      </c>
      <c r="Q16" s="10">
        <f>Q14-86027</f>
        <v>66698</v>
      </c>
      <c r="R16" s="10">
        <f>R14-66370</f>
        <v>75495</v>
      </c>
      <c r="S16" s="11"/>
      <c r="T16" s="11"/>
    </row>
    <row r="17" spans="16:17" x14ac:dyDescent="0.25">
      <c r="P17" s="3"/>
      <c r="Q17" s="3"/>
    </row>
    <row r="36" spans="7:11" x14ac:dyDescent="0.25">
      <c r="G36" s="11"/>
      <c r="H36" s="11"/>
      <c r="I36" s="11"/>
      <c r="J36" s="11"/>
      <c r="K36" s="11"/>
    </row>
  </sheetData>
  <mergeCells count="16">
    <mergeCell ref="A10:B10"/>
    <mergeCell ref="L15:M15"/>
    <mergeCell ref="L16:M16"/>
    <mergeCell ref="Q2:R2"/>
    <mergeCell ref="N5:O5"/>
    <mergeCell ref="L14:M14"/>
    <mergeCell ref="A4:B4"/>
    <mergeCell ref="A5:B5"/>
    <mergeCell ref="A6:B6"/>
    <mergeCell ref="A7:B7"/>
    <mergeCell ref="A9:C9"/>
    <mergeCell ref="A11:C11"/>
    <mergeCell ref="A12:D12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6"/>
  <sheetViews>
    <sheetView workbookViewId="0">
      <selection activeCell="G20" sqref="G20"/>
    </sheetView>
  </sheetViews>
  <sheetFormatPr defaultRowHeight="15" x14ac:dyDescent="0.25"/>
  <cols>
    <col min="1" max="5" width="9.140625" style="9"/>
    <col min="6" max="6" width="12" style="9" bestFit="1" customWidth="1"/>
    <col min="7" max="8" width="9.140625" style="9"/>
    <col min="9" max="9" width="9.140625" style="9" customWidth="1"/>
    <col min="10" max="10" width="7" style="9" customWidth="1"/>
    <col min="11" max="11" width="11" style="9" customWidth="1"/>
    <col min="12" max="12" width="11.5703125" style="9" customWidth="1"/>
    <col min="13" max="13" width="9.42578125" style="9" customWidth="1"/>
    <col min="14" max="14" width="9.140625" style="9"/>
    <col min="15" max="15" width="11.7109375" style="9" customWidth="1"/>
    <col min="16" max="24" width="9.140625" style="9"/>
    <col min="25" max="25" width="11.140625" style="9" bestFit="1" customWidth="1"/>
    <col min="26" max="16384" width="9.140625" style="9"/>
  </cols>
  <sheetData>
    <row r="2" spans="1:29" x14ac:dyDescent="0.25">
      <c r="A2" s="1" t="s">
        <v>12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K2" s="11" t="s">
        <v>14</v>
      </c>
      <c r="L2" s="10"/>
      <c r="M2" s="10"/>
      <c r="N2" s="10"/>
      <c r="O2" s="10"/>
      <c r="Y2" s="16"/>
      <c r="Z2" s="16"/>
    </row>
    <row r="3" spans="1:29" x14ac:dyDescent="0.25">
      <c r="K3" s="10"/>
      <c r="L3" s="10"/>
      <c r="M3" s="10"/>
      <c r="N3" s="11">
        <v>2019</v>
      </c>
      <c r="O3" s="11">
        <v>2018</v>
      </c>
      <c r="P3" s="1">
        <v>2017</v>
      </c>
      <c r="Q3" s="1">
        <v>2016</v>
      </c>
      <c r="R3" s="1">
        <v>2015</v>
      </c>
      <c r="V3" s="1"/>
      <c r="Y3" s="1"/>
      <c r="Z3" s="1"/>
      <c r="AA3" s="1"/>
      <c r="AB3" s="1"/>
      <c r="AC3" s="1"/>
    </row>
    <row r="4" spans="1:29" x14ac:dyDescent="0.25">
      <c r="A4" s="17" t="s">
        <v>1</v>
      </c>
      <c r="B4" s="17"/>
      <c r="K4" s="10" t="s">
        <v>15</v>
      </c>
      <c r="L4" s="10"/>
      <c r="M4" s="10"/>
      <c r="N4" s="10">
        <v>168907</v>
      </c>
      <c r="O4" s="10">
        <v>148776</v>
      </c>
      <c r="P4" s="9">
        <v>208618</v>
      </c>
      <c r="Q4" s="3">
        <v>197057</v>
      </c>
      <c r="R4" s="9">
        <v>159064</v>
      </c>
      <c r="Y4" s="3"/>
      <c r="Z4" s="3"/>
    </row>
    <row r="5" spans="1:29" x14ac:dyDescent="0.25">
      <c r="A5" s="16" t="s">
        <v>2</v>
      </c>
      <c r="B5" s="16"/>
      <c r="K5" s="10" t="s">
        <v>16</v>
      </c>
      <c r="L5" s="10"/>
      <c r="M5" s="10"/>
      <c r="N5" s="10">
        <v>424486</v>
      </c>
      <c r="O5" s="10">
        <v>389507</v>
      </c>
      <c r="P5" s="9">
        <v>445963</v>
      </c>
      <c r="Q5" s="3">
        <v>386402</v>
      </c>
      <c r="R5" s="3">
        <v>315409</v>
      </c>
      <c r="V5" s="3"/>
    </row>
    <row r="6" spans="1:29" x14ac:dyDescent="0.25">
      <c r="A6" s="16" t="s">
        <v>3</v>
      </c>
      <c r="B6" s="16"/>
      <c r="E6" s="9">
        <f>N4/N5</f>
        <v>0.39790947169046798</v>
      </c>
      <c r="F6" s="9">
        <f>O4/O5</f>
        <v>0.38195975938814963</v>
      </c>
      <c r="G6" s="9">
        <f>P4/P5</f>
        <v>0.46779217109939614</v>
      </c>
      <c r="H6" s="9">
        <f>Q4/Q5</f>
        <v>0.50997924441384879</v>
      </c>
      <c r="I6" s="9">
        <f>R4/R5</f>
        <v>0.5043102764981342</v>
      </c>
      <c r="K6" s="10" t="s">
        <v>17</v>
      </c>
      <c r="L6" s="10"/>
      <c r="M6" s="10"/>
      <c r="N6" s="10">
        <v>25014</v>
      </c>
      <c r="O6" s="10">
        <v>12899</v>
      </c>
      <c r="P6" s="3">
        <v>47297</v>
      </c>
      <c r="Q6" s="3">
        <v>66128</v>
      </c>
      <c r="R6" s="3">
        <v>49716</v>
      </c>
      <c r="V6" s="3"/>
      <c r="Y6" s="3"/>
    </row>
    <row r="7" spans="1:29" x14ac:dyDescent="0.25">
      <c r="A7" s="9" t="s">
        <v>4</v>
      </c>
      <c r="E7" s="9">
        <f>N6/N5</f>
        <v>5.8927738488430713E-2</v>
      </c>
      <c r="F7" s="9">
        <f>O6/O5</f>
        <v>3.3116221274585564E-2</v>
      </c>
      <c r="G7" s="9">
        <f>P6/P5</f>
        <v>0.10605588355984689</v>
      </c>
      <c r="H7" s="9">
        <f>Q6/Q5</f>
        <v>0.17113783054953133</v>
      </c>
      <c r="I7" s="9">
        <f>R6/R5</f>
        <v>0.15762391054155081</v>
      </c>
      <c r="K7" s="10" t="s">
        <v>18</v>
      </c>
      <c r="L7" s="10"/>
      <c r="M7" s="10"/>
      <c r="N7" s="10">
        <v>355001</v>
      </c>
      <c r="O7" s="10">
        <v>326402</v>
      </c>
      <c r="P7" s="3">
        <v>300109</v>
      </c>
      <c r="Q7" s="3">
        <v>245064</v>
      </c>
      <c r="R7" s="3">
        <v>214214</v>
      </c>
      <c r="V7" s="3"/>
      <c r="Y7" s="3"/>
      <c r="Z7" s="3"/>
      <c r="AA7" s="3"/>
      <c r="AB7" s="3"/>
    </row>
    <row r="8" spans="1:29" x14ac:dyDescent="0.25">
      <c r="K8" s="10" t="s">
        <v>19</v>
      </c>
      <c r="L8" s="10"/>
      <c r="M8" s="10"/>
      <c r="N8" s="10">
        <f>N7-N12</f>
        <v>270882</v>
      </c>
      <c r="O8" s="10">
        <f>O7-O12</f>
        <v>243155</v>
      </c>
      <c r="P8" s="9">
        <f>P7-P12</f>
        <v>231923</v>
      </c>
      <c r="Q8" s="9">
        <f>Q7-Q12</f>
        <v>182028</v>
      </c>
      <c r="R8" s="9">
        <f>R7-R12</f>
        <v>127185</v>
      </c>
    </row>
    <row r="9" spans="1:29" x14ac:dyDescent="0.25">
      <c r="A9" s="9" t="s">
        <v>5</v>
      </c>
      <c r="K9" s="10" t="s">
        <v>21</v>
      </c>
      <c r="L9" s="10"/>
      <c r="M9" s="10"/>
      <c r="N9" s="10">
        <v>259588</v>
      </c>
      <c r="O9" s="10">
        <v>234575</v>
      </c>
      <c r="P9" s="9">
        <v>221676</v>
      </c>
      <c r="Q9" s="3">
        <v>174379</v>
      </c>
      <c r="R9" s="3">
        <v>120278</v>
      </c>
      <c r="V9" s="3"/>
    </row>
    <row r="10" spans="1:29" x14ac:dyDescent="0.25">
      <c r="A10" s="9" t="s">
        <v>6</v>
      </c>
      <c r="E10" s="9">
        <f>N6/N7</f>
        <v>7.0461773347117326E-2</v>
      </c>
      <c r="F10" s="9">
        <f>O6/O7</f>
        <v>3.9518752948817716E-2</v>
      </c>
      <c r="G10" s="9">
        <f>P6/P7</f>
        <v>0.15759940554931709</v>
      </c>
      <c r="H10" s="9">
        <f>Q6/Q7</f>
        <v>0.26983971533966639</v>
      </c>
      <c r="I10" s="9">
        <f>R6/R7</f>
        <v>0.23208567133800778</v>
      </c>
      <c r="K10" s="10" t="s">
        <v>20</v>
      </c>
      <c r="L10" s="10"/>
      <c r="M10" s="10"/>
      <c r="N10" s="10">
        <v>259588</v>
      </c>
      <c r="O10" s="10">
        <v>234575</v>
      </c>
      <c r="P10" s="9">
        <v>221676</v>
      </c>
      <c r="Q10" s="3">
        <v>174379</v>
      </c>
      <c r="R10" s="3">
        <v>120278</v>
      </c>
      <c r="V10" s="3"/>
    </row>
    <row r="11" spans="1:29" x14ac:dyDescent="0.25">
      <c r="A11" s="16" t="s">
        <v>7</v>
      </c>
      <c r="B11" s="16"/>
      <c r="C11" s="16"/>
      <c r="E11" s="9">
        <f>N6/N8</f>
        <v>9.2342791326112478E-2</v>
      </c>
      <c r="F11" s="9">
        <f>O6/O8</f>
        <v>5.3048467027204872E-2</v>
      </c>
      <c r="G11" s="9">
        <f>P6/P8</f>
        <v>0.20393406432307273</v>
      </c>
      <c r="H11" s="9">
        <f>Q6/Q8</f>
        <v>0.36328476937613996</v>
      </c>
      <c r="I11" s="9">
        <f>R6/R8</f>
        <v>0.39089515273027481</v>
      </c>
      <c r="K11" s="10" t="s">
        <v>22</v>
      </c>
      <c r="L11" s="10"/>
      <c r="M11" s="10"/>
      <c r="N11" s="10">
        <v>163028</v>
      </c>
      <c r="O11" s="10">
        <v>129481</v>
      </c>
      <c r="P11" s="3">
        <v>116571</v>
      </c>
      <c r="Q11" s="3">
        <v>89095</v>
      </c>
      <c r="R11" s="3">
        <v>152229</v>
      </c>
      <c r="V11" s="3"/>
      <c r="W11" s="16"/>
      <c r="X11" s="16"/>
      <c r="Y11" s="3"/>
    </row>
    <row r="12" spans="1:29" x14ac:dyDescent="0.25">
      <c r="A12" s="16" t="s">
        <v>8</v>
      </c>
      <c r="B12" s="16"/>
      <c r="C12" s="16"/>
      <c r="D12" s="16"/>
      <c r="E12" s="9">
        <f>N6/N9</f>
        <v>9.6360386458542002E-2</v>
      </c>
      <c r="F12" s="9">
        <f>O6/O9</f>
        <v>5.4988809549184697E-2</v>
      </c>
      <c r="G12" s="9">
        <f>P6/P9</f>
        <v>0.2133609411934535</v>
      </c>
      <c r="H12" s="9">
        <f>Q6/Q9</f>
        <v>0.37921997488229658</v>
      </c>
      <c r="I12" s="9">
        <f>R6/R9</f>
        <v>0.41334242338582283</v>
      </c>
      <c r="K12" s="10" t="s">
        <v>23</v>
      </c>
      <c r="L12" s="10"/>
      <c r="M12" s="10"/>
      <c r="N12" s="10">
        <v>84119</v>
      </c>
      <c r="O12" s="10">
        <v>83247</v>
      </c>
      <c r="P12" s="3">
        <v>68186</v>
      </c>
      <c r="Q12" s="3">
        <v>63036</v>
      </c>
      <c r="R12" s="3">
        <v>87029</v>
      </c>
      <c r="V12" s="3"/>
      <c r="W12" s="16"/>
      <c r="X12" s="16"/>
      <c r="Y12" s="3"/>
    </row>
    <row r="13" spans="1:29" x14ac:dyDescent="0.25">
      <c r="K13" s="10" t="s">
        <v>24</v>
      </c>
      <c r="L13" s="10"/>
      <c r="M13" s="10"/>
      <c r="N13" s="10">
        <f>N11-96607</f>
        <v>66421</v>
      </c>
      <c r="O13" s="10">
        <v>79081</v>
      </c>
      <c r="P13" s="9">
        <v>50220</v>
      </c>
      <c r="Q13" s="9">
        <v>37326</v>
      </c>
      <c r="R13" s="9">
        <v>104846</v>
      </c>
      <c r="W13" s="16"/>
      <c r="X13" s="16"/>
      <c r="Y13" s="3"/>
    </row>
    <row r="14" spans="1:29" x14ac:dyDescent="0.25">
      <c r="A14" s="16" t="s">
        <v>9</v>
      </c>
      <c r="B14" s="16"/>
    </row>
    <row r="15" spans="1:29" x14ac:dyDescent="0.25">
      <c r="A15" s="9" t="s">
        <v>10</v>
      </c>
      <c r="E15" s="9">
        <f>N11/N12</f>
        <v>1.9380639332374374</v>
      </c>
      <c r="F15" s="9">
        <f>O11/O12</f>
        <v>1.5553833771787573</v>
      </c>
      <c r="G15" s="9">
        <f>P11/P12</f>
        <v>1.7096031443404804</v>
      </c>
      <c r="H15" s="9">
        <f>Q11/Q12</f>
        <v>1.4133986928104576</v>
      </c>
      <c r="I15" s="9">
        <f>R11/R12</f>
        <v>1.7491755621689322</v>
      </c>
    </row>
    <row r="16" spans="1:29" x14ac:dyDescent="0.25">
      <c r="A16" s="9" t="s">
        <v>11</v>
      </c>
      <c r="E16" s="9">
        <f>N13/N12</f>
        <v>0.78960757973822804</v>
      </c>
      <c r="F16" s="9">
        <f>O13/O12</f>
        <v>0.94995615457614091</v>
      </c>
      <c r="G16" s="9">
        <f>P13/P12</f>
        <v>0.73651482709060512</v>
      </c>
      <c r="H16" s="9">
        <f>Q13/Q12</f>
        <v>0.59213782600418807</v>
      </c>
      <c r="I16" s="9">
        <f>R13/R12</f>
        <v>1.2047248618276667</v>
      </c>
      <c r="P16" s="1"/>
      <c r="Q16" s="1"/>
      <c r="R16" s="1"/>
      <c r="S16" s="1"/>
      <c r="T16" s="1"/>
    </row>
    <row r="17" spans="1:17" x14ac:dyDescent="0.25">
      <c r="P17" s="3"/>
      <c r="Q17" s="3"/>
    </row>
    <row r="19" spans="1:17" x14ac:dyDescent="0.25">
      <c r="A19" s="16"/>
      <c r="B19" s="16"/>
    </row>
    <row r="20" spans="1:17" x14ac:dyDescent="0.25">
      <c r="A20" s="16"/>
      <c r="B20" s="16"/>
    </row>
    <row r="21" spans="1:17" x14ac:dyDescent="0.25">
      <c r="A21" s="16"/>
      <c r="B21" s="16"/>
    </row>
    <row r="22" spans="1:17" x14ac:dyDescent="0.25">
      <c r="A22" s="16"/>
      <c r="B22" s="16"/>
    </row>
    <row r="24" spans="1:17" x14ac:dyDescent="0.25">
      <c r="A24" s="16"/>
      <c r="B24" s="16"/>
      <c r="C24" s="16"/>
    </row>
    <row r="25" spans="1:17" x14ac:dyDescent="0.25">
      <c r="A25" s="16"/>
      <c r="B25" s="16"/>
    </row>
    <row r="26" spans="1:17" x14ac:dyDescent="0.25">
      <c r="A26" s="16"/>
      <c r="B26" s="16"/>
      <c r="C26" s="16"/>
    </row>
    <row r="27" spans="1:17" x14ac:dyDescent="0.25">
      <c r="A27" s="16"/>
      <c r="B27" s="16"/>
      <c r="C27" s="16"/>
      <c r="D27" s="16"/>
    </row>
    <row r="29" spans="1:17" x14ac:dyDescent="0.25">
      <c r="A29" s="16"/>
      <c r="B29" s="16"/>
    </row>
    <row r="30" spans="1:17" x14ac:dyDescent="0.25">
      <c r="A30" s="16"/>
      <c r="B30" s="16"/>
    </row>
    <row r="31" spans="1:17" x14ac:dyDescent="0.25">
      <c r="A31" s="16"/>
      <c r="B31" s="16"/>
    </row>
    <row r="36" spans="7:11" x14ac:dyDescent="0.25">
      <c r="G36" s="1"/>
      <c r="H36" s="1"/>
      <c r="I36" s="1"/>
      <c r="J36" s="1"/>
      <c r="K36" s="1"/>
    </row>
  </sheetData>
  <mergeCells count="21">
    <mergeCell ref="A27:D27"/>
    <mergeCell ref="A29:B29"/>
    <mergeCell ref="A30:B30"/>
    <mergeCell ref="A31:B31"/>
    <mergeCell ref="A20:B20"/>
    <mergeCell ref="A21:B21"/>
    <mergeCell ref="A22:B22"/>
    <mergeCell ref="A24:C24"/>
    <mergeCell ref="A25:B25"/>
    <mergeCell ref="A26:C26"/>
    <mergeCell ref="A19:B19"/>
    <mergeCell ref="Y2:Z2"/>
    <mergeCell ref="A4:B4"/>
    <mergeCell ref="A5:B5"/>
    <mergeCell ref="A6:B6"/>
    <mergeCell ref="A11:C11"/>
    <mergeCell ref="W11:X11"/>
    <mergeCell ref="A12:D12"/>
    <mergeCell ref="W12:X12"/>
    <mergeCell ref="W13:X13"/>
    <mergeCell ref="A14:B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7"/>
  <sheetViews>
    <sheetView workbookViewId="0">
      <selection activeCell="R41" sqref="R41"/>
    </sheetView>
  </sheetViews>
  <sheetFormatPr defaultRowHeight="15" x14ac:dyDescent="0.25"/>
  <cols>
    <col min="2" max="2" width="11.28515625" bestFit="1" customWidth="1"/>
    <col min="9" max="9" width="12" bestFit="1" customWidth="1"/>
    <col min="18" max="18" width="11.7109375" customWidth="1"/>
    <col min="25" max="25" width="9.140625" style="6"/>
    <col min="28" max="28" width="11.140625" bestFit="1" customWidth="1"/>
  </cols>
  <sheetData>
    <row r="2" spans="2:32" x14ac:dyDescent="0.25">
      <c r="B2" s="8" t="s">
        <v>31</v>
      </c>
      <c r="C2" s="1" t="s">
        <v>30</v>
      </c>
      <c r="D2" s="1" t="s">
        <v>29</v>
      </c>
      <c r="E2" s="1" t="s">
        <v>28</v>
      </c>
      <c r="F2" s="1" t="s">
        <v>27</v>
      </c>
      <c r="G2" s="1" t="s">
        <v>26</v>
      </c>
      <c r="H2" s="1"/>
      <c r="I2" s="1"/>
      <c r="J2" s="1"/>
      <c r="K2" s="1"/>
      <c r="L2" s="1"/>
      <c r="T2" s="16"/>
      <c r="U2" s="16"/>
      <c r="AB2" s="16"/>
      <c r="AC2" s="16"/>
    </row>
    <row r="3" spans="2:32" x14ac:dyDescent="0.25">
      <c r="B3" s="8" t="s">
        <v>15</v>
      </c>
      <c r="C3" s="8">
        <v>99909</v>
      </c>
      <c r="D3" s="8">
        <v>171950</v>
      </c>
      <c r="E3" s="8">
        <v>143842</v>
      </c>
      <c r="F3">
        <v>150256</v>
      </c>
      <c r="G3">
        <v>166268</v>
      </c>
      <c r="T3" s="1"/>
      <c r="U3" s="1"/>
      <c r="V3" s="1"/>
      <c r="W3" s="1"/>
      <c r="X3" s="1"/>
      <c r="Y3" s="1"/>
      <c r="AB3" s="1"/>
      <c r="AC3" s="1"/>
      <c r="AD3" s="1"/>
      <c r="AE3" s="1"/>
      <c r="AF3" s="1"/>
    </row>
    <row r="4" spans="2:32" x14ac:dyDescent="0.25">
      <c r="D4" s="16"/>
      <c r="E4" s="16"/>
      <c r="W4" s="3"/>
      <c r="Z4" s="6"/>
      <c r="AA4" s="6"/>
      <c r="AB4" s="3"/>
      <c r="AC4" s="3"/>
    </row>
    <row r="5" spans="2:32" x14ac:dyDescent="0.25">
      <c r="D5" s="16"/>
      <c r="E5" s="16"/>
      <c r="T5" s="4"/>
      <c r="W5" s="3"/>
      <c r="X5" s="3"/>
      <c r="Y5" s="3"/>
      <c r="Z5" s="6"/>
      <c r="AA5" s="6"/>
    </row>
    <row r="6" spans="2:32" x14ac:dyDescent="0.25">
      <c r="D6" s="16"/>
      <c r="E6" s="16"/>
      <c r="T6" s="4"/>
      <c r="V6" s="3"/>
      <c r="W6" s="3"/>
      <c r="X6" s="3"/>
      <c r="Y6" s="3"/>
      <c r="Z6" s="6"/>
      <c r="AA6" s="6"/>
      <c r="AB6" s="3"/>
    </row>
    <row r="7" spans="2:32" x14ac:dyDescent="0.25">
      <c r="T7" s="4"/>
      <c r="V7" s="3"/>
      <c r="W7" s="3"/>
      <c r="X7" s="3"/>
      <c r="Y7" s="3"/>
      <c r="Z7" s="6"/>
      <c r="AA7" s="6"/>
      <c r="AB7" s="3"/>
      <c r="AC7" s="3"/>
      <c r="AD7" s="3"/>
      <c r="AE7" s="3"/>
    </row>
    <row r="8" spans="2:32" x14ac:dyDescent="0.25">
      <c r="T8" s="4"/>
      <c r="Z8" s="6"/>
      <c r="AA8" s="6"/>
      <c r="AC8" s="2"/>
      <c r="AD8" s="2"/>
      <c r="AE8" s="2"/>
      <c r="AF8" s="2"/>
    </row>
    <row r="9" spans="2:32" x14ac:dyDescent="0.25">
      <c r="T9" s="4"/>
      <c r="W9" s="3"/>
      <c r="X9" s="3"/>
      <c r="Y9" s="3"/>
      <c r="Z9" s="6"/>
      <c r="AA9" s="6"/>
    </row>
    <row r="10" spans="2:32" x14ac:dyDescent="0.25">
      <c r="I10" s="2"/>
      <c r="J10" s="2"/>
      <c r="K10" s="2"/>
      <c r="L10" s="2"/>
      <c r="T10" s="4"/>
      <c r="U10" s="2"/>
      <c r="V10" s="2"/>
      <c r="W10" s="3"/>
      <c r="X10" s="3"/>
      <c r="Y10" s="3"/>
      <c r="Z10" s="6"/>
      <c r="AA10" s="6"/>
      <c r="AB10" s="2"/>
      <c r="AC10" s="2"/>
      <c r="AD10" s="2"/>
      <c r="AE10" s="2"/>
      <c r="AF10" s="2"/>
    </row>
    <row r="11" spans="2:32" x14ac:dyDescent="0.25">
      <c r="D11" s="16"/>
      <c r="E11" s="16"/>
      <c r="F11" s="16"/>
      <c r="I11" s="2"/>
      <c r="J11" s="2"/>
      <c r="K11" s="2"/>
      <c r="L11" s="2"/>
      <c r="Q11" s="16"/>
      <c r="R11" s="16"/>
      <c r="T11" s="4"/>
      <c r="V11" s="3"/>
      <c r="W11" s="3"/>
      <c r="X11" s="3"/>
      <c r="Y11" s="3"/>
      <c r="Z11" s="16"/>
      <c r="AA11" s="16"/>
      <c r="AB11" s="3"/>
    </row>
    <row r="12" spans="2:32" x14ac:dyDescent="0.25">
      <c r="D12" s="16"/>
      <c r="E12" s="16"/>
      <c r="F12" s="16"/>
      <c r="G12" s="16"/>
      <c r="I12" s="2"/>
      <c r="J12" s="2"/>
      <c r="K12" s="2"/>
      <c r="L12" s="2"/>
      <c r="Q12" s="16"/>
      <c r="R12" s="16"/>
      <c r="T12" s="4"/>
      <c r="V12" s="3"/>
      <c r="W12" s="3"/>
      <c r="X12" s="3"/>
      <c r="Y12" s="3"/>
      <c r="Z12" s="16"/>
      <c r="AA12" s="16"/>
      <c r="AB12" s="3"/>
    </row>
    <row r="13" spans="2:32" x14ac:dyDescent="0.25">
      <c r="Q13" s="16"/>
      <c r="R13" s="16"/>
      <c r="T13" s="4"/>
      <c r="Z13" s="16"/>
      <c r="AA13" s="16"/>
      <c r="AB13" s="3"/>
    </row>
    <row r="14" spans="2:32" x14ac:dyDescent="0.25">
      <c r="D14" s="16"/>
      <c r="E14" s="16"/>
    </row>
    <row r="16" spans="2:32" x14ac:dyDescent="0.25">
      <c r="Q16" s="7"/>
      <c r="R16" s="7"/>
      <c r="S16" s="1"/>
      <c r="T16" s="1"/>
      <c r="U16" s="1"/>
      <c r="V16" s="1"/>
      <c r="W16" s="1"/>
    </row>
    <row r="17" spans="2:23" x14ac:dyDescent="0.25">
      <c r="Q17" s="7"/>
      <c r="R17" s="7"/>
      <c r="S17" s="3"/>
      <c r="T17" s="3"/>
      <c r="U17" s="7"/>
      <c r="V17" s="7"/>
      <c r="W17" s="7"/>
    </row>
    <row r="18" spans="2:23" x14ac:dyDescent="0.25">
      <c r="Q18" s="7"/>
      <c r="R18" s="7"/>
      <c r="S18" s="7"/>
      <c r="T18" s="7"/>
      <c r="U18" s="7"/>
      <c r="V18" s="7"/>
      <c r="W18" s="7"/>
    </row>
    <row r="19" spans="2:23" x14ac:dyDescent="0.25">
      <c r="D19" s="16"/>
      <c r="E19" s="16"/>
      <c r="T19" s="5"/>
    </row>
    <row r="20" spans="2:23" x14ac:dyDescent="0.25">
      <c r="D20" s="16"/>
      <c r="E20" s="16"/>
      <c r="T20" s="5"/>
    </row>
    <row r="21" spans="2:23" x14ac:dyDescent="0.25">
      <c r="D21" s="16"/>
      <c r="E21" s="16"/>
      <c r="T21" s="5"/>
    </row>
    <row r="22" spans="2:23" x14ac:dyDescent="0.25">
      <c r="D22" s="16"/>
      <c r="E22" s="16"/>
      <c r="T22" s="5"/>
    </row>
    <row r="24" spans="2:23" x14ac:dyDescent="0.25">
      <c r="D24" s="16"/>
      <c r="E24" s="16"/>
      <c r="F24" s="16"/>
    </row>
    <row r="25" spans="2:23" x14ac:dyDescent="0.25">
      <c r="D25" s="16"/>
      <c r="E25" s="16"/>
    </row>
    <row r="26" spans="2:23" x14ac:dyDescent="0.25">
      <c r="D26" s="16"/>
      <c r="E26" s="16"/>
      <c r="F26" s="16"/>
    </row>
    <row r="27" spans="2:23" x14ac:dyDescent="0.25">
      <c r="D27" s="16"/>
      <c r="E27" s="16"/>
      <c r="F27" s="16"/>
      <c r="G27" s="16"/>
    </row>
    <row r="29" spans="2:23" x14ac:dyDescent="0.25">
      <c r="B29" s="8" t="s">
        <v>31</v>
      </c>
      <c r="C29" s="1" t="s">
        <v>30</v>
      </c>
      <c r="D29" s="1" t="s">
        <v>29</v>
      </c>
      <c r="E29" s="1" t="s">
        <v>28</v>
      </c>
      <c r="F29" s="1" t="s">
        <v>27</v>
      </c>
      <c r="G29" s="1" t="s">
        <v>26</v>
      </c>
    </row>
    <row r="30" spans="2:23" x14ac:dyDescent="0.25">
      <c r="B30" s="8" t="s">
        <v>32</v>
      </c>
      <c r="C30" s="8">
        <v>159064</v>
      </c>
      <c r="D30" s="3">
        <v>197057</v>
      </c>
      <c r="E30" s="8">
        <v>208618</v>
      </c>
      <c r="F30" s="8">
        <v>148776</v>
      </c>
      <c r="G30" s="8">
        <v>168907</v>
      </c>
    </row>
    <row r="31" spans="2:23" x14ac:dyDescent="0.25">
      <c r="D31" s="16"/>
      <c r="E31" s="16"/>
    </row>
    <row r="53" s="10" customFormat="1" x14ac:dyDescent="0.25"/>
    <row r="54" s="10" customFormat="1" x14ac:dyDescent="0.25"/>
    <row r="55" s="10" customFormat="1" x14ac:dyDescent="0.25"/>
    <row r="56" s="10" customFormat="1" x14ac:dyDescent="0.25"/>
    <row r="57" s="10" customFormat="1" x14ac:dyDescent="0.25"/>
  </sheetData>
  <mergeCells count="23">
    <mergeCell ref="T2:U2"/>
    <mergeCell ref="AB2:AC2"/>
    <mergeCell ref="D26:F26"/>
    <mergeCell ref="D27:G27"/>
    <mergeCell ref="D4:E4"/>
    <mergeCell ref="D5:E5"/>
    <mergeCell ref="D6:E6"/>
    <mergeCell ref="Z11:AA11"/>
    <mergeCell ref="Z12:AA12"/>
    <mergeCell ref="Z13:AA13"/>
    <mergeCell ref="D31:E31"/>
    <mergeCell ref="Q11:R11"/>
    <mergeCell ref="Q12:R12"/>
    <mergeCell ref="Q13:R13"/>
    <mergeCell ref="D19:E19"/>
    <mergeCell ref="D20:E20"/>
    <mergeCell ref="D21:E21"/>
    <mergeCell ref="D22:E22"/>
    <mergeCell ref="D24:F24"/>
    <mergeCell ref="D25:E25"/>
    <mergeCell ref="D11:F11"/>
    <mergeCell ref="D12:G12"/>
    <mergeCell ref="D14:E14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abSelected="1" workbookViewId="0">
      <selection activeCell="M9" sqref="M9"/>
    </sheetView>
  </sheetViews>
  <sheetFormatPr defaultRowHeight="15" x14ac:dyDescent="0.25"/>
  <cols>
    <col min="2" max="2" width="10.7109375" bestFit="1" customWidth="1"/>
    <col min="3" max="3" width="11.5703125" bestFit="1" customWidth="1"/>
    <col min="4" max="7" width="11.7109375" bestFit="1" customWidth="1"/>
    <col min="8" max="8" width="11.5703125" bestFit="1" customWidth="1"/>
    <col min="10" max="14" width="11.5703125" bestFit="1" customWidth="1"/>
  </cols>
  <sheetData>
    <row r="2" spans="2:12" x14ac:dyDescent="0.25">
      <c r="B2" s="10" t="s">
        <v>31</v>
      </c>
      <c r="C2" s="11" t="s">
        <v>30</v>
      </c>
      <c r="D2" s="11" t="s">
        <v>29</v>
      </c>
      <c r="E2" s="11" t="s">
        <v>28</v>
      </c>
      <c r="F2" s="11" t="s">
        <v>27</v>
      </c>
      <c r="G2" s="11" t="s">
        <v>26</v>
      </c>
    </row>
    <row r="3" spans="2:12" x14ac:dyDescent="0.25">
      <c r="B3" s="10" t="s">
        <v>33</v>
      </c>
      <c r="C3" s="15">
        <v>315409</v>
      </c>
      <c r="D3" s="14">
        <v>386402</v>
      </c>
      <c r="E3" s="13">
        <v>445963</v>
      </c>
      <c r="F3" s="14">
        <v>389507</v>
      </c>
      <c r="G3" s="14">
        <v>424486</v>
      </c>
      <c r="L3" s="12"/>
    </row>
    <row r="26" spans="3:10" x14ac:dyDescent="0.25">
      <c r="C26" t="s">
        <v>31</v>
      </c>
      <c r="D26" t="s">
        <v>30</v>
      </c>
      <c r="E26" t="s">
        <v>29</v>
      </c>
      <c r="F26" s="10" t="s">
        <v>28</v>
      </c>
      <c r="G26" s="10" t="s">
        <v>27</v>
      </c>
      <c r="H26" s="10" t="s">
        <v>26</v>
      </c>
    </row>
    <row r="27" spans="3:10" x14ac:dyDescent="0.25">
      <c r="C27" s="10" t="s">
        <v>16</v>
      </c>
      <c r="D27" s="13">
        <v>437348</v>
      </c>
      <c r="E27" s="13">
        <v>566308</v>
      </c>
      <c r="F27" s="13">
        <v>587447</v>
      </c>
      <c r="G27" s="13">
        <v>623102</v>
      </c>
      <c r="H27" s="13">
        <v>684979</v>
      </c>
      <c r="J27" s="10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DATA-GUINESS</vt:lpstr>
      <vt:lpstr>DATA-FANMILK</vt:lpstr>
      <vt:lpstr>Gross Profit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 Prince</dc:creator>
  <cp:lastModifiedBy>azc</cp:lastModifiedBy>
  <dcterms:created xsi:type="dcterms:W3CDTF">2020-03-07T20:26:34Z</dcterms:created>
  <dcterms:modified xsi:type="dcterms:W3CDTF">2021-03-04T23:39:28Z</dcterms:modified>
</cp:coreProperties>
</file>