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6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/>
  <c r="R14"/>
  <c r="R13"/>
  <c r="R12"/>
  <c r="R11"/>
  <c r="R10"/>
  <c r="R9"/>
  <c r="R8"/>
  <c r="R7"/>
  <c r="R6"/>
  <c r="R5"/>
  <c r="T8"/>
  <c r="O5"/>
  <c r="T5" s="1"/>
  <c r="O6"/>
  <c r="T6" s="1"/>
  <c r="O7"/>
  <c r="T7" s="1"/>
  <c r="O8"/>
  <c r="O9"/>
  <c r="T9" s="1"/>
  <c r="O10"/>
  <c r="T10" s="1"/>
  <c r="O11"/>
  <c r="T11" s="1"/>
  <c r="O12"/>
  <c r="T12" s="1"/>
  <c r="O13"/>
  <c r="T13" s="1"/>
  <c r="O14"/>
  <c r="T14" s="1"/>
  <c r="O15"/>
  <c r="T15" s="1"/>
  <c r="L6" l="1"/>
  <c r="M6" s="1"/>
  <c r="P6" s="1"/>
  <c r="U6" s="1"/>
  <c r="L7"/>
  <c r="M7" s="1"/>
  <c r="P7" s="1"/>
  <c r="U7" s="1"/>
  <c r="L8"/>
  <c r="M8" s="1"/>
  <c r="P8" s="1"/>
  <c r="U8" s="1"/>
  <c r="L9"/>
  <c r="M9" s="1"/>
  <c r="P9" s="1"/>
  <c r="U9" s="1"/>
  <c r="L10"/>
  <c r="M10" s="1"/>
  <c r="P10" s="1"/>
  <c r="U10" s="1"/>
  <c r="L11"/>
  <c r="M11" s="1"/>
  <c r="P11" s="1"/>
  <c r="U11" s="1"/>
  <c r="L12"/>
  <c r="M12" s="1"/>
  <c r="P12" s="1"/>
  <c r="U12" s="1"/>
  <c r="L13"/>
  <c r="M13" s="1"/>
  <c r="P13" s="1"/>
  <c r="U13" s="1"/>
  <c r="L14"/>
  <c r="M14" s="1"/>
  <c r="P14" s="1"/>
  <c r="U14" s="1"/>
  <c r="L15"/>
  <c r="M15" s="1"/>
  <c r="P15" s="1"/>
  <c r="U15" s="1"/>
  <c r="L5"/>
  <c r="M5" s="1"/>
  <c r="P5" s="1"/>
  <c r="U5" s="1"/>
</calcChain>
</file>

<file path=xl/sharedStrings.xml><?xml version="1.0" encoding="utf-8"?>
<sst xmlns="http://schemas.openxmlformats.org/spreadsheetml/2006/main" count="82" uniqueCount="47">
  <si>
    <t>S.NO.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</si>
  <si>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</si>
  <si>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</si>
  <si>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</si>
  <si>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</si>
  <si>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</si>
  <si>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</si>
  <si>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</si>
  <si>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</si>
  <si>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</si>
  <si>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TOTAL</t>
  </si>
  <si>
    <t>PERCENTAGE</t>
  </si>
  <si>
    <t>AMAN</t>
  </si>
  <si>
    <t>HARSH</t>
  </si>
  <si>
    <t>RAHUL</t>
  </si>
  <si>
    <t>ROHIT</t>
  </si>
  <si>
    <t>RAMAN</t>
  </si>
  <si>
    <t>DHRUV</t>
  </si>
  <si>
    <t>ARYAN</t>
  </si>
  <si>
    <t>PRATIK</t>
  </si>
  <si>
    <t>GARV</t>
  </si>
  <si>
    <t>SOURAV</t>
  </si>
  <si>
    <t>SANGAM</t>
  </si>
  <si>
    <t>COURSE COLUMN</t>
  </si>
  <si>
    <t>TRANSPORT</t>
  </si>
  <si>
    <t>CATEGORY</t>
  </si>
  <si>
    <t>DISCOUNT</t>
  </si>
  <si>
    <t>TRANSPORT FEE</t>
  </si>
  <si>
    <t>TOTAL FEE</t>
  </si>
  <si>
    <t>BCA</t>
  </si>
  <si>
    <t>BBA</t>
  </si>
  <si>
    <t>M.Tech</t>
  </si>
  <si>
    <t>B.Tech</t>
  </si>
  <si>
    <t>COURSE FEE</t>
  </si>
  <si>
    <t>SCHOLARSHIP</t>
  </si>
  <si>
    <t>COURSE</t>
  </si>
  <si>
    <t>PERCENTAGE &gt;=95</t>
  </si>
  <si>
    <t>PERCENTAGE &gt;=85</t>
  </si>
  <si>
    <t>PERCENTAGE &gt;=75</t>
  </si>
  <si>
    <t>PERCENTAGE &gt;=65</t>
  </si>
  <si>
    <t>YES</t>
  </si>
  <si>
    <t>NO</t>
  </si>
  <si>
    <t>SC</t>
  </si>
  <si>
    <t>ST</t>
  </si>
  <si>
    <t>OBC</t>
  </si>
  <si>
    <t>GENERAL</t>
  </si>
  <si>
    <t>STUDENTS SCORES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</si>
</sst>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theme="9" tint="0.59999389629810485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4" tint="0.399975585192419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U15" totalsRowShown="0" headerRowDxfId="24" dataDxfId="22" headerRowBorderDxfId="23" tableBorderDxfId="21" totalsRowBorderDxfId="20">
  <tableColumns count="20">
    <tableColumn id="1" name="S.NO." dataDxfId="19"/>
    <tableColumn id="2" name="STUDENT NAME" dataDxfId="18"/>
    <tableColumn id="3" name="TEST 1" dataDxfId="17"/>
    <tableColumn id="4" name="TEST 2" dataDxfId="16"/>
    <tableColumn id="5" name="TEST 3" dataDxfId="15"/>
    <tableColumn id="6" name="TEST 4" dataDxfId="14"/>
    <tableColumn id="7" name="TEST 5" dataDxfId="13"/>
    <tableColumn id="8" name="TEST 6" dataDxfId="12"/>
    <tableColumn id="9" name="TEST 7" dataDxfId="11"/>
    <tableColumn id="10" name="TEST 8" dataDxfId="10"/>
    <tableColumn id="11" name="TOTAL" dataDxfId="9">
      <calculatedColumnFormula>SUM(D5:K5)</calculatedColumnFormula>
    </tableColumn>
    <tableColumn id="12" name="PERCENTAGE" dataDxfId="8">
      <calculatedColumnFormula>L5/800*100</calculatedColumnFormula>
    </tableColumn>
    <tableColumn id="13" name="COURSE COLUMN" dataDxfId="7"/>
    <tableColumn id="14" name="COURSE FEE" dataDxfId="6">
      <calculatedColumnFormula>IF(Table1[[#This Row],[COURSE COLUMN]]=$B$18,$C$18,IF(Table1[[#This Row],[COURSE COLUMN]]=$B$19,$C$19,IF(Table1[[#This Row],[COURSE COLUMN]]=$B$20,$C$20,IF(Table1[[#This Row],[COURSE COLUMN]]=$B$21,$C$21))))</calculatedColumnFormula>
    </tableColumn>
    <tableColumn id="21" name="SCHOLARSHIP" dataDxfId="5">
      <calculatedColumnFormula>IF(Table1[[#This Row],[PERCENTAGE]]&gt;=90,O5*G17,IF(Table1[[#This Row],[PERCENTAGE]]&gt;=85,O5*G18,IF(Table1[[#This Row],[PERCENTAGE]]&gt;=75,O5*G19,IF(Table1[[#This Row],[PERCENTAGE]]&gt;=65,O5*G20,0))))</calculatedColumnFormula>
    </tableColumn>
    <tableColumn id="15" name="TRANSPORT" dataDxfId="4"/>
    <tableColumn id="16" name="TRANSPORT FEE" dataDxfId="3">
      <calculatedColumnFormula>IF(Table1[[#This Row],[TRANSPORT]]="YES",$I$18,0)</calculatedColumnFormula>
    </tableColumn>
    <tableColumn id="18" name="CATEGORY" dataDxfId="2"/>
    <tableColumn id="19" name="DISCOUNT" dataDxfId="1">
      <calculatedColumnFormula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calculatedColumnFormula>
    </tableColumn>
    <tableColumn id="20" name="TOTAL FEE" dataDxfId="0">
      <calculatedColumnFormula>Table1[[#This Row],[COURSE FEE]]-Table1[[#This Row],[SCHOLARSHIP]]+Table1[[#This Row],[TRANSPORT FEE]]-T5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21"/>
  <sheetViews>
    <sheetView tabSelected="1" workbookViewId="0">
      <selection activeCell="F24" sqref="F24"/>
    </sheetView>
  </sheetViews>
  <sheetFormatPr defaultRowHeight="15"/>
  <cols>
    <col min="1" max="1" width="6" bestFit="1" customWidth="1"/>
    <col min="2" max="2" width="7.42578125" customWidth="1"/>
    <col min="3" max="3" width="6" customWidth="1"/>
    <col min="4" max="5" width="6.42578125" bestFit="1" customWidth="1"/>
    <col min="6" max="6" width="17" customWidth="1"/>
    <col min="7" max="7" width="4.5703125" customWidth="1"/>
    <col min="8" max="10" width="6.42578125" bestFit="1" customWidth="1"/>
    <col min="11" max="11" width="6.42578125" customWidth="1"/>
    <col min="12" max="12" width="10.28515625" customWidth="1"/>
    <col min="13" max="13" width="10.140625" customWidth="1"/>
    <col min="14" max="14" width="16.42578125" customWidth="1"/>
    <col min="15" max="15" width="11.42578125" customWidth="1"/>
    <col min="16" max="16" width="13.28515625" bestFit="1" customWidth="1"/>
    <col min="17" max="17" width="11.5703125" customWidth="1"/>
    <col min="18" max="18" width="15.140625" bestFit="1" customWidth="1"/>
    <col min="19" max="19" width="10.28515625" customWidth="1"/>
    <col min="20" max="20" width="10.140625" customWidth="1"/>
    <col min="21" max="21" width="10" bestFit="1" customWidth="1"/>
  </cols>
  <sheetData>
    <row r="1" spans="2:21" ht="15" customHeight="1">
      <c r="B1" s="21" t="s">
        <v>46</v>
      </c>
      <c r="C1" s="21"/>
      <c r="D1" s="21"/>
      <c r="E1" s="21"/>
    </row>
    <row r="2" spans="2:21" ht="15" customHeight="1">
      <c r="B2" s="21"/>
      <c r="C2" s="21"/>
      <c r="D2" s="21"/>
      <c r="E2" s="21"/>
    </row>
    <row r="3" spans="2:21">
      <c r="B3" s="21"/>
      <c r="C3" s="21"/>
      <c r="D3" s="21"/>
      <c r="E3" s="21"/>
    </row>
    <row r="4" spans="2:21"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6" t="s">
        <v>11</v>
      </c>
      <c r="N4" s="15" t="s">
        <v>23</v>
      </c>
      <c r="O4" s="15" t="s">
        <v>33</v>
      </c>
      <c r="P4" s="15" t="s">
        <v>34</v>
      </c>
      <c r="Q4" s="15" t="s">
        <v>24</v>
      </c>
      <c r="R4" s="15" t="s">
        <v>27</v>
      </c>
      <c r="S4" s="15" t="s">
        <v>25</v>
      </c>
      <c r="T4" s="15" t="s">
        <v>26</v>
      </c>
      <c r="U4" s="15" t="s">
        <v>28</v>
      </c>
    </row>
    <row r="5" spans="2:21">
      <c r="B5" s="17">
        <v>1</v>
      </c>
      <c r="C5" s="11" t="s">
        <v>12</v>
      </c>
      <c r="D5" s="1">
        <v>43</v>
      </c>
      <c r="E5" s="1">
        <v>87</v>
      </c>
      <c r="F5" s="1">
        <v>84</v>
      </c>
      <c r="G5" s="1">
        <v>76</v>
      </c>
      <c r="H5" s="1">
        <v>43</v>
      </c>
      <c r="I5" s="1">
        <v>87</v>
      </c>
      <c r="J5" s="1">
        <v>84</v>
      </c>
      <c r="K5" s="1">
        <v>76</v>
      </c>
      <c r="L5" s="1">
        <f>SUM(D5:K5)</f>
        <v>580</v>
      </c>
      <c r="M5" s="2">
        <f>L5/800*100</f>
        <v>72.5</v>
      </c>
      <c r="N5" s="3" t="s">
        <v>29</v>
      </c>
      <c r="O5" s="3">
        <f>IF(Table1[[#This Row],[COURSE COLUMN]]=$B$18,$C$18,IF(Table1[[#This Row],[COURSE COLUMN]]=$B$19,$C$19,IF(Table1[[#This Row],[COURSE COLUMN]]=$B$20,$C$20,IF(Table1[[#This Row],[COURSE COLUMN]]=$B$21,$C$21))))</f>
        <v>50000</v>
      </c>
      <c r="P5" s="3">
        <f>IF(Table1[[#This Row],[PERCENTAGE]]&gt;=90,O5*G18,IF(Table1[[#This Row],[PERCENTAGE]]&gt;=85,O5*G19,IF(Table1[[#This Row],[PERCENTAGE]]&gt;=75,O5*G20,IF(Table1[[#This Row],[PERCENTAGE]]&gt;=65,O5*G21,0))))</f>
        <v>3500.0000000000005</v>
      </c>
      <c r="Q5" s="3" t="s">
        <v>40</v>
      </c>
      <c r="R5" s="3">
        <f>IF(Table1[[#This Row],[TRANSPORT]]="YES",$I$18,0)</f>
        <v>2000</v>
      </c>
      <c r="S5" s="3" t="s">
        <v>42</v>
      </c>
      <c r="T5" s="3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25000</v>
      </c>
      <c r="U5" s="3">
        <f>Table1[[#This Row],[COURSE FEE]]-Table1[[#This Row],[SCHOLARSHIP]]+Table1[[#This Row],[TRANSPORT FEE]]-T5</f>
        <v>23500</v>
      </c>
    </row>
    <row r="6" spans="2:21">
      <c r="B6" s="17">
        <v>2</v>
      </c>
      <c r="C6" s="12" t="s">
        <v>13</v>
      </c>
      <c r="D6" s="1">
        <v>65</v>
      </c>
      <c r="E6" s="1">
        <v>67</v>
      </c>
      <c r="F6" s="1">
        <v>67</v>
      </c>
      <c r="G6" s="1">
        <v>76</v>
      </c>
      <c r="H6" s="1">
        <v>65</v>
      </c>
      <c r="I6" s="1">
        <v>67</v>
      </c>
      <c r="J6" s="1">
        <v>67</v>
      </c>
      <c r="K6" s="1">
        <v>76</v>
      </c>
      <c r="L6" s="1">
        <f t="shared" ref="L6:L15" si="0">SUM(D6:K6)</f>
        <v>550</v>
      </c>
      <c r="M6" s="2">
        <f t="shared" ref="M6:M15" si="1">L6/800*100</f>
        <v>68.75</v>
      </c>
      <c r="N6" s="1" t="s">
        <v>30</v>
      </c>
      <c r="O6" s="3">
        <f>IF(Table1[[#This Row],[COURSE COLUMN]]=$B$18,$C$18,IF(Table1[[#This Row],[COURSE COLUMN]]=$B$19,$C$19,IF(Table1[[#This Row],[COURSE COLUMN]]=$B$20,$C$20,IF(Table1[[#This Row],[COURSE COLUMN]]=$B$21,$C$21))))</f>
        <v>50000</v>
      </c>
      <c r="P6" s="3">
        <f>IF(Table1[[#This Row],[PERCENTAGE]]&gt;=90,O6*G18,IF(Table1[[#This Row],[PERCENTAGE]]&gt;=85,O6*G19,IF(Table1[[#This Row],[PERCENTAGE]]&gt;=75,O6*G20,IF(Table1[[#This Row],[PERCENTAGE]]&gt;=65,O6*G21,0))))</f>
        <v>3500.0000000000005</v>
      </c>
      <c r="Q6" s="1" t="s">
        <v>41</v>
      </c>
      <c r="R6" s="1">
        <f>IF(Table1[[#This Row],[TRANSPORT]]="YES",$I$18,0)</f>
        <v>0</v>
      </c>
      <c r="S6" s="1" t="s">
        <v>43</v>
      </c>
      <c r="T6" s="1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20000</v>
      </c>
      <c r="U6" s="3">
        <f>Table1[[#This Row],[COURSE FEE]]-Table1[[#This Row],[SCHOLARSHIP]]+Table1[[#This Row],[TRANSPORT FEE]]-T6</f>
        <v>26500</v>
      </c>
    </row>
    <row r="7" spans="2:21">
      <c r="B7" s="17">
        <v>3</v>
      </c>
      <c r="C7" s="11" t="s">
        <v>14</v>
      </c>
      <c r="D7" s="1">
        <v>87</v>
      </c>
      <c r="E7" s="1">
        <v>89</v>
      </c>
      <c r="F7" s="1">
        <v>78</v>
      </c>
      <c r="G7" s="1">
        <v>67</v>
      </c>
      <c r="H7" s="1">
        <v>87</v>
      </c>
      <c r="I7" s="1">
        <v>89</v>
      </c>
      <c r="J7" s="1">
        <v>78</v>
      </c>
      <c r="K7" s="1">
        <v>67</v>
      </c>
      <c r="L7" s="1">
        <f t="shared" si="0"/>
        <v>642</v>
      </c>
      <c r="M7" s="2">
        <f t="shared" si="1"/>
        <v>80.25</v>
      </c>
      <c r="N7" s="1" t="s">
        <v>31</v>
      </c>
      <c r="O7" s="3">
        <f>IF(Table1[[#This Row],[COURSE COLUMN]]=$B$18,$C$18,IF(Table1[[#This Row],[COURSE COLUMN]]=$B$19,$C$19,IF(Table1[[#This Row],[COURSE COLUMN]]=$B$20,$C$20,IF(Table1[[#This Row],[COURSE COLUMN]]=$B$21,$C$21))))</f>
        <v>80000</v>
      </c>
      <c r="P7" s="3">
        <f>IF(Table1[[#This Row],[PERCENTAGE]]&gt;=90,O7*G18,IF(Table1[[#This Row],[PERCENTAGE]]&gt;=85,O7*G19,IF(Table1[[#This Row],[PERCENTAGE]]&gt;=75,O7*G20,IF(Table1[[#This Row],[PERCENTAGE]]&gt;=65,O7*G21,0))))</f>
        <v>8000</v>
      </c>
      <c r="Q7" s="1" t="s">
        <v>40</v>
      </c>
      <c r="R7" s="1">
        <f>IF(Table1[[#This Row],[TRANSPORT]]="YES",$I$18,0)</f>
        <v>2000</v>
      </c>
      <c r="S7" s="1" t="s">
        <v>44</v>
      </c>
      <c r="T7" s="1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24000</v>
      </c>
      <c r="U7" s="3">
        <f>Table1[[#This Row],[COURSE FEE]]-Table1[[#This Row],[SCHOLARSHIP]]+Table1[[#This Row],[TRANSPORT FEE]]-T7</f>
        <v>50000</v>
      </c>
    </row>
    <row r="8" spans="2:21">
      <c r="B8" s="17">
        <v>4</v>
      </c>
      <c r="C8" s="12" t="s">
        <v>15</v>
      </c>
      <c r="D8" s="1">
        <v>89</v>
      </c>
      <c r="E8" s="1">
        <v>65</v>
      </c>
      <c r="F8" s="1">
        <v>56</v>
      </c>
      <c r="G8" s="1">
        <v>89</v>
      </c>
      <c r="H8" s="1">
        <v>89</v>
      </c>
      <c r="I8" s="1">
        <v>65</v>
      </c>
      <c r="J8" s="1">
        <v>56</v>
      </c>
      <c r="K8" s="1">
        <v>89</v>
      </c>
      <c r="L8" s="1">
        <f t="shared" si="0"/>
        <v>598</v>
      </c>
      <c r="M8" s="2">
        <f t="shared" si="1"/>
        <v>74.75</v>
      </c>
      <c r="N8" s="1" t="s">
        <v>32</v>
      </c>
      <c r="O8" s="3">
        <f>IF(Table1[[#This Row],[COURSE COLUMN]]=$B$18,$C$18,IF(Table1[[#This Row],[COURSE COLUMN]]=$B$19,$C$19,IF(Table1[[#This Row],[COURSE COLUMN]]=$B$20,$C$20,IF(Table1[[#This Row],[COURSE COLUMN]]=$B$21,$C$21))))</f>
        <v>70000</v>
      </c>
      <c r="P8" s="3">
        <f>IF(Table1[[#This Row],[PERCENTAGE]]&gt;=90,O8*G18,IF(Table1[[#This Row],[PERCENTAGE]]&gt;=85,O8*G19,IF(Table1[[#This Row],[PERCENTAGE]]&gt;=75,O8*G20,IF(Table1[[#This Row],[PERCENTAGE]]&gt;=65,O8*G21,0))))</f>
        <v>4900.0000000000009</v>
      </c>
      <c r="Q8" s="1" t="s">
        <v>40</v>
      </c>
      <c r="R8" s="1">
        <f>IF(Table1[[#This Row],[TRANSPORT]]="YES",$I$18,0)</f>
        <v>2000</v>
      </c>
      <c r="S8" s="3" t="s">
        <v>42</v>
      </c>
      <c r="T8" s="1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35000</v>
      </c>
      <c r="U8" s="3">
        <f>Table1[[#This Row],[COURSE FEE]]-Table1[[#This Row],[SCHOLARSHIP]]+Table1[[#This Row],[TRANSPORT FEE]]-T8</f>
        <v>32100</v>
      </c>
    </row>
    <row r="9" spans="2:21">
      <c r="B9" s="17">
        <v>5</v>
      </c>
      <c r="C9" s="11" t="s">
        <v>16</v>
      </c>
      <c r="D9" s="1">
        <v>67</v>
      </c>
      <c r="E9" s="1">
        <v>89</v>
      </c>
      <c r="F9" s="1">
        <v>67</v>
      </c>
      <c r="G9" s="1">
        <v>87</v>
      </c>
      <c r="H9" s="1">
        <v>67</v>
      </c>
      <c r="I9" s="1">
        <v>89</v>
      </c>
      <c r="J9" s="1">
        <v>67</v>
      </c>
      <c r="K9" s="1">
        <v>87</v>
      </c>
      <c r="L9" s="1">
        <f t="shared" si="0"/>
        <v>620</v>
      </c>
      <c r="M9" s="2">
        <f t="shared" si="1"/>
        <v>77.5</v>
      </c>
      <c r="N9" s="1" t="s">
        <v>30</v>
      </c>
      <c r="O9" s="3">
        <f>IF(Table1[[#This Row],[COURSE COLUMN]]=$B$18,$C$18,IF(Table1[[#This Row],[COURSE COLUMN]]=$B$19,$C$19,IF(Table1[[#This Row],[COURSE COLUMN]]=$B$20,$C$20,IF(Table1[[#This Row],[COURSE COLUMN]]=$B$21,$C$21))))</f>
        <v>50000</v>
      </c>
      <c r="P9" s="3">
        <f>IF(Table1[[#This Row],[PERCENTAGE]]&gt;=90,O9*G18,IF(Table1[[#This Row],[PERCENTAGE]]&gt;=85,O9*G19,IF(Table1[[#This Row],[PERCENTAGE]]&gt;=75,O9*G20,IF(Table1[[#This Row],[PERCENTAGE]]&gt;=65,O9*G21,0))))</f>
        <v>5000</v>
      </c>
      <c r="Q9" s="1" t="s">
        <v>40</v>
      </c>
      <c r="R9" s="1">
        <f>IF(Table1[[#This Row],[TRANSPORT]]="YES",$I$18,0)</f>
        <v>2000</v>
      </c>
      <c r="S9" s="1" t="s">
        <v>43</v>
      </c>
      <c r="T9" s="1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20000</v>
      </c>
      <c r="U9" s="3">
        <f>Table1[[#This Row],[COURSE FEE]]-Table1[[#This Row],[SCHOLARSHIP]]+Table1[[#This Row],[TRANSPORT FEE]]-T9</f>
        <v>27000</v>
      </c>
    </row>
    <row r="10" spans="2:21">
      <c r="B10" s="17">
        <v>6</v>
      </c>
      <c r="C10" s="12" t="s">
        <v>17</v>
      </c>
      <c r="D10" s="1">
        <v>65</v>
      </c>
      <c r="E10" s="1">
        <v>76</v>
      </c>
      <c r="F10" s="1">
        <v>76</v>
      </c>
      <c r="G10" s="1">
        <v>56</v>
      </c>
      <c r="H10" s="1">
        <v>65</v>
      </c>
      <c r="I10" s="1">
        <v>76</v>
      </c>
      <c r="J10" s="1">
        <v>76</v>
      </c>
      <c r="K10" s="1">
        <v>56</v>
      </c>
      <c r="L10" s="1">
        <f t="shared" si="0"/>
        <v>546</v>
      </c>
      <c r="M10" s="2">
        <f t="shared" si="1"/>
        <v>68.25</v>
      </c>
      <c r="N10" s="1" t="s">
        <v>32</v>
      </c>
      <c r="O10" s="3">
        <f>IF(Table1[[#This Row],[COURSE COLUMN]]=$B$18,$C$18,IF(Table1[[#This Row],[COURSE COLUMN]]=$B$19,$C$19,IF(Table1[[#This Row],[COURSE COLUMN]]=$B$20,$C$20,IF(Table1[[#This Row],[COURSE COLUMN]]=$B$21,$C$21))))</f>
        <v>70000</v>
      </c>
      <c r="P10" s="3">
        <f>IF(Table1[[#This Row],[PERCENTAGE]]&gt;=90,O10*G18,IF(Table1[[#This Row],[PERCENTAGE]]&gt;=85,O10*G19,IF(Table1[[#This Row],[PERCENTAGE]]&gt;=75,O10*G20,IF(Table1[[#This Row],[PERCENTAGE]]&gt;=65,O10*G21,0))))</f>
        <v>4900.0000000000009</v>
      </c>
      <c r="Q10" s="1" t="s">
        <v>41</v>
      </c>
      <c r="R10" s="1">
        <f>IF(Table1[[#This Row],[TRANSPORT]]="YES",$I$18,0)</f>
        <v>0</v>
      </c>
      <c r="S10" s="1" t="s">
        <v>44</v>
      </c>
      <c r="T10" s="1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21000</v>
      </c>
      <c r="U10" s="3">
        <f>Table1[[#This Row],[COURSE FEE]]-Table1[[#This Row],[SCHOLARSHIP]]+Table1[[#This Row],[TRANSPORT FEE]]-T10</f>
        <v>44100</v>
      </c>
    </row>
    <row r="11" spans="2:21">
      <c r="B11" s="17">
        <v>7</v>
      </c>
      <c r="C11" s="11" t="s">
        <v>18</v>
      </c>
      <c r="D11" s="1">
        <v>78</v>
      </c>
      <c r="E11" s="1">
        <v>87</v>
      </c>
      <c r="F11" s="1">
        <v>56</v>
      </c>
      <c r="G11" s="1">
        <v>76</v>
      </c>
      <c r="H11" s="1">
        <v>78</v>
      </c>
      <c r="I11" s="1">
        <v>87</v>
      </c>
      <c r="J11" s="1">
        <v>56</v>
      </c>
      <c r="K11" s="1">
        <v>76</v>
      </c>
      <c r="L11" s="1">
        <f t="shared" si="0"/>
        <v>594</v>
      </c>
      <c r="M11" s="2">
        <f t="shared" si="1"/>
        <v>74.25</v>
      </c>
      <c r="N11" s="1" t="s">
        <v>30</v>
      </c>
      <c r="O11" s="3">
        <f>IF(Table1[[#This Row],[COURSE COLUMN]]=$B$18,$C$18,IF(Table1[[#This Row],[COURSE COLUMN]]=$B$19,$C$19,IF(Table1[[#This Row],[COURSE COLUMN]]=$B$20,$C$20,IF(Table1[[#This Row],[COURSE COLUMN]]=$B$21,$C$21))))</f>
        <v>50000</v>
      </c>
      <c r="P11" s="3">
        <f>IF(Table1[[#This Row],[PERCENTAGE]]&gt;=90,O11*G18,IF(Table1[[#This Row],[PERCENTAGE]]&gt;=85,O11*G19,IF(Table1[[#This Row],[PERCENTAGE]]&gt;=75,O11*G20,IF(Table1[[#This Row],[PERCENTAGE]]&gt;=65,O11*G21,0))))</f>
        <v>3500.0000000000005</v>
      </c>
      <c r="Q11" s="1" t="s">
        <v>41</v>
      </c>
      <c r="R11" s="1">
        <f>IF(Table1[[#This Row],[TRANSPORT]]="YES",$I$18,0)</f>
        <v>0</v>
      </c>
      <c r="S11" s="3" t="s">
        <v>42</v>
      </c>
      <c r="T11" s="1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25000</v>
      </c>
      <c r="U11" s="3">
        <f>Table1[[#This Row],[COURSE FEE]]-Table1[[#This Row],[SCHOLARSHIP]]+Table1[[#This Row],[TRANSPORT FEE]]-T11</f>
        <v>21500</v>
      </c>
    </row>
    <row r="12" spans="2:21">
      <c r="B12" s="17">
        <v>8</v>
      </c>
      <c r="C12" s="12" t="s">
        <v>19</v>
      </c>
      <c r="D12" s="1">
        <v>54</v>
      </c>
      <c r="E12" s="1">
        <v>46</v>
      </c>
      <c r="F12" s="1">
        <v>65</v>
      </c>
      <c r="G12" s="1">
        <v>78</v>
      </c>
      <c r="H12" s="1">
        <v>54</v>
      </c>
      <c r="I12" s="1">
        <v>46</v>
      </c>
      <c r="J12" s="1">
        <v>65</v>
      </c>
      <c r="K12" s="1">
        <v>78</v>
      </c>
      <c r="L12" s="1">
        <f t="shared" si="0"/>
        <v>486</v>
      </c>
      <c r="M12" s="2">
        <f t="shared" si="1"/>
        <v>60.750000000000007</v>
      </c>
      <c r="N12" s="1" t="s">
        <v>31</v>
      </c>
      <c r="O12" s="3">
        <f>IF(Table1[[#This Row],[COURSE COLUMN]]=$B$18,$C$18,IF(Table1[[#This Row],[COURSE COLUMN]]=$B$19,$C$19,IF(Table1[[#This Row],[COURSE COLUMN]]=$B$20,$C$20,IF(Table1[[#This Row],[COURSE COLUMN]]=$B$21,$C$21))))</f>
        <v>80000</v>
      </c>
      <c r="P12" s="3">
        <f>IF(Table1[[#This Row],[PERCENTAGE]]&gt;=90,O12*G18,IF(Table1[[#This Row],[PERCENTAGE]]&gt;=85,O12*G19,IF(Table1[[#This Row],[PERCENTAGE]]&gt;=75,O12*G20,IF(Table1[[#This Row],[PERCENTAGE]]&gt;=65,O12*G21,0))))</f>
        <v>0</v>
      </c>
      <c r="Q12" s="1" t="s">
        <v>40</v>
      </c>
      <c r="R12" s="1">
        <f>IF(Table1[[#This Row],[TRANSPORT]]="YES",$I$18,0)</f>
        <v>2000</v>
      </c>
      <c r="S12" s="1" t="s">
        <v>43</v>
      </c>
      <c r="T12" s="1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32000</v>
      </c>
      <c r="U12" s="3">
        <f>Table1[[#This Row],[COURSE FEE]]-Table1[[#This Row],[SCHOLARSHIP]]+Table1[[#This Row],[TRANSPORT FEE]]-T12</f>
        <v>50000</v>
      </c>
    </row>
    <row r="13" spans="2:21">
      <c r="B13" s="17">
        <v>9</v>
      </c>
      <c r="C13" s="11" t="s">
        <v>20</v>
      </c>
      <c r="D13" s="1">
        <v>76</v>
      </c>
      <c r="E13" s="1">
        <v>45</v>
      </c>
      <c r="F13" s="1">
        <v>87</v>
      </c>
      <c r="G13" s="1">
        <v>65</v>
      </c>
      <c r="H13" s="1">
        <v>76</v>
      </c>
      <c r="I13" s="1">
        <v>45</v>
      </c>
      <c r="J13" s="1">
        <v>87</v>
      </c>
      <c r="K13" s="1">
        <v>65</v>
      </c>
      <c r="L13" s="1">
        <f t="shared" si="0"/>
        <v>546</v>
      </c>
      <c r="M13" s="2">
        <f t="shared" si="1"/>
        <v>68.25</v>
      </c>
      <c r="N13" s="3" t="s">
        <v>29</v>
      </c>
      <c r="O13" s="3">
        <f>IF(Table1[[#This Row],[COURSE COLUMN]]=$B$18,$C$18,IF(Table1[[#This Row],[COURSE COLUMN]]=$B$19,$C$19,IF(Table1[[#This Row],[COURSE COLUMN]]=$B$20,$C$20,IF(Table1[[#This Row],[COURSE COLUMN]]=$B$21,$C$21))))</f>
        <v>50000</v>
      </c>
      <c r="P13" s="3">
        <f>IF(Table1[[#This Row],[PERCENTAGE]]&gt;=90,O13*G18,IF(Table1[[#This Row],[PERCENTAGE]]&gt;=85,O13*G19,IF(Table1[[#This Row],[PERCENTAGE]]&gt;=75,O13*G20,IF(Table1[[#This Row],[PERCENTAGE]]&gt;=65,O13*G21,0))))</f>
        <v>3500.0000000000005</v>
      </c>
      <c r="Q13" s="1" t="s">
        <v>41</v>
      </c>
      <c r="R13" s="1">
        <f>IF(Table1[[#This Row],[TRANSPORT]]="YES",$I$18,0)</f>
        <v>0</v>
      </c>
      <c r="S13" s="1" t="s">
        <v>44</v>
      </c>
      <c r="T13" s="1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15000</v>
      </c>
      <c r="U13" s="3">
        <f>Table1[[#This Row],[COURSE FEE]]-Table1[[#This Row],[SCHOLARSHIP]]+Table1[[#This Row],[TRANSPORT FEE]]-T13</f>
        <v>31500</v>
      </c>
    </row>
    <row r="14" spans="2:21">
      <c r="B14" s="17">
        <v>10</v>
      </c>
      <c r="C14" s="12" t="s">
        <v>21</v>
      </c>
      <c r="D14" s="1">
        <v>76</v>
      </c>
      <c r="E14" s="1">
        <v>68</v>
      </c>
      <c r="F14" s="1">
        <v>65</v>
      </c>
      <c r="G14" s="1">
        <v>87</v>
      </c>
      <c r="H14" s="1">
        <v>76</v>
      </c>
      <c r="I14" s="1">
        <v>68</v>
      </c>
      <c r="J14" s="1">
        <v>65</v>
      </c>
      <c r="K14" s="1">
        <v>87</v>
      </c>
      <c r="L14" s="1">
        <f t="shared" si="0"/>
        <v>592</v>
      </c>
      <c r="M14" s="2">
        <f t="shared" si="1"/>
        <v>74</v>
      </c>
      <c r="N14" s="1" t="s">
        <v>32</v>
      </c>
      <c r="O14" s="3">
        <f>IF(Table1[[#This Row],[COURSE COLUMN]]=$B$18,$C$18,IF(Table1[[#This Row],[COURSE COLUMN]]=$B$19,$C$19,IF(Table1[[#This Row],[COURSE COLUMN]]=$B$20,$C$20,IF(Table1[[#This Row],[COURSE COLUMN]]=$B$21,$C$21))))</f>
        <v>70000</v>
      </c>
      <c r="P14" s="3">
        <f>IF(Table1[[#This Row],[PERCENTAGE]]&gt;=90,O14*G18,IF(Table1[[#This Row],[PERCENTAGE]]&gt;=85,O14*G19,IF(Table1[[#This Row],[PERCENTAGE]]&gt;=75,O14*G20,IF(Table1[[#This Row],[PERCENTAGE]]&gt;=65,O14*G21,0))))</f>
        <v>4900.0000000000009</v>
      </c>
      <c r="Q14" s="1" t="s">
        <v>40</v>
      </c>
      <c r="R14" s="1">
        <f>IF(Table1[[#This Row],[TRANSPORT]]="YES",$I$18,0)</f>
        <v>2000</v>
      </c>
      <c r="S14" s="3" t="s">
        <v>42</v>
      </c>
      <c r="T14" s="1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35000</v>
      </c>
      <c r="U14" s="3">
        <f>Table1[[#This Row],[COURSE FEE]]-Table1[[#This Row],[SCHOLARSHIP]]+Table1[[#This Row],[TRANSPORT FEE]]-T14</f>
        <v>32100</v>
      </c>
    </row>
    <row r="15" spans="2:21">
      <c r="B15" s="18">
        <v>11</v>
      </c>
      <c r="C15" s="13" t="s">
        <v>22</v>
      </c>
      <c r="D15" s="4">
        <v>67</v>
      </c>
      <c r="E15" s="4">
        <v>68</v>
      </c>
      <c r="F15" s="4">
        <v>76</v>
      </c>
      <c r="G15" s="4">
        <v>86</v>
      </c>
      <c r="H15" s="4">
        <v>67</v>
      </c>
      <c r="I15" s="4">
        <v>68</v>
      </c>
      <c r="J15" s="4">
        <v>76</v>
      </c>
      <c r="K15" s="4">
        <v>86</v>
      </c>
      <c r="L15" s="4">
        <f t="shared" si="0"/>
        <v>594</v>
      </c>
      <c r="M15" s="5">
        <f t="shared" si="1"/>
        <v>74.25</v>
      </c>
      <c r="N15" s="1" t="s">
        <v>31</v>
      </c>
      <c r="O15" s="3">
        <f>IF(Table1[[#This Row],[COURSE COLUMN]]=$B$18,$C$18,IF(Table1[[#This Row],[COURSE COLUMN]]=$B$19,$C$19,IF(Table1[[#This Row],[COURSE COLUMN]]=$B$20,$C$20,IF(Table1[[#This Row],[COURSE COLUMN]]=$B$21,$C$21))))</f>
        <v>80000</v>
      </c>
      <c r="P15" s="3">
        <f>IF(Table1[[#This Row],[PERCENTAGE]]&gt;=90,O15*G18,IF(Table1[[#This Row],[PERCENTAGE]]&gt;=85,O15*G19,IF(Table1[[#This Row],[PERCENTAGE]]&gt;=75,O15*G20,IF(Table1[[#This Row],[PERCENTAGE]]&gt;=65,O15*G21,0))))</f>
        <v>5600.0000000000009</v>
      </c>
      <c r="Q15" s="4" t="s">
        <v>41</v>
      </c>
      <c r="R15" s="4">
        <f>IF(Table1[[#This Row],[TRANSPORT]]="YES",$I$18,0)</f>
        <v>0</v>
      </c>
      <c r="S15" s="1" t="s">
        <v>43</v>
      </c>
      <c r="T15" s="4">
        <f>IF(Table1[[#This Row],[CATEGORY]]=$L$18,$M$18*Table1[[#This Row],[COURSE FEE]],IF(Table1[[#This Row],[CATEGORY]]=$L$19,$M$19*Table1[[#This Row],[COURSE FEE]],IF(Table1[[#This Row],[CATEGORY]]=$L$20,$M$20*Table1[[#This Row],[COURSE FEE]],IF(Table1[[#This Row],[CATEGORY]]=$L$21,$M$21*Table1[[#This Row],[COURSE FEE]]))))</f>
        <v>32000</v>
      </c>
      <c r="U15" s="3">
        <f>Table1[[#This Row],[COURSE FEE]]-Table1[[#This Row],[SCHOLARSHIP]]+Table1[[#This Row],[TRANSPORT FEE]]-T15</f>
        <v>42400</v>
      </c>
    </row>
    <row r="17" spans="2:13">
      <c r="B17" s="19" t="s">
        <v>35</v>
      </c>
      <c r="C17" s="19"/>
      <c r="D17" s="10"/>
      <c r="E17" s="19" t="s">
        <v>34</v>
      </c>
      <c r="F17" s="19"/>
      <c r="G17" s="19"/>
      <c r="I17" s="19" t="s">
        <v>24</v>
      </c>
      <c r="J17" s="19"/>
      <c r="L17" s="9" t="s">
        <v>25</v>
      </c>
      <c r="M17" s="9" t="s">
        <v>26</v>
      </c>
    </row>
    <row r="18" spans="2:13">
      <c r="B18" s="7" t="s">
        <v>29</v>
      </c>
      <c r="C18" s="7">
        <v>50000</v>
      </c>
      <c r="D18" s="10"/>
      <c r="E18" s="6"/>
      <c r="F18" s="7" t="s">
        <v>36</v>
      </c>
      <c r="G18" s="8">
        <v>0.2</v>
      </c>
      <c r="I18" s="20">
        <v>2000</v>
      </c>
      <c r="J18" s="20"/>
      <c r="L18" s="7" t="s">
        <v>42</v>
      </c>
      <c r="M18" s="8">
        <v>0.5</v>
      </c>
    </row>
    <row r="19" spans="2:13">
      <c r="B19" s="7" t="s">
        <v>30</v>
      </c>
      <c r="C19" s="7">
        <v>50000</v>
      </c>
      <c r="D19" s="10"/>
      <c r="E19" s="6"/>
      <c r="F19" s="7" t="s">
        <v>37</v>
      </c>
      <c r="G19" s="8">
        <v>0.15</v>
      </c>
      <c r="L19" s="7" t="s">
        <v>43</v>
      </c>
      <c r="M19" s="8">
        <v>0.4</v>
      </c>
    </row>
    <row r="20" spans="2:13">
      <c r="B20" s="7" t="s">
        <v>32</v>
      </c>
      <c r="C20" s="7">
        <v>70000</v>
      </c>
      <c r="D20" s="10"/>
      <c r="E20" s="6"/>
      <c r="F20" s="7" t="s">
        <v>38</v>
      </c>
      <c r="G20" s="8">
        <v>0.1</v>
      </c>
      <c r="L20" s="7" t="s">
        <v>44</v>
      </c>
      <c r="M20" s="8">
        <v>0.3</v>
      </c>
    </row>
    <row r="21" spans="2:13">
      <c r="B21" s="7" t="s">
        <v>31</v>
      </c>
      <c r="C21" s="7">
        <v>80000</v>
      </c>
      <c r="D21" s="10"/>
      <c r="E21" s="6"/>
      <c r="F21" s="7" t="s">
        <v>39</v>
      </c>
      <c r="G21" s="8">
        <v>7.0000000000000007E-2</v>
      </c>
      <c r="L21" s="7" t="s">
        <v>45</v>
      </c>
      <c r="M21" s="8">
        <v>0.1</v>
      </c>
    </row>
  </sheetData>
  <mergeCells count="5">
    <mergeCell ref="B17:C17"/>
    <mergeCell ref="E17:G17"/>
    <mergeCell ref="I17:J17"/>
    <mergeCell ref="I18:J18"/>
    <mergeCell ref="B1:E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prince gukiz</cp:lastModifiedBy>
  <dcterms:created xsi:type="dcterms:W3CDTF">2024-03-05T10:02:21Z</dcterms:created>
  <dcterms:modified xsi:type="dcterms:W3CDTF">2024-03-06T12:30:35Z</dcterms:modified>
</cp:coreProperties>
</file>