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7.xml" ContentType="application/vnd.openxmlformats-officedocument.drawingml.chart+xml"/>
  <Override PartName="/xl/charts/chart69.xml" ContentType="application/vnd.openxmlformats-officedocument.drawingml.chart+xml"/>
  <Override PartName="/xl/charts/chart58.xml" ContentType="application/vnd.openxmlformats-officedocument.drawingml.chart+xml"/>
  <Override PartName="/xl/charts/chart60.xml" ContentType="application/vnd.openxmlformats-officedocument.drawingml.chart+xml"/>
  <Override PartName="/xl/charts/chart68.xml" ContentType="application/vnd.openxmlformats-officedocument.drawingml.chart+xml"/>
  <Override PartName="/xl/charts/chart70.xml" ContentType="application/vnd.openxmlformats-officedocument.drawingml.chart+xml"/>
  <Override PartName="/xl/charts/chart59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North Bandai Activity Progress" sheetId="1" state="visible" r:id="rId2"/>
    <sheet name="Bandai Hills Activity Progress" sheetId="2" state="visible" r:id="rId3"/>
    <sheet name="Lanao Bamboo Activity Progress" sheetId="3" state="visible" r:id="rId4"/>
    <sheet name="Lanao Trees Activity Progress" sheetId="4" state="visible" r:id="rId5"/>
    <sheet name="Total Cost per Planted Ha" sheetId="5" state="visible" r:id="rId6"/>
    <sheet name="Total Cost per Ha - Projected" sheetId="6" state="visible" r:id="rId7"/>
    <sheet name="% of Activities Completed" sheetId="7" state="visible" r:id="rId8"/>
    <sheet name="Avg Cost per Activity" sheetId="8" state="visible" r:id="rId9"/>
    <sheet name="Average Man Day per Activity" sheetId="9" state="visible" r:id="rId10"/>
    <sheet name="Man Days per Planted Ha" sheetId="10" state="visible" r:id="rId11"/>
    <sheet name="Ghana" sheetId="11" state="visible" r:id="rId12"/>
    <sheet name="Philipines" sheetId="12" state="visible" r:id="rId13"/>
    <sheet name="Cost per Man Day" sheetId="13" state="visible" r:id="rId14"/>
  </sheets>
  <definedNames>
    <definedName function="false" hidden="false" name="_xlchart.v2.0" vbProcedure="false">'Total Cost per Ha - Projected'!$K$3</definedName>
    <definedName function="false" hidden="false" name="_xlchart.v2.1" vbProcedure="false">'Total Cost per Ha - Projected'!$K$4</definedName>
    <definedName function="false" hidden="false" name="_xlchart.v2.2" vbProcedure="false">'Total Cost per Ha - Projected'!$L$2:$N$2</definedName>
    <definedName function="false" hidden="false" name="_xlchart.v2.3" vbProcedure="false">'Total Cost per Ha - Projected'!$L$3:$N$3</definedName>
    <definedName function="false" hidden="false" name="_xlchart.v2.4" vbProcedure="false">'Total Cost per Ha - Projected'!$L$4:$N$4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<sst xmlns="http://schemas.openxmlformats.org/spreadsheetml/2006/main" count="780" uniqueCount="91">
  <si>
    <t xml:space="preserve">Comp. no.</t>
  </si>
  <si>
    <t xml:space="preserve">Farm Name</t>
  </si>
  <si>
    <t xml:space="preserve">Area (Ha) </t>
  </si>
  <si>
    <t xml:space="preserve">Activity</t>
  </si>
  <si>
    <t xml:space="preserve">Avg. Md/Ha</t>
  </si>
  <si>
    <t xml:space="preserve">Total Md</t>
  </si>
  <si>
    <t xml:space="preserve">Rate/Md</t>
  </si>
  <si>
    <t xml:space="preserve">Total</t>
  </si>
  <si>
    <t xml:space="preserve">Cost per Ha (GHS)</t>
  </si>
  <si>
    <t xml:space="preserve">Cost per Ha (USD)</t>
  </si>
  <si>
    <t xml:space="preserve">Compt 16</t>
  </si>
  <si>
    <t xml:space="preserve">North Bandai</t>
  </si>
  <si>
    <t xml:space="preserve">Line Slashing</t>
  </si>
  <si>
    <t xml:space="preserve">Compt 17</t>
  </si>
  <si>
    <t xml:space="preserve">Compt 10</t>
  </si>
  <si>
    <t xml:space="preserve">Slashing</t>
  </si>
  <si>
    <t xml:space="preserve">Compt 18</t>
  </si>
  <si>
    <t xml:space="preserve">Compt 19</t>
  </si>
  <si>
    <t xml:space="preserve">Compt 9</t>
  </si>
  <si>
    <t xml:space="preserve">Total Ha</t>
  </si>
  <si>
    <t xml:space="preserve">Avg. Cost of Activity</t>
  </si>
  <si>
    <t xml:space="preserve">Avg. Cost USD</t>
  </si>
  <si>
    <t xml:space="preserve">% shown is the % completed. </t>
  </si>
  <si>
    <t xml:space="preserve">Marking</t>
  </si>
  <si>
    <t xml:space="preserve">Pitting</t>
  </si>
  <si>
    <t xml:space="preserve">Broadcast spray</t>
  </si>
  <si>
    <t xml:space="preserve">Planting</t>
  </si>
  <si>
    <t xml:space="preserve">Post Planting Casing</t>
  </si>
  <si>
    <t xml:space="preserve">Total Man Days per Ha</t>
  </si>
  <si>
    <t xml:space="preserve">Avg. Rate/ Md</t>
  </si>
  <si>
    <t xml:space="preserve">Avg. Cost / Ha USD</t>
  </si>
  <si>
    <t xml:space="preserve">Notes: </t>
  </si>
  <si>
    <t xml:space="preserve">(1) When doing the progress visual, you should order the activities as above Line slashing / Slashing then Marking &amp; Pitting then broadcast spray then planting then post planting casing. This is because this is the order these activities occur in the field. </t>
  </si>
  <si>
    <t xml:space="preserve">(2) Line slashing and slashing should be grouped. </t>
  </si>
  <si>
    <t xml:space="preserve">(3) All activities are out of a total of 500 ha as that's the target planting area. The reason that slashing / line slashing is more is because we needed to clear a larger area in gross ha to get our net planting area (as 1 ha for us is 500 plants and not how many plants can fit in 1 ha as we leave space for standing trees)</t>
  </si>
  <si>
    <t xml:space="preserve">(4) Stacking was a once off activity and not something widely used so this won't be shown on the activity progress visual. Therefore this information is on the dataset but removed here. </t>
  </si>
  <si>
    <t xml:space="preserve">Compt 48</t>
  </si>
  <si>
    <t xml:space="preserve">Bandai Hills</t>
  </si>
  <si>
    <t xml:space="preserve">Compt 49</t>
  </si>
  <si>
    <t xml:space="preserve">Compt 106</t>
  </si>
  <si>
    <t xml:space="preserve">Compt 119</t>
  </si>
  <si>
    <t xml:space="preserve">Mulching</t>
  </si>
  <si>
    <t xml:space="preserve">(1) When doing the progress visual, you should order the activities as above Line slashing / Slashing then Marking &amp; Pitting then broadcast spray then planting then post planting casing then post planting mulching. This is because this is the order these activities occur in the field. </t>
  </si>
  <si>
    <t xml:space="preserve">(4) Stacking was a once off activity and not something widely used so this won't be shown on the activity progress visual</t>
  </si>
  <si>
    <t xml:space="preserve">(5) USD exchange rate is GHS 6.8: $1, which his the current average exchange rate from Jan - June. </t>
  </si>
  <si>
    <t xml:space="preserve">Md/Ha</t>
  </si>
  <si>
    <t xml:space="preserve">Cost per Ha (PHP)</t>
  </si>
  <si>
    <t xml:space="preserve">Lanao - Bamboo</t>
  </si>
  <si>
    <t xml:space="preserve">Planting (Seedling Hauling)</t>
  </si>
  <si>
    <t xml:space="preserve">Avg. Rate/Md</t>
  </si>
  <si>
    <t xml:space="preserve">Lanao - Trees</t>
  </si>
  <si>
    <t xml:space="preserve">BUDGET SUMMARY</t>
  </si>
  <si>
    <t xml:space="preserve">TOTAL (USD)</t>
  </si>
  <si>
    <t xml:space="preserve">Ghana: Current Cost per Ha</t>
  </si>
  <si>
    <t xml:space="preserve">Nursery Cost</t>
  </si>
  <si>
    <t xml:space="preserve">Cap-Ex</t>
  </si>
  <si>
    <t xml:space="preserve">Infrastructure </t>
  </si>
  <si>
    <t xml:space="preserve">Land Preparation</t>
  </si>
  <si>
    <t xml:space="preserve">Replanting</t>
  </si>
  <si>
    <t xml:space="preserve">Maintenance</t>
  </si>
  <si>
    <t xml:space="preserve">Fire &amp; Security</t>
  </si>
  <si>
    <t xml:space="preserve">Impact</t>
  </si>
  <si>
    <t xml:space="preserve">Administration</t>
  </si>
  <si>
    <t xml:space="preserve">Tax</t>
  </si>
  <si>
    <t xml:space="preserve">Total WAI Jan - June Budget (USD)</t>
  </si>
  <si>
    <t xml:space="preserve">Philippines: Current Cost per Ha</t>
  </si>
  <si>
    <t xml:space="preserve">Based on actual nursery costs since we know this is over</t>
  </si>
  <si>
    <t xml:space="preserve">Total Lanao Bamboo Budget (USD)</t>
  </si>
  <si>
    <t xml:space="preserve">Ghana</t>
  </si>
  <si>
    <t xml:space="preserve">Philippines</t>
  </si>
  <si>
    <t xml:space="preserve">Cost per Planted Ha</t>
  </si>
  <si>
    <t xml:space="preserve">Projected Total Cost Fully Planted</t>
  </si>
  <si>
    <t xml:space="preserve">100% Planted</t>
  </si>
  <si>
    <t xml:space="preserve">75% Planted</t>
  </si>
  <si>
    <t xml:space="preserve">50% Planted</t>
  </si>
  <si>
    <t xml:space="preserve">Est. YTD Spending</t>
  </si>
  <si>
    <t xml:space="preserve">Annual Budget Remaining</t>
  </si>
  <si>
    <t xml:space="preserve">Ghana Annual Cost</t>
  </si>
  <si>
    <t xml:space="preserve">Total WAI Budget (USD)</t>
  </si>
  <si>
    <t xml:space="preserve">Ghana Per ha Cost</t>
  </si>
  <si>
    <t xml:space="preserve">Cost /ha</t>
  </si>
  <si>
    <t xml:space="preserve">Total WAII Budget (USD)</t>
  </si>
  <si>
    <t xml:space="preserve">Philippines Annual Cost</t>
  </si>
  <si>
    <t xml:space="preserve">Philippines per Ha Cost</t>
  </si>
  <si>
    <t xml:space="preserve">Total Lanao Tree Budget (USD)</t>
  </si>
  <si>
    <t xml:space="preserve">Lanao Bamboo</t>
  </si>
  <si>
    <t xml:space="preserve">Post Planting Maintenance</t>
  </si>
  <si>
    <t xml:space="preserve">Man Days per Planted Ha</t>
  </si>
  <si>
    <t xml:space="preserve">Total man day</t>
  </si>
  <si>
    <t xml:space="preserve">Lanao Bamboo </t>
  </si>
  <si>
    <t xml:space="preserve">Farm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</si>
</sst>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/d/yyyy"/>
    <numFmt numFmtId="166" formatCode="_(* #,##0.00_);_(* \(#,##0.00\);_(* \-??_);_(@_)"/>
    <numFmt numFmtId="167" formatCode="0.00"/>
    <numFmt numFmtId="168" formatCode="General"/>
    <numFmt numFmtId="169" formatCode="0%"/>
    <numFmt numFmtId="170" formatCode="_(* #,##0_);_(* \(#,##0\);_(* \-??_);_(@_)"/>
    <numFmt numFmtId="171" formatCode="0"/>
    <numFmt numFmtId="172" formatCode="#,##0"/>
    <numFmt numFmtId="173" formatCode="_(\$* #,##0_);_(\$* \(#,##0\);_(\$* \-??_);_(@_)"/>
    <numFmt numFmtId="174" formatCode="_(* #,##0.0_);_(* \(#,##0.0\);_(* \-??_);_(@_)"/>
    <numFmt numFmtId="175" formatCode="#,##0.00"/>
    <numFmt numFmtId="176" formatCode="_(\$* #,##0.00_);_(\$* \(#,##0.00\);_(\$* \-??_);_(@_)"/>
  </numFmts>
  <fonts count="21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12"/>
      <color rgb="FF548135"/>
      <name val="Calibri"/>
      <family val="0"/>
      <charset val="1"/>
    </font>
    <font>
      <sz val="12"/>
      <color rgb="FF548135"/>
      <name val="Calibri"/>
      <family val="0"/>
      <charset val="1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4"/>
      <color rgb="FFFFFFFF"/>
      <name val="Times New Roman"/>
      <family val="0"/>
      <charset val="1"/>
    </font>
    <font>
      <b val="true"/>
      <sz val="12"/>
      <color rgb="FFFFFFFF"/>
      <name val="Times New Roman"/>
      <family val="0"/>
      <charset val="1"/>
    </font>
    <font>
      <b val="true"/>
      <sz val="12"/>
      <color rgb="FF548135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sz val="14"/>
      <color rgb="FF595959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  <font>
      <sz val="14"/>
      <color rgb="FF757575"/>
      <name val="Calibri"/>
      <family val="2"/>
    </font>
    <font>
      <sz val="11"/>
      <color rgb="FF1A1A1A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E2EFD9"/>
      </patternFill>
    </fill>
    <fill>
      <patternFill patternType="solid">
        <fgColor rgb="FFFEF2CB"/>
        <bgColor rgb="FFF2F2F2"/>
      </patternFill>
    </fill>
    <fill>
      <patternFill patternType="solid">
        <fgColor rgb="FF70AD47"/>
        <bgColor rgb="FF8B8B8B"/>
      </patternFill>
    </fill>
    <fill>
      <patternFill patternType="solid">
        <fgColor rgb="FF385623"/>
        <bgColor rgb="FF595959"/>
      </patternFill>
    </fill>
    <fill>
      <patternFill patternType="solid">
        <fgColor rgb="FF4472C4"/>
        <bgColor rgb="FF5B9BD5"/>
      </patternFill>
    </fill>
    <fill>
      <patternFill patternType="solid">
        <fgColor rgb="FFE2EFD9"/>
        <bgColor rgb="FFF2F2F2"/>
      </patternFill>
    </fill>
    <fill>
      <patternFill patternType="solid">
        <fgColor rgb="FF548135"/>
        <bgColor rgb="FF757575"/>
      </patternFill>
    </fill>
    <fill>
      <patternFill patternType="solid">
        <fgColor rgb="FF8EAADB"/>
        <bgColor rgb="FFA5A5A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99999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12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11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9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9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9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7B7B7"/>
      <rgbColor rgb="FF757575"/>
      <rgbColor rgb="FF8EAADB"/>
      <rgbColor rgb="FF993366"/>
      <rgbColor rgb="FFFEF2CB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8B8B8B"/>
      <rgbColor rgb="FFFF99CC"/>
      <rgbColor rgb="FFA5A5A5"/>
      <rgbColor rgb="FFFFCC99"/>
      <rgbColor rgb="FF4472C4"/>
      <rgbColor rgb="FF5B9BD5"/>
      <rgbColor rgb="FF99CC00"/>
      <rgbColor rgb="FFFFC000"/>
      <rgbColor rgb="FFFF9900"/>
      <rgbColor rgb="FFED7D31"/>
      <rgbColor rgb="FF595959"/>
      <rgbColor rgb="FF999999"/>
      <rgbColor rgb="FF003366"/>
      <rgbColor rgb="FF70AD47"/>
      <rgbColor rgb="FF003300"/>
      <rgbColor rgb="FF385623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Ghana: Major Budget Cost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Planted Ha'!$A$4:$A$14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Ha'!$C$4:$C$14</c:f>
              <c:numCache>
                <c:formatCode>General</c:formatCode>
                <c:ptCount val="11"/>
                <c:pt idx="0">
                  <c:v>110.448000273843</c:v>
                </c:pt>
                <c:pt idx="1">
                  <c:v>494.272834476014</c:v>
                </c:pt>
                <c:pt idx="2">
                  <c:v>229.879702429949</c:v>
                </c:pt>
                <c:pt idx="3">
                  <c:v>463.704974944457</c:v>
                </c:pt>
                <c:pt idx="4">
                  <c:v>296.046858638743</c:v>
                </c:pt>
                <c:pt idx="5">
                  <c:v>13.2119554419039</c:v>
                </c:pt>
                <c:pt idx="6">
                  <c:v>4.77087467325869</c:v>
                </c:pt>
                <c:pt idx="7">
                  <c:v>13.4662059818496</c:v>
                </c:pt>
                <c:pt idx="8">
                  <c:v>4.19880321722459</c:v>
                </c:pt>
                <c:pt idx="9">
                  <c:v>221.932760315736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15696809"/>
        <c:axId val="26161349"/>
      </c:barChart>
      <c:catAx>
        <c:axId val="156968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05744754041968"/>
              <c:y val="0.91288843606724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6161349"/>
        <c:crosses val="autoZero"/>
        <c:auto val="1"/>
        <c:lblAlgn val="ctr"/>
        <c:lblOffset val="100"/>
        <c:noMultiLvlLbl val="0"/>
      </c:catAx>
      <c:valAx>
        <c:axId val="26161349"/>
        <c:scaling>
          <c:orientation val="minMax"/>
          <c:max val="10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56968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Philippines: Major Budget Cost /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Planted Ha'!$A$19:$A$29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Ha'!$C$19:$C$29</c:f>
              <c:numCache>
                <c:formatCode>General</c:formatCode>
                <c:ptCount val="11"/>
                <c:pt idx="0">
                  <c:v>2043.61161524501</c:v>
                </c:pt>
                <c:pt idx="1">
                  <c:v>4132.95825771325</c:v>
                </c:pt>
                <c:pt idx="2">
                  <c:v>614.53720508167</c:v>
                </c:pt>
                <c:pt idx="3">
                  <c:v>2037.78013104772</c:v>
                </c:pt>
                <c:pt idx="4">
                  <c:v>610.136037718892</c:v>
                </c:pt>
                <c:pt idx="5">
                  <c:v>0</c:v>
                </c:pt>
                <c:pt idx="6">
                  <c:v>7.06184184400375</c:v>
                </c:pt>
                <c:pt idx="7">
                  <c:v>3.49753336282662</c:v>
                </c:pt>
                <c:pt idx="8">
                  <c:v>580.637550494702</c:v>
                </c:pt>
                <c:pt idx="9">
                  <c:v>1820.71717112581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74127373"/>
        <c:axId val="304471"/>
      </c:barChart>
      <c:catAx>
        <c:axId val="741273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22170622635019"/>
              <c:y val="0.91288843606724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04471"/>
        <c:crosses val="autoZero"/>
        <c:auto val="1"/>
        <c:lblAlgn val="ctr"/>
        <c:lblOffset val="100"/>
        <c:noMultiLvlLbl val="0"/>
      </c:catAx>
      <c:valAx>
        <c:axId val="30447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41273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Cost per Planted Ha (USD)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Planted Ha'!$B$32:$C$32</c:f>
              <c:multiLvlStrCache>
                <c:ptCount val="1"/>
                <c:lvl>
                  <c:pt idx="0">
                    <c:v>Philippines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'Total Cost per Planted Ha'!$B$33:$C$33</c:f>
              <c:numCache>
                <c:formatCode>General</c:formatCode>
                <c:ptCount val="2"/>
                <c:pt idx="0">
                  <c:v>1851.93297039298</c:v>
                </c:pt>
                <c:pt idx="1">
                  <c:v>11850.9373436339</c:v>
                </c:pt>
              </c:numCache>
            </c:numRef>
          </c:val>
        </c:ser>
        <c:gapWidth val="150"/>
        <c:overlap val="0"/>
        <c:axId val="3857335"/>
        <c:axId val="48949415"/>
      </c:barChart>
      <c:catAx>
        <c:axId val="38573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8949415"/>
        <c:crosses val="autoZero"/>
        <c:auto val="1"/>
        <c:lblAlgn val="ctr"/>
        <c:lblOffset val="100"/>
        <c:noMultiLvlLbl val="0"/>
      </c:catAx>
      <c:valAx>
        <c:axId val="4894941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8573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YTD Spending to Budget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"Est. YTD Spending"</c:f>
              <c:strCache>
                <c:ptCount val="1"/>
                <c:pt idx="0">
                  <c:v>Est. YTD Spending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Projected'!$I$3:$I$4</c:f>
              <c:numCache>
                <c:formatCode>General</c:formatCode>
                <c:ptCount val="2"/>
                <c:pt idx="0">
                  <c:v>707438.394690118</c:v>
                </c:pt>
                <c:pt idx="1">
                  <c:v>652986.647634227</c:v>
                </c:pt>
              </c:numCache>
            </c:numRef>
          </c:val>
        </c:ser>
        <c:ser>
          <c:idx val="1"/>
          <c:order val="1"/>
          <c:tx>
            <c:strRef>
              <c:f>"Annual Budget Remaining"</c:f>
              <c:strCache>
                <c:ptCount val="1"/>
                <c:pt idx="0">
                  <c:v>Annual Budget Remaining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Projected'!$J$3:$J$4</c:f>
              <c:numCache>
                <c:formatCode>General</c:formatCode>
                <c:ptCount val="2"/>
                <c:pt idx="0">
                  <c:v>611867.933165662</c:v>
                </c:pt>
                <c:pt idx="1">
                  <c:v>867330.535234798</c:v>
                </c:pt>
              </c:numCache>
            </c:numRef>
          </c:val>
        </c:ser>
        <c:gapWidth val="150"/>
        <c:overlap val="100"/>
        <c:axId val="79412313"/>
        <c:axId val="97842943"/>
      </c:barChart>
      <c:catAx>
        <c:axId val="79412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7842943"/>
        <c:crosses val="autoZero"/>
        <c:auto val="1"/>
        <c:lblAlgn val="ctr"/>
        <c:lblOffset val="100"/>
        <c:noMultiLvlLbl val="0"/>
      </c:catAx>
      <c:valAx>
        <c:axId val="9784294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941231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Projected'!$B$18:$B$28</c:f>
              <c:numCache>
                <c:formatCode>General</c:formatCode>
                <c:ptCount val="11"/>
                <c:pt idx="0">
                  <c:v>78.3672451205511</c:v>
                </c:pt>
                <c:pt idx="1">
                  <c:v>342.468427095293</c:v>
                </c:pt>
                <c:pt idx="2">
                  <c:v>264.236371986223</c:v>
                </c:pt>
                <c:pt idx="3">
                  <c:v>194.202671214696</c:v>
                </c:pt>
                <c:pt idx="4">
                  <c:v>147.035980963261</c:v>
                </c:pt>
                <c:pt idx="5">
                  <c:v>6.72963306544202</c:v>
                </c:pt>
                <c:pt idx="6">
                  <c:v>66.3370746268657</c:v>
                </c:pt>
                <c:pt idx="7">
                  <c:v>24.2091940298507</c:v>
                </c:pt>
                <c:pt idx="8">
                  <c:v>4.4836739380023</c:v>
                </c:pt>
                <c:pt idx="9">
                  <c:v>191.236055815597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Projected'!$C$18:$C$28</c:f>
              <c:numCache>
                <c:formatCode>General</c:formatCode>
                <c:ptCount val="11"/>
                <c:pt idx="0">
                  <c:v>104.489660160735</c:v>
                </c:pt>
                <c:pt idx="1">
                  <c:v>456.62456946039</c:v>
                </c:pt>
                <c:pt idx="2">
                  <c:v>352.315162648297</c:v>
                </c:pt>
                <c:pt idx="3">
                  <c:v>228.562959136624</c:v>
                </c:pt>
                <c:pt idx="4">
                  <c:v>154.664015063146</c:v>
                </c:pt>
                <c:pt idx="5">
                  <c:v>7.14116555683123</c:v>
                </c:pt>
                <c:pt idx="6">
                  <c:v>80.196849598163</c:v>
                </c:pt>
                <c:pt idx="7">
                  <c:v>32.2789253731343</c:v>
                </c:pt>
                <c:pt idx="8">
                  <c:v>5.97823191733639</c:v>
                </c:pt>
                <c:pt idx="9">
                  <c:v>254.981407754129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Projected'!$D$18:$D$28</c:f>
              <c:numCache>
                <c:formatCode>General</c:formatCode>
                <c:ptCount val="11"/>
                <c:pt idx="0">
                  <c:v>156.734490241102</c:v>
                </c:pt>
                <c:pt idx="1">
                  <c:v>684.936854190585</c:v>
                </c:pt>
                <c:pt idx="2">
                  <c:v>528.472743972445</c:v>
                </c:pt>
                <c:pt idx="3">
                  <c:v>240.682555811711</c:v>
                </c:pt>
                <c:pt idx="4">
                  <c:v>159.730810195178</c:v>
                </c:pt>
                <c:pt idx="5">
                  <c:v>7.95629483352468</c:v>
                </c:pt>
                <c:pt idx="6">
                  <c:v>107.916399540758</c:v>
                </c:pt>
                <c:pt idx="7">
                  <c:v>48.4183880597015</c:v>
                </c:pt>
                <c:pt idx="8">
                  <c:v>8.96734787600459</c:v>
                </c:pt>
                <c:pt idx="9">
                  <c:v>382.472111631193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67371260"/>
        <c:axId val="31669847"/>
      </c:barChart>
      <c:catAx>
        <c:axId val="673712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1669847"/>
        <c:crosses val="autoZero"/>
        <c:auto val="1"/>
        <c:lblAlgn val="ctr"/>
        <c:lblOffset val="100"/>
        <c:noMultiLvlLbl val="0"/>
      </c:catAx>
      <c:valAx>
        <c:axId val="3166984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737126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&amp; Philippines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Projected'!$L$3:$N$3</c:f>
              <c:numCache>
                <c:formatCode>General</c:formatCode>
                <c:ptCount val="3"/>
                <c:pt idx="0">
                  <c:v>1319.30632785578</c:v>
                </c:pt>
                <c:pt idx="1">
                  <c:v>1677.23294666879</c:v>
                </c:pt>
                <c:pt idx="2">
                  <c:v>2326.2879963522</c:v>
                </c:pt>
              </c:numCache>
            </c:numRef>
          </c:val>
        </c:ser>
        <c:ser>
          <c:idx val="1"/>
          <c:order val="1"/>
          <c:tx>
            <c:strRef>
              <c:f>"Philippines"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Projected'!$L$4:$N$4</c:f>
              <c:numCache>
                <c:formatCode>General</c:formatCode>
                <c:ptCount val="3"/>
                <c:pt idx="0">
                  <c:v>1475.01952677909</c:v>
                </c:pt>
                <c:pt idx="1">
                  <c:v>1427.66701285351</c:v>
                </c:pt>
                <c:pt idx="2">
                  <c:v>1900.9732123944</c:v>
                </c:pt>
              </c:numCache>
            </c:numRef>
          </c:val>
        </c:ser>
        <c:gapWidth val="150"/>
        <c:overlap val="0"/>
        <c:axId val="95493189"/>
        <c:axId val="69313680"/>
      </c:barChart>
      <c:catAx>
        <c:axId val="954931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9313680"/>
        <c:crosses val="autoZero"/>
        <c:auto val="1"/>
        <c:lblAlgn val="ctr"/>
        <c:lblOffset val="100"/>
        <c:noMultiLvlLbl val="0"/>
      </c:catAx>
      <c:valAx>
        <c:axId val="6931368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54931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Projected'!$B$48:$B$58</c:f>
              <c:numCache>
                <c:formatCode>General</c:formatCode>
                <c:ptCount val="11"/>
                <c:pt idx="0">
                  <c:v>113.244140224842</c:v>
                </c:pt>
                <c:pt idx="1">
                  <c:v>247.133333333333</c:v>
                </c:pt>
                <c:pt idx="2">
                  <c:v>95.1651466666667</c:v>
                </c:pt>
                <c:pt idx="3">
                  <c:v>390.262500978887</c:v>
                </c:pt>
                <c:pt idx="4">
                  <c:v>185.973960652591</c:v>
                </c:pt>
                <c:pt idx="5">
                  <c:v>0</c:v>
                </c:pt>
                <c:pt idx="6">
                  <c:v>7.43392514395393</c:v>
                </c:pt>
                <c:pt idx="7">
                  <c:v>2.93999596928983</c:v>
                </c:pt>
                <c:pt idx="8">
                  <c:v>34.2895238095238</c:v>
                </c:pt>
                <c:pt idx="9">
                  <c:v>398.577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Projected'!$C$48:$C$58</c:f>
              <c:numCache>
                <c:formatCode>General</c:formatCode>
                <c:ptCount val="11"/>
                <c:pt idx="0">
                  <c:v>150.992186966456</c:v>
                </c:pt>
                <c:pt idx="1">
                  <c:v>235.365079365079</c:v>
                </c:pt>
                <c:pt idx="2">
                  <c:v>90.633473015873</c:v>
                </c:pt>
                <c:pt idx="3">
                  <c:v>363.73591989418</c:v>
                </c:pt>
                <c:pt idx="4">
                  <c:v>161.806854421769</c:v>
                </c:pt>
                <c:pt idx="5">
                  <c:v>0</c:v>
                </c:pt>
                <c:pt idx="6">
                  <c:v>10.2040816326531</c:v>
                </c:pt>
                <c:pt idx="7">
                  <c:v>5.56734693877551</c:v>
                </c:pt>
                <c:pt idx="8">
                  <c:v>32.6566893424036</c:v>
                </c:pt>
                <c:pt idx="9">
                  <c:v>376.70538127632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Projected'!$D$48:$D$58</c:f>
              <c:numCache>
                <c:formatCode>General</c:formatCode>
                <c:ptCount val="11"/>
                <c:pt idx="0">
                  <c:v>226.488280449685</c:v>
                </c:pt>
                <c:pt idx="1">
                  <c:v>353.047619047619</c:v>
                </c:pt>
                <c:pt idx="2">
                  <c:v>135.95020952381</c:v>
                </c:pt>
                <c:pt idx="3">
                  <c:v>363.73591989418</c:v>
                </c:pt>
                <c:pt idx="4">
                  <c:v>191.936648979592</c:v>
                </c:pt>
                <c:pt idx="5">
                  <c:v>0</c:v>
                </c:pt>
                <c:pt idx="6">
                  <c:v>10.2040816326531</c:v>
                </c:pt>
                <c:pt idx="7">
                  <c:v>5.56734693877551</c:v>
                </c:pt>
                <c:pt idx="8">
                  <c:v>48.9850340136054</c:v>
                </c:pt>
                <c:pt idx="9">
                  <c:v>565.05807191448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56469600"/>
        <c:axId val="76730684"/>
      </c:barChart>
      <c:catAx>
        <c:axId val="5646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6730684"/>
        <c:crosses val="autoZero"/>
        <c:auto val="1"/>
        <c:lblAlgn val="ctr"/>
        <c:lblOffset val="100"/>
        <c:noMultiLvlLbl val="0"/>
      </c:catAx>
      <c:valAx>
        <c:axId val="76730684"/>
        <c:scaling>
          <c:orientation val="minMax"/>
          <c:max val="8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46960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% Of Activities Compeleted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Completed'!$B$2:$B$7</c:f>
              <c:numCache>
                <c:formatCode>General</c:formatCode>
                <c:ptCount val="6"/>
                <c:pt idx="0">
                  <c:v>1</c:v>
                </c:pt>
                <c:pt idx="1">
                  <c:v>0.83</c:v>
                </c:pt>
                <c:pt idx="2">
                  <c:v>0.83</c:v>
                </c:pt>
                <c:pt idx="3">
                  <c:v>0.51</c:v>
                </c:pt>
                <c:pt idx="4">
                  <c:v>0.38</c:v>
                </c:pt>
                <c:pt idx="5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'% of Activities Completed'!$C$1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Completed'!$C$2:$C$7</c:f>
              <c:numCache>
                <c:formatCode>General</c:formatCode>
                <c:ptCount val="6"/>
                <c:pt idx="0">
                  <c:v>0.3</c:v>
                </c:pt>
                <c:pt idx="1">
                  <c:v>0.23</c:v>
                </c:pt>
                <c:pt idx="2">
                  <c:v>0.05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'% of Activities Completed'!$D$1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1189145"/>
        <c:axId val="39644991"/>
      </c:barChart>
      <c:catAx>
        <c:axId val="11891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644991"/>
        <c:crosses val="autoZero"/>
        <c:auto val="1"/>
        <c:lblAlgn val="ctr"/>
        <c:lblOffset val="100"/>
        <c:noMultiLvlLbl val="0"/>
      </c:catAx>
      <c:valAx>
        <c:axId val="39644991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18914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Cost per Ha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'Avg Cost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Activity'!$B$2:$B$7</c:f>
              <c:numCache>
                <c:formatCode>General</c:formatCode>
                <c:ptCount val="6"/>
                <c:pt idx="0">
                  <c:v>49.67</c:v>
                </c:pt>
                <c:pt idx="1">
                  <c:v>24.51</c:v>
                </c:pt>
                <c:pt idx="2">
                  <c:v>42.62</c:v>
                </c:pt>
                <c:pt idx="3">
                  <c:v>21.95</c:v>
                </c:pt>
                <c:pt idx="4">
                  <c:v>42.64</c:v>
                </c:pt>
                <c:pt idx="5">
                  <c:v>26.68</c:v>
                </c:pt>
              </c:numCache>
            </c:numRef>
          </c:val>
        </c:ser>
        <c:ser>
          <c:idx val="1"/>
          <c:order val="1"/>
          <c:tx>
            <c:strRef>
              <c:f>'Avg Cost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Activity'!$C$2:$C$7</c:f>
              <c:numCache>
                <c:formatCode>General</c:formatCode>
                <c:ptCount val="6"/>
                <c:pt idx="0">
                  <c:v>75.79</c:v>
                </c:pt>
                <c:pt idx="1">
                  <c:v>7.5</c:v>
                </c:pt>
                <c:pt idx="2">
                  <c:v>19.12</c:v>
                </c:pt>
                <c:pt idx="3">
                  <c:v>14.24</c:v>
                </c:pt>
                <c:pt idx="4">
                  <c:v>23.08</c:v>
                </c:pt>
                <c:pt idx="5">
                  <c:v>11.04</c:v>
                </c:pt>
              </c:numCache>
            </c:numRef>
          </c:val>
        </c:ser>
        <c:ser>
          <c:idx val="2"/>
          <c:order val="2"/>
          <c:tx>
            <c:strRef>
              <c:f>'Avg Cost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97799597"/>
        <c:axId val="93896113"/>
      </c:barChart>
      <c:catAx>
        <c:axId val="977995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3896113"/>
        <c:crosses val="autoZero"/>
        <c:auto val="1"/>
        <c:lblAlgn val="ctr"/>
        <c:lblOffset val="100"/>
        <c:noMultiLvlLbl val="0"/>
      </c:catAx>
      <c:valAx>
        <c:axId val="93896113"/>
        <c:scaling>
          <c:orientation val="minMax"/>
          <c:max val="8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779959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Activity Cost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'Avg Cost per Activity'!$B$8:$D$8</c:f>
              <c:numCache>
                <c:formatCode>General</c:formatCode>
                <c:ptCount val="3"/>
                <c:pt idx="0">
                  <c:v>208.07</c:v>
                </c:pt>
                <c:pt idx="1">
                  <c:v>150.77</c:v>
                </c:pt>
              </c:numCache>
            </c:numRef>
          </c:val>
        </c:ser>
        <c:gapWidth val="150"/>
        <c:overlap val="0"/>
        <c:axId val="30969184"/>
        <c:axId val="62209536"/>
      </c:barChart>
      <c:catAx>
        <c:axId val="3096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2209536"/>
        <c:crosses val="autoZero"/>
        <c:auto val="1"/>
        <c:lblAlgn val="ctr"/>
        <c:lblOffset val="100"/>
        <c:noMultiLvlLbl val="0"/>
      </c:catAx>
      <c:valAx>
        <c:axId val="622095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096918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Man Day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'Average Man Day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Activity'!$B$2:$B$7</c:f>
              <c:numCache>
                <c:formatCode>General</c:formatCode>
                <c:ptCount val="6"/>
                <c:pt idx="0">
                  <c:v>5.9</c:v>
                </c:pt>
                <c:pt idx="1">
                  <c:v>2.8</c:v>
                </c:pt>
                <c:pt idx="2">
                  <c:v>4.87</c:v>
                </c:pt>
                <c:pt idx="3">
                  <c:v>2.5</c:v>
                </c:pt>
                <c:pt idx="4">
                  <c:v>4.86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'Average Man Day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Activity'!$C$2:$C$7</c:f>
              <c:numCache>
                <c:formatCode>General</c:formatCode>
                <c:ptCount val="6"/>
                <c:pt idx="0">
                  <c:v>12.38</c:v>
                </c:pt>
                <c:pt idx="1">
                  <c:v>1.23</c:v>
                </c:pt>
                <c:pt idx="2">
                  <c:v>3.12</c:v>
                </c:pt>
                <c:pt idx="3">
                  <c:v>2.33</c:v>
                </c:pt>
                <c:pt idx="4">
                  <c:v>3.77</c:v>
                </c:pt>
                <c:pt idx="5">
                  <c:v>1.8</c:v>
                </c:pt>
              </c:numCache>
            </c:numRef>
          </c:val>
        </c:ser>
        <c:ser>
          <c:idx val="2"/>
          <c:order val="2"/>
          <c:tx>
            <c:strRef>
              <c:f>'Average Man Day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43349503"/>
        <c:axId val="80895391"/>
      </c:barChart>
      <c:catAx>
        <c:axId val="433495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0895391"/>
        <c:crosses val="autoZero"/>
        <c:auto val="1"/>
        <c:lblAlgn val="ctr"/>
        <c:lblOffset val="100"/>
        <c:noMultiLvlLbl val="0"/>
      </c:catAx>
      <c:valAx>
        <c:axId val="80895391"/>
        <c:scaling>
          <c:orientation val="minMax"/>
          <c:max val="13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3495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Total Man Days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'Average Man Day per Activity'!$B$8:$D$8</c:f>
              <c:numCache>
                <c:formatCode>General</c:formatCode>
                <c:ptCount val="3"/>
                <c:pt idx="0">
                  <c:v>23.93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47830904"/>
        <c:axId val="71422306"/>
      </c:barChart>
      <c:catAx>
        <c:axId val="47830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1422306"/>
        <c:crosses val="autoZero"/>
        <c:auto val="1"/>
        <c:lblAlgn val="ctr"/>
        <c:lblOffset val="100"/>
        <c:noMultiLvlLbl val="0"/>
      </c:catAx>
      <c:valAx>
        <c:axId val="7142230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78309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'Man Days per Planted Ha'!$B$3:$D$3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'Man Days per Planted Ha'!$B$4:$D$4</c:f>
              <c:numCache>
                <c:formatCode>General</c:formatCode>
                <c:ptCount val="3"/>
                <c:pt idx="0">
                  <c:v>25.93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68038083"/>
        <c:axId val="79119042"/>
      </c:barChart>
      <c:catAx>
        <c:axId val="680380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9119042"/>
        <c:crosses val="autoZero"/>
        <c:auto val="1"/>
        <c:lblAlgn val="ctr"/>
        <c:lblOffset val="100"/>
        <c:noMultiLvlLbl val="0"/>
      </c:catAx>
      <c:valAx>
        <c:axId val="7911904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03808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'Cost per Man Day'!$B$3:$D$3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'Cost per Man Day'!$B$4:$D$4</c:f>
              <c:numCache>
                <c:formatCode>General</c:formatCode>
                <c:ptCount val="3"/>
                <c:pt idx="0">
                  <c:v>4.32</c:v>
                </c:pt>
                <c:pt idx="1">
                  <c:v>5.67</c:v>
                </c:pt>
              </c:numCache>
            </c:numRef>
          </c:val>
        </c:ser>
        <c:gapWidth val="150"/>
        <c:overlap val="0"/>
        <c:axId val="81537447"/>
        <c:axId val="64449509"/>
      </c:barChart>
      <c:catAx>
        <c:axId val="815374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4449509"/>
        <c:crosses val="autoZero"/>
        <c:auto val="1"/>
        <c:lblAlgn val="ctr"/>
        <c:lblOffset val="100"/>
        <c:noMultiLvlLbl val="0"/>
      </c:catAx>
      <c:valAx>
        <c:axId val="6444950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153744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<Relationship Id="rId3" Type="http://schemas.openxmlformats.org/officeDocument/2006/relationships/chart" Target="../charts/chart62.xml"/><Relationship Id="rId4" Type="http://schemas.openxmlformats.org/officeDocument/2006/relationships/chart" Target="../charts/chart6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152280</xdr:colOff>
      <xdr:row>0</xdr:row>
      <xdr:rowOff>9360</xdr:rowOff>
    </xdr:from>
    <xdr:to>
      <xdr:col>13</xdr:col>
      <xdr:colOff>113400</xdr:colOff>
      <xdr:row>17</xdr:row>
      <xdr:rowOff>141840</xdr:rowOff>
    </xdr:to>
    <xdr:graphicFrame>
      <xdr:nvGraphicFramePr>
        <xdr:cNvPr id="0" name="Chart 1"/>
        <xdr:cNvGraphicFramePr/>
      </xdr:nvGraphicFramePr>
      <xdr:xfrm>
        <a:off x="5492520" y="9360"/>
        <a:ext cx="837180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152280</xdr:colOff>
      <xdr:row>24</xdr:row>
      <xdr:rowOff>142920</xdr:rowOff>
    </xdr:from>
    <xdr:to>
      <xdr:col>13</xdr:col>
      <xdr:colOff>113400</xdr:colOff>
      <xdr:row>42</xdr:row>
      <xdr:rowOff>75600</xdr:rowOff>
    </xdr:to>
    <xdr:graphicFrame>
      <xdr:nvGraphicFramePr>
        <xdr:cNvPr id="1" name="Chart 2"/>
        <xdr:cNvGraphicFramePr/>
      </xdr:nvGraphicFramePr>
      <xdr:xfrm>
        <a:off x="5492520" y="4943520"/>
        <a:ext cx="837180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35</xdr:row>
      <xdr:rowOff>9360</xdr:rowOff>
    </xdr:from>
    <xdr:to>
      <xdr:col>2</xdr:col>
      <xdr:colOff>139680</xdr:colOff>
      <xdr:row>49</xdr:row>
      <xdr:rowOff>84600</xdr:rowOff>
    </xdr:to>
    <xdr:graphicFrame>
      <xdr:nvGraphicFramePr>
        <xdr:cNvPr id="2" name="Chart 3"/>
        <xdr:cNvGraphicFramePr/>
      </xdr:nvGraphicFramePr>
      <xdr:xfrm>
        <a:off x="190440" y="7010280"/>
        <a:ext cx="425772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228600</xdr:colOff>
      <xdr:row>6</xdr:row>
      <xdr:rowOff>0</xdr:rowOff>
    </xdr:from>
    <xdr:to>
      <xdr:col>10</xdr:col>
      <xdr:colOff>15840</xdr:colOff>
      <xdr:row>20</xdr:row>
      <xdr:rowOff>75240</xdr:rowOff>
    </xdr:to>
    <xdr:graphicFrame>
      <xdr:nvGraphicFramePr>
        <xdr:cNvPr id="3" name="Chart 4"/>
        <xdr:cNvGraphicFramePr/>
      </xdr:nvGraphicFramePr>
      <xdr:xfrm>
        <a:off x="8440920" y="1190520"/>
        <a:ext cx="438984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247680</xdr:colOff>
      <xdr:row>23</xdr:row>
      <xdr:rowOff>123840</xdr:rowOff>
    </xdr:from>
    <xdr:to>
      <xdr:col>14</xdr:col>
      <xdr:colOff>23040</xdr:colOff>
      <xdr:row>40</xdr:row>
      <xdr:rowOff>84960</xdr:rowOff>
    </xdr:to>
    <xdr:graphicFrame>
      <xdr:nvGraphicFramePr>
        <xdr:cNvPr id="4" name="Chart 5"/>
        <xdr:cNvGraphicFramePr/>
      </xdr:nvGraphicFramePr>
      <xdr:xfrm>
        <a:off x="7651800" y="4714920"/>
        <a:ext cx="8875440" cy="33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457200</xdr:colOff>
      <xdr:row>7</xdr:row>
      <xdr:rowOff>38160</xdr:rowOff>
    </xdr:from>
    <xdr:to>
      <xdr:col>15</xdr:col>
      <xdr:colOff>10800</xdr:colOff>
      <xdr:row>21</xdr:row>
      <xdr:rowOff>113400</xdr:rowOff>
    </xdr:to>
    <xdr:graphicFrame>
      <xdr:nvGraphicFramePr>
        <xdr:cNvPr id="5" name="Chart 6"/>
        <xdr:cNvGraphicFramePr/>
      </xdr:nvGraphicFramePr>
      <xdr:xfrm>
        <a:off x="13272120" y="1428840"/>
        <a:ext cx="418032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200160</xdr:colOff>
      <xdr:row>42</xdr:row>
      <xdr:rowOff>85680</xdr:rowOff>
    </xdr:from>
    <xdr:to>
      <xdr:col>14</xdr:col>
      <xdr:colOff>215640</xdr:colOff>
      <xdr:row>60</xdr:row>
      <xdr:rowOff>113760</xdr:rowOff>
    </xdr:to>
    <xdr:graphicFrame>
      <xdr:nvGraphicFramePr>
        <xdr:cNvPr id="6" name="Chart 7"/>
        <xdr:cNvGraphicFramePr/>
      </xdr:nvGraphicFramePr>
      <xdr:xfrm>
        <a:off x="7604280" y="8477280"/>
        <a:ext cx="9115560" cy="362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8</xdr:row>
      <xdr:rowOff>9360</xdr:rowOff>
    </xdr:from>
    <xdr:to>
      <xdr:col>10</xdr:col>
      <xdr:colOff>8640</xdr:colOff>
      <xdr:row>26</xdr:row>
      <xdr:rowOff>46800</xdr:rowOff>
    </xdr:to>
    <xdr:graphicFrame>
      <xdr:nvGraphicFramePr>
        <xdr:cNvPr id="7" name="Chart 8"/>
        <xdr:cNvGraphicFramePr/>
      </xdr:nvGraphicFramePr>
      <xdr:xfrm>
        <a:off x="38160" y="1533240"/>
        <a:ext cx="8568360" cy="352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191160</xdr:colOff>
      <xdr:row>27</xdr:row>
      <xdr:rowOff>56520</xdr:rowOff>
    </xdr:to>
    <xdr:graphicFrame>
      <xdr:nvGraphicFramePr>
        <xdr:cNvPr id="8" name="Chart 9"/>
        <xdr:cNvGraphicFramePr/>
      </xdr:nvGraphicFramePr>
      <xdr:xfrm>
        <a:off x="0" y="1714680"/>
        <a:ext cx="8789040" cy="355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19080</xdr:colOff>
      <xdr:row>30</xdr:row>
      <xdr:rowOff>47520</xdr:rowOff>
    </xdr:from>
    <xdr:to>
      <xdr:col>6</xdr:col>
      <xdr:colOff>774720</xdr:colOff>
      <xdr:row>44</xdr:row>
      <xdr:rowOff>123120</xdr:rowOff>
    </xdr:to>
    <xdr:graphicFrame>
      <xdr:nvGraphicFramePr>
        <xdr:cNvPr id="9" name="Chart 10"/>
        <xdr:cNvGraphicFramePr/>
      </xdr:nvGraphicFramePr>
      <xdr:xfrm>
        <a:off x="1738800" y="5857920"/>
        <a:ext cx="419472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191160</xdr:colOff>
      <xdr:row>27</xdr:row>
      <xdr:rowOff>56520</xdr:rowOff>
    </xdr:to>
    <xdr:graphicFrame>
      <xdr:nvGraphicFramePr>
        <xdr:cNvPr id="10" name="Chart 11"/>
        <xdr:cNvGraphicFramePr/>
      </xdr:nvGraphicFramePr>
      <xdr:xfrm>
        <a:off x="0" y="1714680"/>
        <a:ext cx="8789040" cy="355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32</xdr:row>
      <xdr:rowOff>0</xdr:rowOff>
    </xdr:from>
    <xdr:to>
      <xdr:col>6</xdr:col>
      <xdr:colOff>755640</xdr:colOff>
      <xdr:row>46</xdr:row>
      <xdr:rowOff>75240</xdr:rowOff>
    </xdr:to>
    <xdr:graphicFrame>
      <xdr:nvGraphicFramePr>
        <xdr:cNvPr id="11" name="Chart 12"/>
        <xdr:cNvGraphicFramePr/>
      </xdr:nvGraphicFramePr>
      <xdr:xfrm>
        <a:off x="1719720" y="6210360"/>
        <a:ext cx="419472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374040</xdr:colOff>
      <xdr:row>32</xdr:row>
      <xdr:rowOff>142200</xdr:rowOff>
    </xdr:to>
    <xdr:graphicFrame>
      <xdr:nvGraphicFramePr>
        <xdr:cNvPr id="12" name="Chart 13"/>
        <xdr:cNvGraphicFramePr/>
      </xdr:nvGraphicFramePr>
      <xdr:xfrm>
        <a:off x="457200" y="3848040"/>
        <a:ext cx="400320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143280</xdr:colOff>
      <xdr:row>32</xdr:row>
      <xdr:rowOff>142200</xdr:rowOff>
    </xdr:to>
    <xdr:graphicFrame>
      <xdr:nvGraphicFramePr>
        <xdr:cNvPr id="13" name="Chart 14"/>
        <xdr:cNvGraphicFramePr/>
      </xdr:nvGraphicFramePr>
      <xdr:xfrm>
        <a:off x="457200" y="3848040"/>
        <a:ext cx="404604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12"/>
    <col collapsed="false" customWidth="true" hidden="false" outlineLevel="0" max="3" min="3" style="0" width="10.44"/>
    <col collapsed="false" customWidth="true" hidden="false" outlineLevel="0" max="4" min="4" style="0" width="20.33"/>
    <col collapsed="false" customWidth="true" hidden="false" outlineLevel="0" max="5" min="5" style="0" width="10.44"/>
    <col collapsed="false" customWidth="true" hidden="false" outlineLevel="0" max="6" min="6" style="0" width="14.44"/>
    <col collapsed="false" customWidth="true" hidden="false" outlineLevel="0" max="8" min="7" style="0" width="10.44"/>
    <col collapsed="false" customWidth="true" hidden="false" outlineLevel="0" max="9" min="9" style="0" width="17.33"/>
    <col collapsed="false" customWidth="true" hidden="false" outlineLevel="0" max="26" min="10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10</v>
      </c>
      <c r="B2" s="6" t="s">
        <v>11</v>
      </c>
      <c r="C2" s="7" t="n">
        <v>112.6</v>
      </c>
      <c r="D2" s="8" t="s">
        <v>12</v>
      </c>
      <c r="E2" s="9" t="n">
        <v>4</v>
      </c>
      <c r="F2" s="9" t="n">
        <v>450.4</v>
      </c>
      <c r="G2" s="10" t="n">
        <v>54.63</v>
      </c>
      <c r="H2" s="11" t="n">
        <f aca="false">F2*G2</f>
        <v>24605.352</v>
      </c>
      <c r="I2" s="11" t="n">
        <f aca="false">E2*G2</f>
        <v>218.52</v>
      </c>
      <c r="J2" s="11" t="n">
        <f aca="false">I2/6.8</f>
        <v>32.1352941176471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13</v>
      </c>
      <c r="B3" s="6" t="s">
        <v>11</v>
      </c>
      <c r="C3" s="7" t="n">
        <v>38.5</v>
      </c>
      <c r="D3" s="8" t="s">
        <v>12</v>
      </c>
      <c r="E3" s="9" t="n">
        <v>4</v>
      </c>
      <c r="F3" s="9" t="n">
        <v>154</v>
      </c>
      <c r="G3" s="10" t="n">
        <v>54.63</v>
      </c>
      <c r="H3" s="11" t="n">
        <f aca="false">F3*G3</f>
        <v>8413.02</v>
      </c>
      <c r="I3" s="11" t="n">
        <f aca="false">E3*G3</f>
        <v>218.52</v>
      </c>
      <c r="J3" s="11" t="n">
        <f aca="false">I3/6.8</f>
        <v>32.1352941176471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13</v>
      </c>
      <c r="B4" s="6" t="s">
        <v>11</v>
      </c>
      <c r="C4" s="7" t="n">
        <v>40</v>
      </c>
      <c r="D4" s="8" t="s">
        <v>12</v>
      </c>
      <c r="E4" s="9" t="n">
        <v>3</v>
      </c>
      <c r="F4" s="9" t="n">
        <v>120</v>
      </c>
      <c r="G4" s="10" t="n">
        <v>54.63</v>
      </c>
      <c r="H4" s="11" t="n">
        <f aca="false">F4*G4</f>
        <v>6555.6</v>
      </c>
      <c r="I4" s="11" t="n">
        <f aca="false">E4*G4</f>
        <v>163.89</v>
      </c>
      <c r="J4" s="11" t="n">
        <f aca="false">I4/6.8</f>
        <v>24.1014705882353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14</v>
      </c>
      <c r="B5" s="6" t="s">
        <v>11</v>
      </c>
      <c r="C5" s="7" t="n">
        <v>35</v>
      </c>
      <c r="D5" s="8" t="s">
        <v>15</v>
      </c>
      <c r="E5" s="9" t="n">
        <v>6</v>
      </c>
      <c r="F5" s="9" t="n">
        <v>210</v>
      </c>
      <c r="G5" s="10" t="n">
        <v>45.17</v>
      </c>
      <c r="H5" s="11" t="n">
        <f aca="false">F5*G5</f>
        <v>9485.7</v>
      </c>
      <c r="I5" s="11" t="n">
        <f aca="false">E5*G5</f>
        <v>271.02</v>
      </c>
      <c r="J5" s="11" t="n">
        <f aca="false">I5/6.8</f>
        <v>39.8558823529412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14</v>
      </c>
      <c r="B6" s="6" t="s">
        <v>11</v>
      </c>
      <c r="C6" s="7" t="n">
        <v>70.2</v>
      </c>
      <c r="D6" s="8" t="s">
        <v>15</v>
      </c>
      <c r="E6" s="9" t="n">
        <v>6</v>
      </c>
      <c r="F6" s="9" t="n">
        <v>421.2</v>
      </c>
      <c r="G6" s="10" t="n">
        <v>54.63</v>
      </c>
      <c r="H6" s="11" t="n">
        <f aca="false">F6*G6</f>
        <v>23010.156</v>
      </c>
      <c r="I6" s="11" t="n">
        <f aca="false">E6*G6</f>
        <v>327.78</v>
      </c>
      <c r="J6" s="11" t="n">
        <f aca="false">I6/6.8</f>
        <v>48.2029411764706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10</v>
      </c>
      <c r="B7" s="6" t="s">
        <v>11</v>
      </c>
      <c r="C7" s="7" t="n">
        <v>26</v>
      </c>
      <c r="D7" s="8" t="s">
        <v>15</v>
      </c>
      <c r="E7" s="9" t="n">
        <v>8</v>
      </c>
      <c r="F7" s="9" t="n">
        <v>208</v>
      </c>
      <c r="G7" s="10" t="n">
        <v>61.63</v>
      </c>
      <c r="H7" s="11" t="n">
        <f aca="false">F7*G7</f>
        <v>12819.04</v>
      </c>
      <c r="I7" s="11" t="n">
        <f aca="false">E7*G7</f>
        <v>493.04</v>
      </c>
      <c r="J7" s="11" t="n">
        <f aca="false">I7/6.8</f>
        <v>72.5058823529412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13</v>
      </c>
      <c r="B8" s="6" t="s">
        <v>11</v>
      </c>
      <c r="C8" s="7" t="n">
        <v>28</v>
      </c>
      <c r="D8" s="8" t="s">
        <v>15</v>
      </c>
      <c r="E8" s="9" t="n">
        <v>8</v>
      </c>
      <c r="F8" s="9" t="n">
        <v>224</v>
      </c>
      <c r="G8" s="10" t="n">
        <v>61.63</v>
      </c>
      <c r="H8" s="11" t="n">
        <f aca="false">F8*G8</f>
        <v>13805.12</v>
      </c>
      <c r="I8" s="11" t="n">
        <f aca="false">E8*G8</f>
        <v>493.04</v>
      </c>
      <c r="J8" s="11" t="n">
        <f aca="false">I8/6.8</f>
        <v>72.5058823529412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16</v>
      </c>
      <c r="B9" s="6" t="s">
        <v>11</v>
      </c>
      <c r="C9" s="7" t="n">
        <v>44.5</v>
      </c>
      <c r="D9" s="8" t="s">
        <v>15</v>
      </c>
      <c r="E9" s="9" t="n">
        <v>8</v>
      </c>
      <c r="F9" s="9" t="n">
        <v>356</v>
      </c>
      <c r="G9" s="10" t="n">
        <v>54.63</v>
      </c>
      <c r="H9" s="11" t="n">
        <f aca="false">F9*G9</f>
        <v>19448.28</v>
      </c>
      <c r="I9" s="11" t="n">
        <f aca="false">E9*G9</f>
        <v>437.04</v>
      </c>
      <c r="J9" s="11" t="n">
        <f aca="false">I9/6.8</f>
        <v>64.2705882352941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17</v>
      </c>
      <c r="B10" s="6" t="s">
        <v>11</v>
      </c>
      <c r="C10" s="7" t="n">
        <v>61.8</v>
      </c>
      <c r="D10" s="8" t="s">
        <v>15</v>
      </c>
      <c r="E10" s="9" t="n">
        <v>8</v>
      </c>
      <c r="F10" s="9" t="n">
        <v>494.4</v>
      </c>
      <c r="G10" s="10" t="n">
        <v>54.63</v>
      </c>
      <c r="H10" s="11" t="n">
        <f aca="false">F10*G10</f>
        <v>27009.072</v>
      </c>
      <c r="I10" s="11" t="n">
        <f aca="false">E10*G10</f>
        <v>437.04</v>
      </c>
      <c r="J10" s="11" t="n">
        <f aca="false">I10/6.8</f>
        <v>64.2705882352941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18</v>
      </c>
      <c r="B11" s="6" t="s">
        <v>11</v>
      </c>
      <c r="C11" s="7" t="n">
        <v>13</v>
      </c>
      <c r="D11" s="8" t="s">
        <v>15</v>
      </c>
      <c r="E11" s="9" t="n">
        <v>6</v>
      </c>
      <c r="F11" s="9" t="n">
        <v>78</v>
      </c>
      <c r="G11" s="10" t="n">
        <v>54.63</v>
      </c>
      <c r="H11" s="11" t="n">
        <f aca="false">F11*G11</f>
        <v>4261.14</v>
      </c>
      <c r="I11" s="11" t="n">
        <f aca="false">E11*G11</f>
        <v>327.78</v>
      </c>
      <c r="J11" s="11" t="n">
        <f aca="false">I11/6.8</f>
        <v>48.2029411764706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18</v>
      </c>
      <c r="B12" s="6" t="s">
        <v>11</v>
      </c>
      <c r="C12" s="7" t="n">
        <v>115</v>
      </c>
      <c r="D12" s="8" t="s">
        <v>15</v>
      </c>
      <c r="E12" s="9" t="n">
        <v>6</v>
      </c>
      <c r="F12" s="9" t="n">
        <v>690</v>
      </c>
      <c r="G12" s="10" t="n">
        <v>54.63</v>
      </c>
      <c r="H12" s="11" t="n">
        <f aca="false">F12*G12</f>
        <v>37694.7</v>
      </c>
      <c r="I12" s="11" t="n">
        <f aca="false">E12*G12</f>
        <v>327.78</v>
      </c>
      <c r="J12" s="11" t="n">
        <f aca="false">I12/6.8</f>
        <v>48.2029411764706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2"/>
      <c r="B13" s="13" t="s">
        <v>19</v>
      </c>
      <c r="C13" s="14" t="n">
        <f aca="false">SUM(C2:C12)</f>
        <v>584.6</v>
      </c>
      <c r="D13" s="15" t="n">
        <f aca="false">C13/500</f>
        <v>1.1692</v>
      </c>
      <c r="E13" s="16" t="n">
        <f aca="false">AVERAGE(E2:E12)</f>
        <v>6.09090909090909</v>
      </c>
      <c r="F13" s="17" t="n">
        <f aca="false">SUM(F2:F12)</f>
        <v>3406</v>
      </c>
      <c r="G13" s="18"/>
      <c r="H13" s="19" t="s">
        <v>20</v>
      </c>
      <c r="I13" s="16" t="s">
        <v>21</v>
      </c>
      <c r="J13" s="20" t="n">
        <f aca="false">AVERAGE(J2:J12)</f>
        <v>49.6717914438503</v>
      </c>
      <c r="K13" s="4" t="s">
        <v>22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14</v>
      </c>
      <c r="B14" s="6" t="s">
        <v>11</v>
      </c>
      <c r="C14" s="7" t="n">
        <v>57</v>
      </c>
      <c r="D14" s="8" t="s">
        <v>23</v>
      </c>
      <c r="E14" s="9" t="n">
        <v>1.5</v>
      </c>
      <c r="F14" s="9" t="n">
        <v>313.5</v>
      </c>
      <c r="G14" s="10" t="n">
        <v>61.63</v>
      </c>
      <c r="H14" s="11" t="n">
        <f aca="false">F14*G14</f>
        <v>19321.005</v>
      </c>
      <c r="I14" s="11" t="n">
        <f aca="false">E14*G14</f>
        <v>92.445</v>
      </c>
      <c r="J14" s="11" t="n">
        <f aca="false">I14/6.8</f>
        <v>13.5948529411765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13</v>
      </c>
      <c r="B15" s="6" t="s">
        <v>11</v>
      </c>
      <c r="C15" s="7" t="n">
        <v>96</v>
      </c>
      <c r="D15" s="8" t="s">
        <v>23</v>
      </c>
      <c r="E15" s="9" t="n">
        <v>3</v>
      </c>
      <c r="F15" s="9" t="n">
        <v>768</v>
      </c>
      <c r="G15" s="10" t="n">
        <v>61.63</v>
      </c>
      <c r="H15" s="11" t="n">
        <f aca="false">F15*G15</f>
        <v>47331.84</v>
      </c>
      <c r="I15" s="11" t="n">
        <f aca="false">E15*G15</f>
        <v>184.89</v>
      </c>
      <c r="J15" s="11" t="n">
        <f aca="false">I15/6.8</f>
        <v>27.1897058823529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17</v>
      </c>
      <c r="B16" s="6" t="s">
        <v>11</v>
      </c>
      <c r="C16" s="7" t="n">
        <v>56</v>
      </c>
      <c r="D16" s="8" t="s">
        <v>23</v>
      </c>
      <c r="E16" s="9" t="n">
        <v>3</v>
      </c>
      <c r="F16" s="9" t="n">
        <v>448</v>
      </c>
      <c r="G16" s="10" t="n">
        <v>61.63</v>
      </c>
      <c r="H16" s="11" t="n">
        <f aca="false">F16*G16</f>
        <v>27610.24</v>
      </c>
      <c r="I16" s="11" t="n">
        <f aca="false">E16*G16</f>
        <v>184.89</v>
      </c>
      <c r="J16" s="11" t="n">
        <f aca="false">I16/6.8</f>
        <v>27.1897058823529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10</v>
      </c>
      <c r="B17" s="6" t="s">
        <v>11</v>
      </c>
      <c r="C17" s="7" t="n">
        <v>70</v>
      </c>
      <c r="D17" s="8" t="s">
        <v>23</v>
      </c>
      <c r="E17" s="9" t="n">
        <v>3</v>
      </c>
      <c r="F17" s="9" t="n">
        <v>560</v>
      </c>
      <c r="G17" s="10" t="n">
        <v>61.63</v>
      </c>
      <c r="H17" s="11" t="n">
        <f aca="false">F17*G17</f>
        <v>34512.8</v>
      </c>
      <c r="I17" s="11" t="n">
        <f aca="false">E17*G17</f>
        <v>184.89</v>
      </c>
      <c r="J17" s="11" t="n">
        <f aca="false">I17/6.8</f>
        <v>27.1897058823529</v>
      </c>
      <c r="K17" s="2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10</v>
      </c>
      <c r="B18" s="6" t="s">
        <v>11</v>
      </c>
      <c r="C18" s="7" t="n">
        <v>31</v>
      </c>
      <c r="D18" s="8" t="s">
        <v>23</v>
      </c>
      <c r="E18" s="9" t="n">
        <v>3</v>
      </c>
      <c r="F18" s="9" t="n">
        <v>248</v>
      </c>
      <c r="G18" s="10" t="n">
        <v>61.63</v>
      </c>
      <c r="H18" s="11" t="n">
        <f aca="false">F18*G18</f>
        <v>15284.24</v>
      </c>
      <c r="I18" s="11" t="n">
        <f aca="false">E18*G18</f>
        <v>184.89</v>
      </c>
      <c r="J18" s="11" t="n">
        <f aca="false">I18/6.8</f>
        <v>27.1897058823529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16</v>
      </c>
      <c r="B19" s="6" t="s">
        <v>11</v>
      </c>
      <c r="C19" s="7" t="n">
        <v>40</v>
      </c>
      <c r="D19" s="8" t="s">
        <v>23</v>
      </c>
      <c r="E19" s="9" t="n">
        <v>3</v>
      </c>
      <c r="F19" s="9" t="n">
        <v>320</v>
      </c>
      <c r="G19" s="10" t="n">
        <v>61.63</v>
      </c>
      <c r="H19" s="11" t="n">
        <f aca="false">F19*G19</f>
        <v>19721.6</v>
      </c>
      <c r="I19" s="11" t="n">
        <f aca="false">E19*G19</f>
        <v>184.89</v>
      </c>
      <c r="J19" s="11" t="n">
        <f aca="false">I19/6.8</f>
        <v>27.1897058823529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18</v>
      </c>
      <c r="B20" s="6" t="s">
        <v>11</v>
      </c>
      <c r="C20" s="7" t="n">
        <v>41</v>
      </c>
      <c r="D20" s="8" t="s">
        <v>23</v>
      </c>
      <c r="E20" s="9" t="n">
        <v>1.5</v>
      </c>
      <c r="F20" s="9" t="n">
        <v>225.5</v>
      </c>
      <c r="G20" s="10" t="n">
        <v>58.17</v>
      </c>
      <c r="H20" s="11" t="n">
        <f aca="false">F20*G20</f>
        <v>13117.335</v>
      </c>
      <c r="I20" s="11" t="n">
        <f aca="false">E20*G20</f>
        <v>87.255</v>
      </c>
      <c r="J20" s="11" t="n">
        <f aca="false">I20/6.8</f>
        <v>12.8316176470588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SUM(C14:C20)</f>
        <v>391</v>
      </c>
      <c r="D21" s="15" t="n">
        <f aca="false">C21/500</f>
        <v>0.782</v>
      </c>
      <c r="E21" s="16" t="n">
        <f aca="false">AVERAGE(E14:E20)</f>
        <v>2.57142857142857</v>
      </c>
      <c r="F21" s="17" t="n">
        <f aca="false">SUM(F14:F20)</f>
        <v>2883</v>
      </c>
      <c r="G21" s="18"/>
      <c r="H21" s="22"/>
      <c r="I21" s="16" t="s">
        <v>21</v>
      </c>
      <c r="J21" s="20" t="n">
        <f aca="false">AVERAGE(J13:J20)</f>
        <v>26.5058489304813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14</v>
      </c>
      <c r="B22" s="6" t="s">
        <v>11</v>
      </c>
      <c r="C22" s="7" t="n">
        <v>57</v>
      </c>
      <c r="D22" s="8" t="s">
        <v>24</v>
      </c>
      <c r="E22" s="9" t="n">
        <v>4</v>
      </c>
      <c r="F22" s="9" t="n">
        <v>313.5</v>
      </c>
      <c r="G22" s="10" t="n">
        <v>61.63</v>
      </c>
      <c r="H22" s="11" t="n">
        <f aca="false">F22*G22</f>
        <v>19321.005</v>
      </c>
      <c r="I22" s="11" t="n">
        <f aca="false">E22*G22</f>
        <v>246.52</v>
      </c>
      <c r="J22" s="11" t="n">
        <f aca="false">I22/6.8</f>
        <v>36.2529411764706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13</v>
      </c>
      <c r="B23" s="6" t="s">
        <v>11</v>
      </c>
      <c r="C23" s="7" t="n">
        <v>96</v>
      </c>
      <c r="D23" s="8" t="s">
        <v>24</v>
      </c>
      <c r="E23" s="9" t="n">
        <v>5</v>
      </c>
      <c r="F23" s="9" t="n">
        <v>768</v>
      </c>
      <c r="G23" s="10" t="n">
        <v>61.63</v>
      </c>
      <c r="H23" s="11" t="n">
        <f aca="false">F23*G23</f>
        <v>47331.84</v>
      </c>
      <c r="I23" s="11" t="n">
        <f aca="false">E23*G23</f>
        <v>308.15</v>
      </c>
      <c r="J23" s="11" t="n">
        <f aca="false">I23/6.8</f>
        <v>45.3161764705882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17</v>
      </c>
      <c r="B24" s="6" t="s">
        <v>11</v>
      </c>
      <c r="C24" s="7" t="n">
        <v>56</v>
      </c>
      <c r="D24" s="8" t="s">
        <v>24</v>
      </c>
      <c r="E24" s="9" t="n">
        <v>5</v>
      </c>
      <c r="F24" s="9" t="n">
        <v>448</v>
      </c>
      <c r="G24" s="10" t="n">
        <v>61.63</v>
      </c>
      <c r="H24" s="11" t="n">
        <f aca="false">F24*G24</f>
        <v>27610.24</v>
      </c>
      <c r="I24" s="11" t="n">
        <f aca="false">E24*G24</f>
        <v>308.15</v>
      </c>
      <c r="J24" s="11" t="n">
        <f aca="false">I24/6.8</f>
        <v>45.3161764705882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10</v>
      </c>
      <c r="B25" s="6" t="s">
        <v>11</v>
      </c>
      <c r="C25" s="7" t="n">
        <v>70</v>
      </c>
      <c r="D25" s="8" t="s">
        <v>24</v>
      </c>
      <c r="E25" s="9" t="n">
        <v>5</v>
      </c>
      <c r="F25" s="9" t="n">
        <v>560</v>
      </c>
      <c r="G25" s="10" t="n">
        <v>61.63</v>
      </c>
      <c r="H25" s="11" t="n">
        <f aca="false">F25*G25</f>
        <v>34512.8</v>
      </c>
      <c r="I25" s="11" t="n">
        <f aca="false">E25*G25</f>
        <v>308.15</v>
      </c>
      <c r="J25" s="11" t="n">
        <f aca="false">I25/6.8</f>
        <v>45.3161764705882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10</v>
      </c>
      <c r="B26" s="6" t="s">
        <v>11</v>
      </c>
      <c r="C26" s="7" t="n">
        <v>31</v>
      </c>
      <c r="D26" s="8" t="s">
        <v>24</v>
      </c>
      <c r="E26" s="9" t="n">
        <v>5</v>
      </c>
      <c r="F26" s="9" t="n">
        <v>248</v>
      </c>
      <c r="G26" s="10" t="n">
        <v>61.63</v>
      </c>
      <c r="H26" s="11" t="n">
        <f aca="false">F26*G26</f>
        <v>15284.24</v>
      </c>
      <c r="I26" s="11" t="n">
        <f aca="false">E26*G26</f>
        <v>308.15</v>
      </c>
      <c r="J26" s="11" t="n">
        <f aca="false">I26/6.8</f>
        <v>45.3161764705882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16</v>
      </c>
      <c r="B27" s="6" t="s">
        <v>11</v>
      </c>
      <c r="C27" s="7" t="n">
        <v>40</v>
      </c>
      <c r="D27" s="8" t="s">
        <v>24</v>
      </c>
      <c r="E27" s="9" t="n">
        <v>5</v>
      </c>
      <c r="F27" s="9" t="n">
        <v>320</v>
      </c>
      <c r="G27" s="10" t="n">
        <v>61.63</v>
      </c>
      <c r="H27" s="11" t="n">
        <f aca="false">F27*G27</f>
        <v>19721.6</v>
      </c>
      <c r="I27" s="11" t="n">
        <f aca="false">E27*G27</f>
        <v>308.15</v>
      </c>
      <c r="J27" s="11" t="n">
        <f aca="false">I27/6.8</f>
        <v>45.3161764705882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18</v>
      </c>
      <c r="B28" s="6" t="s">
        <v>11</v>
      </c>
      <c r="C28" s="7" t="n">
        <v>41</v>
      </c>
      <c r="D28" s="8" t="s">
        <v>24</v>
      </c>
      <c r="E28" s="9" t="n">
        <v>4</v>
      </c>
      <c r="F28" s="9" t="n">
        <v>225.5</v>
      </c>
      <c r="G28" s="10" t="n">
        <v>58.17</v>
      </c>
      <c r="H28" s="11" t="n">
        <f aca="false">F28*G28</f>
        <v>13117.335</v>
      </c>
      <c r="I28" s="11" t="n">
        <f aca="false">E28*G28</f>
        <v>232.68</v>
      </c>
      <c r="J28" s="11" t="n">
        <f aca="false">I28/6.8</f>
        <v>34.2176470588235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2"/>
      <c r="B29" s="13" t="s">
        <v>19</v>
      </c>
      <c r="C29" s="14" t="n">
        <f aca="false">SUM(C22:C28)</f>
        <v>391</v>
      </c>
      <c r="D29" s="15" t="n">
        <f aca="false">C29/500</f>
        <v>0.782</v>
      </c>
      <c r="E29" s="16" t="n">
        <f aca="false">AVERAGE(E22:E28)</f>
        <v>4.71428571428571</v>
      </c>
      <c r="F29" s="17" t="n">
        <f aca="false">SUM(F22:F28)</f>
        <v>2883</v>
      </c>
      <c r="G29" s="18"/>
      <c r="H29" s="22"/>
      <c r="I29" s="16" t="s">
        <v>21</v>
      </c>
      <c r="J29" s="20" t="n">
        <f aca="false">AVERAGE(J21:J28)</f>
        <v>40.4446649398396</v>
      </c>
      <c r="K29" s="4" t="s">
        <v>22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10</v>
      </c>
      <c r="B30" s="6" t="s">
        <v>11</v>
      </c>
      <c r="C30" s="7" t="n">
        <v>45</v>
      </c>
      <c r="D30" s="8" t="s">
        <v>25</v>
      </c>
      <c r="E30" s="9" t="n">
        <v>2.5</v>
      </c>
      <c r="F30" s="9" t="n">
        <v>112.5</v>
      </c>
      <c r="G30" s="10" t="n">
        <v>61.63</v>
      </c>
      <c r="H30" s="11" t="n">
        <f aca="false">F30*G30</f>
        <v>6933.375</v>
      </c>
      <c r="I30" s="11" t="n">
        <f aca="false">E30*G30</f>
        <v>154.075</v>
      </c>
      <c r="J30" s="11" t="n">
        <f aca="false">I30/6.8</f>
        <v>22.6580882352941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10</v>
      </c>
      <c r="B31" s="6" t="s">
        <v>11</v>
      </c>
      <c r="C31" s="7" t="n">
        <v>67</v>
      </c>
      <c r="D31" s="8" t="s">
        <v>25</v>
      </c>
      <c r="E31" s="9" t="n">
        <v>2.5</v>
      </c>
      <c r="F31" s="9" t="n">
        <v>167.5</v>
      </c>
      <c r="G31" s="10" t="n">
        <v>61.63</v>
      </c>
      <c r="H31" s="11" t="n">
        <f aca="false">F31*G31</f>
        <v>10323.025</v>
      </c>
      <c r="I31" s="11" t="n">
        <f aca="false">E31*G31</f>
        <v>154.075</v>
      </c>
      <c r="J31" s="11" t="n">
        <f aca="false">I31/6.8</f>
        <v>22.6580882352941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16</v>
      </c>
      <c r="B32" s="6" t="s">
        <v>11</v>
      </c>
      <c r="C32" s="7" t="n">
        <v>40</v>
      </c>
      <c r="D32" s="8" t="s">
        <v>25</v>
      </c>
      <c r="E32" s="9" t="n">
        <v>2.5</v>
      </c>
      <c r="F32" s="9" t="n">
        <v>100</v>
      </c>
      <c r="G32" s="10" t="n">
        <v>61.63</v>
      </c>
      <c r="H32" s="11" t="n">
        <f aca="false">F32*G32</f>
        <v>6163</v>
      </c>
      <c r="I32" s="11" t="n">
        <f aca="false">E32*G32</f>
        <v>154.075</v>
      </c>
      <c r="J32" s="11" t="n">
        <f aca="false">I32/6.8</f>
        <v>22.6580882352941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17</v>
      </c>
      <c r="B33" s="6" t="s">
        <v>11</v>
      </c>
      <c r="C33" s="7" t="n">
        <v>56</v>
      </c>
      <c r="D33" s="8" t="s">
        <v>25</v>
      </c>
      <c r="E33" s="9" t="n">
        <v>2.5</v>
      </c>
      <c r="F33" s="9" t="n">
        <v>140</v>
      </c>
      <c r="G33" s="10" t="n">
        <v>61.63</v>
      </c>
      <c r="H33" s="11" t="n">
        <f aca="false">F33*G33</f>
        <v>8628.2</v>
      </c>
      <c r="I33" s="11" t="n">
        <f aca="false">E33*G33</f>
        <v>154.075</v>
      </c>
      <c r="J33" s="11" t="n">
        <f aca="false">I33/6.8</f>
        <v>22.6580882352941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2"/>
      <c r="B34" s="13" t="s">
        <v>19</v>
      </c>
      <c r="C34" s="14" t="n">
        <f aca="false">SUM(C30:C33)</f>
        <v>208</v>
      </c>
      <c r="D34" s="15" t="n">
        <f aca="false">C34/500</f>
        <v>0.416</v>
      </c>
      <c r="E34" s="16" t="n">
        <f aca="false">AVERAGE(E30:E33)</f>
        <v>2.5</v>
      </c>
      <c r="F34" s="17" t="n">
        <f aca="false">SUM(F30:F33)</f>
        <v>520</v>
      </c>
      <c r="G34" s="18"/>
      <c r="H34" s="22"/>
      <c r="I34" s="16" t="s">
        <v>21</v>
      </c>
      <c r="J34" s="20" t="n">
        <f aca="false">AVERAGE(J15:J33)</f>
        <v>31.7586570767661</v>
      </c>
      <c r="K34" s="4" t="s">
        <v>22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10</v>
      </c>
      <c r="B35" s="6" t="s">
        <v>11</v>
      </c>
      <c r="C35" s="7" t="n">
        <v>102</v>
      </c>
      <c r="D35" s="8" t="s">
        <v>26</v>
      </c>
      <c r="E35" s="9" t="n">
        <v>5</v>
      </c>
      <c r="F35" s="9" t="n">
        <v>510</v>
      </c>
      <c r="G35" s="10" t="n">
        <v>61.63</v>
      </c>
      <c r="H35" s="11" t="n">
        <f aca="false">F35*G35</f>
        <v>31431.3</v>
      </c>
      <c r="I35" s="11" t="n">
        <f aca="false">E35*G35</f>
        <v>308.15</v>
      </c>
      <c r="J35" s="11" t="n">
        <f aca="false">I35/6.8</f>
        <v>45.3161764705882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16</v>
      </c>
      <c r="B36" s="6" t="s">
        <v>11</v>
      </c>
      <c r="C36" s="7" t="n">
        <v>20</v>
      </c>
      <c r="D36" s="8" t="s">
        <v>26</v>
      </c>
      <c r="E36" s="9" t="n">
        <v>5</v>
      </c>
      <c r="F36" s="9" t="n">
        <v>100</v>
      </c>
      <c r="G36" s="10" t="n">
        <v>61.63</v>
      </c>
      <c r="H36" s="11" t="n">
        <f aca="false">F36*G36</f>
        <v>6163</v>
      </c>
      <c r="I36" s="11" t="n">
        <f aca="false">E36*G36</f>
        <v>308.15</v>
      </c>
      <c r="J36" s="11" t="n">
        <f aca="false">I36/6.8</f>
        <v>45.3161764705882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17</v>
      </c>
      <c r="B37" s="6" t="s">
        <v>11</v>
      </c>
      <c r="C37" s="7" t="n">
        <v>60</v>
      </c>
      <c r="D37" s="8" t="s">
        <v>26</v>
      </c>
      <c r="E37" s="9" t="n">
        <v>5</v>
      </c>
      <c r="F37" s="9" t="n">
        <v>300</v>
      </c>
      <c r="G37" s="10" t="n">
        <v>61.63</v>
      </c>
      <c r="H37" s="11" t="n">
        <f aca="false">F37*G37</f>
        <v>18489</v>
      </c>
      <c r="I37" s="11" t="n">
        <f aca="false">E37*G37</f>
        <v>308.15</v>
      </c>
      <c r="J37" s="11" t="n">
        <f aca="false">I37/6.8</f>
        <v>45.3161764705882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2"/>
      <c r="B38" s="13" t="s">
        <v>19</v>
      </c>
      <c r="C38" s="14" t="n">
        <f aca="false">SUM(C35:C37)</f>
        <v>182</v>
      </c>
      <c r="D38" s="15" t="n">
        <f aca="false">C38/500</f>
        <v>0.364</v>
      </c>
      <c r="E38" s="16" t="n">
        <f aca="false">AVERAGE(E35:E37)</f>
        <v>5</v>
      </c>
      <c r="F38" s="17" t="n">
        <f aca="false">SUM(F35:F37)</f>
        <v>910</v>
      </c>
      <c r="G38" s="18"/>
      <c r="H38" s="22"/>
      <c r="I38" s="16" t="s">
        <v>21</v>
      </c>
      <c r="J38" s="20" t="n">
        <f aca="false">AVERAGE(J19:J37)</f>
        <v>34.8612024956671</v>
      </c>
      <c r="K38" s="4" t="s">
        <v>22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10</v>
      </c>
      <c r="B39" s="6" t="s">
        <v>11</v>
      </c>
      <c r="C39" s="7" t="n">
        <v>60</v>
      </c>
      <c r="D39" s="8" t="s">
        <v>27</v>
      </c>
      <c r="E39" s="9" t="n">
        <v>3</v>
      </c>
      <c r="F39" s="9" t="n">
        <v>180</v>
      </c>
      <c r="G39" s="10" t="n">
        <v>61.63</v>
      </c>
      <c r="H39" s="11" t="n">
        <v>11093.4</v>
      </c>
      <c r="I39" s="11" t="n">
        <f aca="false">E39*G39</f>
        <v>184.89</v>
      </c>
      <c r="J39" s="11" t="n">
        <f aca="false">I39/6.8</f>
        <v>27.1897058823529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17</v>
      </c>
      <c r="B40" s="6" t="s">
        <v>11</v>
      </c>
      <c r="C40" s="7" t="n">
        <v>60</v>
      </c>
      <c r="D40" s="8" t="s">
        <v>27</v>
      </c>
      <c r="E40" s="9" t="n">
        <v>3</v>
      </c>
      <c r="F40" s="9" t="n">
        <v>180</v>
      </c>
      <c r="G40" s="10" t="n">
        <v>61.63</v>
      </c>
      <c r="H40" s="11" t="n">
        <v>11093.4</v>
      </c>
      <c r="I40" s="11" t="n">
        <f aca="false">E40*G40</f>
        <v>184.89</v>
      </c>
      <c r="J40" s="11" t="n">
        <f aca="false">I40/6.8</f>
        <v>27.1897058823529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SUM(C39:C40)</f>
        <v>120</v>
      </c>
      <c r="D41" s="15" t="n">
        <f aca="false">C41/500</f>
        <v>0.24</v>
      </c>
      <c r="E41" s="16" t="n">
        <f aca="false">AVERAGE(E39:E40)</f>
        <v>3</v>
      </c>
      <c r="F41" s="17" t="n">
        <f aca="false">SUM(F39:F40)</f>
        <v>360</v>
      </c>
      <c r="G41" s="18"/>
      <c r="H41" s="22"/>
      <c r="I41" s="16" t="s">
        <v>21</v>
      </c>
      <c r="J41" s="20" t="n">
        <f aca="false">AVERAGE(J30:J40)</f>
        <v>31.5981957900073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D42" s="23" t="s">
        <v>28</v>
      </c>
      <c r="E42" s="24" t="n">
        <f aca="false">E13+E21+E34+E38+E41+E29</f>
        <v>23.8766233766234</v>
      </c>
      <c r="F42" s="23" t="s">
        <v>29</v>
      </c>
      <c r="G42" s="25" t="n">
        <f aca="false">AVERAGE(G2:G40)</f>
        <v>59.2952941176471</v>
      </c>
      <c r="I42" s="23" t="s">
        <v>30</v>
      </c>
      <c r="J42" s="24" t="n">
        <f aca="false">J13+J21+J34+J38+J41+J29</f>
        <v>214.840360676612</v>
      </c>
    </row>
    <row r="43" customFormat="false" ht="15.75" hidden="false" customHeight="true" outlineLevel="0" collapsed="false">
      <c r="A43" s="26" t="s">
        <v>31</v>
      </c>
    </row>
    <row r="44" customFormat="false" ht="15.75" hidden="false" customHeight="true" outlineLevel="0" collapsed="false">
      <c r="A44" s="27" t="s">
        <v>32</v>
      </c>
    </row>
    <row r="45" customFormat="false" ht="15.75" hidden="false" customHeight="true" outlineLevel="0" collapsed="false">
      <c r="A45" s="27" t="s">
        <v>33</v>
      </c>
    </row>
    <row r="46" customFormat="false" ht="15.75" hidden="false" customHeight="true" outlineLevel="0" collapsed="false">
      <c r="A46" s="27" t="s">
        <v>34</v>
      </c>
    </row>
    <row r="47" customFormat="false" ht="15.75" hidden="false" customHeight="true" outlineLevel="0" collapsed="false">
      <c r="A47" s="27" t="s">
        <v>35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25" min="1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</row>
    <row r="2" customFormat="false" ht="15.75" hidden="false" customHeight="true" outlineLevel="0" collapsed="false">
      <c r="A2" s="27" t="s">
        <v>87</v>
      </c>
      <c r="B2" s="26"/>
      <c r="C2" s="27"/>
      <c r="D2" s="27"/>
      <c r="E2" s="27"/>
    </row>
    <row r="3" customFormat="false" ht="15.75" hidden="false" customHeight="true" outlineLevel="0" collapsed="false">
      <c r="A3" s="26"/>
      <c r="B3" s="90" t="s">
        <v>68</v>
      </c>
      <c r="C3" s="26" t="s">
        <v>85</v>
      </c>
      <c r="D3" s="26"/>
      <c r="E3" s="26"/>
    </row>
    <row r="4" customFormat="false" ht="15.75" hidden="false" customHeight="true" outlineLevel="0" collapsed="false">
      <c r="A4" s="27" t="s">
        <v>70</v>
      </c>
      <c r="B4" s="91" t="n">
        <v>25.93</v>
      </c>
      <c r="C4" s="27" t="n">
        <v>24.63</v>
      </c>
      <c r="D4" s="27"/>
      <c r="E4" s="27"/>
    </row>
    <row r="5" customFormat="false" ht="15.75" hidden="false" customHeight="true" outlineLevel="0" collapsed="false">
      <c r="A5" s="27"/>
      <c r="B5" s="26"/>
      <c r="C5" s="27"/>
      <c r="D5" s="27"/>
      <c r="E5" s="27"/>
    </row>
    <row r="6" customFormat="false" ht="15.75" hidden="false" customHeight="true" outlineLevel="0" collapsed="false">
      <c r="A6" s="27"/>
      <c r="B6" s="26"/>
      <c r="C6" s="27"/>
      <c r="D6" s="27"/>
      <c r="E6" s="27"/>
    </row>
    <row r="7" customFormat="false" ht="15.75" hidden="false" customHeight="true" outlineLevel="0" collapsed="false">
      <c r="A7" s="27"/>
      <c r="B7" s="26"/>
      <c r="C7" s="27"/>
      <c r="D7" s="27"/>
      <c r="E7" s="27"/>
    </row>
    <row r="8" customFormat="false" ht="15.75" hidden="false" customHeight="true" outlineLevel="0" collapsed="false">
      <c r="A8" s="27"/>
      <c r="B8" s="26"/>
      <c r="C8" s="27"/>
      <c r="D8" s="27"/>
      <c r="E8" s="27"/>
    </row>
    <row r="9" customFormat="false" ht="15.75" hidden="false" customHeight="true" outlineLevel="0" collapsed="false">
      <c r="A9" s="27"/>
      <c r="B9" s="26"/>
      <c r="C9" s="27"/>
      <c r="D9" s="27"/>
      <c r="E9" s="27"/>
    </row>
    <row r="10" customFormat="false" ht="15.75" hidden="false" customHeight="true" outlineLevel="0" collapsed="false">
      <c r="A10" s="27"/>
      <c r="B10" s="26"/>
      <c r="C10" s="27"/>
      <c r="D10" s="27"/>
      <c r="E10" s="27"/>
    </row>
    <row r="11" customFormat="false" ht="15.75" hidden="false" customHeight="true" outlineLevel="0" collapsed="false">
      <c r="A11" s="92" t="s">
        <v>1</v>
      </c>
      <c r="B11" s="92" t="s">
        <v>88</v>
      </c>
      <c r="C11" s="27"/>
      <c r="D11" s="27"/>
      <c r="E11" s="27"/>
    </row>
    <row r="12" customFormat="false" ht="15.75" hidden="false" customHeight="true" outlineLevel="0" collapsed="false">
      <c r="A12" s="93" t="s">
        <v>68</v>
      </c>
      <c r="B12" s="91" t="n">
        <v>25.93</v>
      </c>
      <c r="C12" s="27"/>
      <c r="D12" s="27"/>
      <c r="E12" s="27"/>
    </row>
    <row r="13" customFormat="false" ht="15.75" hidden="false" customHeight="true" outlineLevel="0" collapsed="false">
      <c r="A13" s="27" t="s">
        <v>89</v>
      </c>
      <c r="B13" s="27" t="n">
        <v>24.63</v>
      </c>
      <c r="C13" s="27"/>
      <c r="D13" s="27"/>
      <c r="E13" s="27"/>
    </row>
    <row r="14" customFormat="false" ht="15.75" hidden="false" customHeight="true" outlineLevel="0" collapsed="false">
      <c r="A14" s="27"/>
      <c r="B14" s="27"/>
      <c r="C14" s="27"/>
      <c r="D14" s="27"/>
      <c r="E14" s="27"/>
    </row>
    <row r="15" customFormat="false" ht="15.75" hidden="false" customHeight="true" outlineLevel="0" collapsed="false">
      <c r="A15" s="27"/>
      <c r="B15" s="26"/>
      <c r="C15" s="27"/>
      <c r="D15" s="27"/>
      <c r="E15" s="27"/>
    </row>
    <row r="16" customFormat="false" ht="15.75" hidden="false" customHeight="true" outlineLevel="0" collapsed="false">
      <c r="A16" s="27"/>
      <c r="B16" s="26"/>
      <c r="C16" s="27"/>
      <c r="D16" s="27"/>
      <c r="E16" s="27"/>
    </row>
    <row r="17" customFormat="false" ht="15.75" hidden="false" customHeight="true" outlineLevel="0" collapsed="false">
      <c r="A17" s="27"/>
      <c r="B17" s="26"/>
      <c r="C17" s="27"/>
      <c r="D17" s="27"/>
      <c r="E17" s="27"/>
    </row>
    <row r="18" customFormat="false" ht="15.75" hidden="false" customHeight="true" outlineLevel="0" collapsed="false">
      <c r="A18" s="27"/>
      <c r="B18" s="26"/>
      <c r="C18" s="27"/>
      <c r="D18" s="27"/>
      <c r="E18" s="27"/>
    </row>
    <row r="19" customFormat="false" ht="15.75" hidden="false" customHeight="true" outlineLevel="0" collapsed="false">
      <c r="A19" s="27"/>
      <c r="B19" s="26"/>
      <c r="C19" s="27"/>
      <c r="D19" s="27"/>
      <c r="E19" s="27"/>
    </row>
    <row r="20" customFormat="false" ht="15.75" hidden="false" customHeight="true" outlineLevel="0" collapsed="false">
      <c r="A20" s="27"/>
      <c r="B20" s="26"/>
      <c r="C20" s="27"/>
      <c r="D20" s="27"/>
      <c r="E20" s="27"/>
    </row>
    <row r="21" customFormat="false" ht="15.75" hidden="false" customHeight="true" outlineLevel="0" collapsed="false">
      <c r="A21" s="27"/>
      <c r="B21" s="26"/>
      <c r="C21" s="27"/>
      <c r="D21" s="27"/>
      <c r="E21" s="27"/>
    </row>
    <row r="22" customFormat="false" ht="15.75" hidden="false" customHeight="true" outlineLevel="0" collapsed="false">
      <c r="A22" s="27"/>
      <c r="B22" s="26"/>
      <c r="C22" s="27"/>
      <c r="D22" s="27"/>
      <c r="E22" s="27"/>
    </row>
    <row r="23" customFormat="false" ht="15.75" hidden="false" customHeight="true" outlineLevel="0" collapsed="false">
      <c r="A23" s="27"/>
      <c r="B23" s="26"/>
      <c r="C23" s="27"/>
      <c r="D23" s="27"/>
      <c r="E23" s="27"/>
    </row>
    <row r="24" customFormat="false" ht="15.75" hidden="false" customHeight="true" outlineLevel="0" collapsed="false">
      <c r="A24" s="27"/>
      <c r="B24" s="26"/>
      <c r="C24" s="27"/>
      <c r="D24" s="27"/>
      <c r="E24" s="27"/>
    </row>
    <row r="25" customFormat="false" ht="15.75" hidden="false" customHeight="true" outlineLevel="0" collapsed="false">
      <c r="A25" s="27"/>
      <c r="B25" s="26"/>
      <c r="C25" s="27"/>
      <c r="D25" s="27"/>
      <c r="E25" s="27"/>
    </row>
    <row r="26" customFormat="false" ht="15.75" hidden="false" customHeight="true" outlineLevel="0" collapsed="false">
      <c r="A26" s="27"/>
      <c r="B26" s="26"/>
      <c r="C26" s="27"/>
      <c r="D26" s="27"/>
      <c r="E26" s="27"/>
    </row>
    <row r="27" customFormat="false" ht="15.75" hidden="false" customHeight="true" outlineLevel="0" collapsed="false">
      <c r="A27" s="27"/>
      <c r="B27" s="26"/>
      <c r="C27" s="27"/>
      <c r="D27" s="27"/>
      <c r="E27" s="27"/>
    </row>
    <row r="28" customFormat="false" ht="15.75" hidden="false" customHeight="true" outlineLevel="0" collapsed="false">
      <c r="A28" s="27"/>
      <c r="B28" s="26"/>
      <c r="C28" s="27"/>
      <c r="D28" s="27"/>
      <c r="E28" s="27"/>
    </row>
    <row r="29" customFormat="false" ht="15.75" hidden="false" customHeight="true" outlineLevel="0" collapsed="false">
      <c r="A29" s="27"/>
      <c r="B29" s="26"/>
      <c r="C29" s="27"/>
      <c r="D29" s="27"/>
      <c r="E29" s="27"/>
    </row>
    <row r="30" customFormat="false" ht="15.75" hidden="false" customHeight="true" outlineLevel="0" collapsed="false">
      <c r="A30" s="27"/>
      <c r="B30" s="26"/>
      <c r="C30" s="27"/>
      <c r="D30" s="27"/>
      <c r="E30" s="27"/>
    </row>
    <row r="31" customFormat="false" ht="15.75" hidden="false" customHeight="true" outlineLevel="0" collapsed="false">
      <c r="A31" s="27"/>
      <c r="B31" s="26"/>
      <c r="C31" s="27"/>
      <c r="D31" s="27"/>
      <c r="E31" s="27"/>
    </row>
    <row r="32" customFormat="false" ht="15.75" hidden="false" customHeight="true" outlineLevel="0" collapsed="false">
      <c r="A32" s="27"/>
      <c r="B32" s="26"/>
      <c r="C32" s="27"/>
      <c r="D32" s="27"/>
      <c r="E32" s="27"/>
    </row>
    <row r="33" customFormat="false" ht="15.75" hidden="false" customHeight="true" outlineLevel="0" collapsed="false">
      <c r="A33" s="27"/>
      <c r="B33" s="26"/>
      <c r="C33" s="27"/>
      <c r="D33" s="27"/>
      <c r="E33" s="27"/>
    </row>
    <row r="34" customFormat="false" ht="15.75" hidden="false" customHeight="true" outlineLevel="0" collapsed="false">
      <c r="A34" s="27"/>
      <c r="B34" s="26"/>
      <c r="C34" s="27"/>
      <c r="D34" s="27"/>
      <c r="E34" s="27"/>
    </row>
    <row r="35" customFormat="false" ht="15.75" hidden="false" customHeight="true" outlineLevel="0" collapsed="false">
      <c r="A35" s="27"/>
      <c r="B35" s="26"/>
      <c r="C35" s="27"/>
      <c r="D35" s="27"/>
      <c r="E35" s="27"/>
    </row>
    <row r="36" customFormat="false" ht="15.75" hidden="false" customHeight="true" outlineLevel="0" collapsed="false">
      <c r="A36" s="27"/>
      <c r="B36" s="26"/>
      <c r="C36" s="27"/>
      <c r="D36" s="27"/>
      <c r="E36" s="27"/>
    </row>
    <row r="37" customFormat="false" ht="15.75" hidden="false" customHeight="true" outlineLevel="0" collapsed="false">
      <c r="A37" s="27"/>
      <c r="B37" s="26"/>
      <c r="C37" s="27"/>
      <c r="D37" s="27"/>
      <c r="E37" s="27"/>
    </row>
    <row r="38" customFormat="false" ht="15.75" hidden="false" customHeight="true" outlineLevel="0" collapsed="false">
      <c r="A38" s="27"/>
      <c r="B38" s="26"/>
      <c r="C38" s="27"/>
      <c r="D38" s="27"/>
      <c r="E38" s="27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7" activePane="bottomLeft" state="frozen"/>
      <selection pane="topLeft" activeCell="A1" activeCellId="0" sqref="A1"/>
      <selection pane="bottomLeft" activeCell="J83" activeCellId="0" sqref="J83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90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115</v>
      </c>
      <c r="D2" s="8" t="s">
        <v>12</v>
      </c>
      <c r="E2" s="9" t="n">
        <v>3</v>
      </c>
      <c r="F2" s="9" t="n">
        <v>345</v>
      </c>
      <c r="G2" s="10" t="n">
        <v>51.15</v>
      </c>
      <c r="H2" s="11" t="n">
        <f aca="false">F2*G2</f>
        <v>17646.75</v>
      </c>
      <c r="I2" s="11" t="n">
        <f aca="false">E2*G2</f>
        <v>153.45</v>
      </c>
      <c r="J2" s="11" t="n">
        <f aca="false">I2/6.8</f>
        <v>22.5661764705882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36</v>
      </c>
      <c r="B3" s="6" t="s">
        <v>37</v>
      </c>
      <c r="C3" s="7" t="n">
        <v>16.7</v>
      </c>
      <c r="D3" s="8" t="s">
        <v>12</v>
      </c>
      <c r="E3" s="9" t="n">
        <v>3</v>
      </c>
      <c r="F3" s="9" t="n">
        <v>50.1</v>
      </c>
      <c r="G3" s="10" t="n">
        <v>51.15</v>
      </c>
      <c r="H3" s="11" t="n">
        <f aca="false">F3*G3</f>
        <v>2562.615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62</v>
      </c>
      <c r="D4" s="8" t="s">
        <v>12</v>
      </c>
      <c r="E4" s="9" t="n">
        <v>3</v>
      </c>
      <c r="F4" s="9" t="n">
        <v>186</v>
      </c>
      <c r="G4" s="10" t="n">
        <v>51.15</v>
      </c>
      <c r="H4" s="11" t="n">
        <f aca="false">F4*G4</f>
        <v>9513.9</v>
      </c>
      <c r="I4" s="11" t="n">
        <f aca="false">E4*G4</f>
        <v>153.45</v>
      </c>
      <c r="J4" s="11" t="n">
        <f aca="false">I4/6.8</f>
        <v>22.5661764705882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42</v>
      </c>
      <c r="D5" s="8" t="s">
        <v>12</v>
      </c>
      <c r="E5" s="9" t="n">
        <v>4</v>
      </c>
      <c r="F5" s="9" t="n">
        <v>168</v>
      </c>
      <c r="G5" s="10" t="n">
        <v>58.17</v>
      </c>
      <c r="H5" s="11" t="n">
        <f aca="false">F5*G5</f>
        <v>9772.56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38</v>
      </c>
      <c r="B6" s="6" t="s">
        <v>37</v>
      </c>
      <c r="C6" s="7" t="n">
        <v>40</v>
      </c>
      <c r="D6" s="8" t="s">
        <v>12</v>
      </c>
      <c r="E6" s="9" t="n">
        <v>4</v>
      </c>
      <c r="F6" s="9" t="n">
        <v>160</v>
      </c>
      <c r="G6" s="10" t="n">
        <v>58.17</v>
      </c>
      <c r="H6" s="11" t="n">
        <f aca="false">F6*G6</f>
        <v>9307.2</v>
      </c>
      <c r="I6" s="11" t="n">
        <f aca="false">E6*G6</f>
        <v>232.68</v>
      </c>
      <c r="J6" s="11" t="n">
        <f aca="false">I6/6.8</f>
        <v>34.2176470588235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45</v>
      </c>
      <c r="D7" s="8" t="s">
        <v>15</v>
      </c>
      <c r="E7" s="9" t="n">
        <v>8</v>
      </c>
      <c r="F7" s="9" t="n">
        <v>360</v>
      </c>
      <c r="G7" s="10" t="n">
        <v>58.17</v>
      </c>
      <c r="H7" s="11" t="n">
        <f aca="false">F7*G7</f>
        <v>20941.2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39</v>
      </c>
      <c r="B8" s="6" t="s">
        <v>37</v>
      </c>
      <c r="C8" s="7" t="n">
        <v>55</v>
      </c>
      <c r="D8" s="8" t="s">
        <v>15</v>
      </c>
      <c r="E8" s="9" t="n">
        <v>8</v>
      </c>
      <c r="F8" s="9" t="n">
        <v>440</v>
      </c>
      <c r="G8" s="10" t="n">
        <v>58.17</v>
      </c>
      <c r="H8" s="11" t="n">
        <f aca="false">F8*G8</f>
        <v>25594.8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52</v>
      </c>
      <c r="D9" s="8" t="s">
        <v>15</v>
      </c>
      <c r="E9" s="9" t="n">
        <v>8</v>
      </c>
      <c r="F9" s="9" t="n">
        <v>416</v>
      </c>
      <c r="G9" s="10" t="n">
        <v>58.17</v>
      </c>
      <c r="H9" s="11" t="n">
        <f aca="false">F9*G9</f>
        <v>24198.72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40</v>
      </c>
      <c r="B10" s="6" t="s">
        <v>37</v>
      </c>
      <c r="C10" s="7" t="n">
        <v>78.23</v>
      </c>
      <c r="D10" s="8" t="s">
        <v>15</v>
      </c>
      <c r="E10" s="9" t="n">
        <v>8</v>
      </c>
      <c r="F10" s="9" t="n">
        <v>625.84</v>
      </c>
      <c r="G10" s="10" t="n">
        <v>58.17</v>
      </c>
      <c r="H10" s="11" t="n">
        <f aca="false">F10*G10</f>
        <v>36405.1128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38</v>
      </c>
      <c r="B11" s="6" t="s">
        <v>37</v>
      </c>
      <c r="C11" s="7" t="n">
        <v>5.3</v>
      </c>
      <c r="D11" s="8" t="s">
        <v>15</v>
      </c>
      <c r="E11" s="9" t="n">
        <v>8</v>
      </c>
      <c r="F11" s="9" t="n">
        <v>42.4</v>
      </c>
      <c r="G11" s="10" t="n">
        <v>58.17</v>
      </c>
      <c r="H11" s="11" t="n">
        <f aca="false">F11*G11</f>
        <v>2466.408</v>
      </c>
      <c r="I11" s="11" t="n">
        <f aca="false">E11*G11</f>
        <v>465.36</v>
      </c>
      <c r="J11" s="11" t="n">
        <f aca="false">I11/6.8</f>
        <v>68.4352941176471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10</v>
      </c>
      <c r="B12" s="6" t="s">
        <v>11</v>
      </c>
      <c r="C12" s="7" t="n">
        <v>112.6</v>
      </c>
      <c r="D12" s="8" t="s">
        <v>12</v>
      </c>
      <c r="E12" s="9" t="n">
        <v>4</v>
      </c>
      <c r="F12" s="9" t="n">
        <v>450.4</v>
      </c>
      <c r="G12" s="10" t="n">
        <v>54.63</v>
      </c>
      <c r="H12" s="11" t="n">
        <f aca="false">F12*G12</f>
        <v>24605.352</v>
      </c>
      <c r="I12" s="11" t="n">
        <f aca="false">E12*G12</f>
        <v>218.52</v>
      </c>
      <c r="J12" s="11" t="n">
        <f aca="false">I12/6.8</f>
        <v>32.1352941176471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13</v>
      </c>
      <c r="B13" s="6" t="s">
        <v>11</v>
      </c>
      <c r="C13" s="7" t="n">
        <v>38.5</v>
      </c>
      <c r="D13" s="8" t="s">
        <v>12</v>
      </c>
      <c r="E13" s="9" t="n">
        <v>4</v>
      </c>
      <c r="F13" s="9" t="n">
        <v>154</v>
      </c>
      <c r="G13" s="10" t="n">
        <v>54.63</v>
      </c>
      <c r="H13" s="11" t="n">
        <f aca="false">F13*G13</f>
        <v>8413.02</v>
      </c>
      <c r="I13" s="11" t="n">
        <f aca="false">E13*G13</f>
        <v>218.52</v>
      </c>
      <c r="J13" s="11" t="n">
        <f aca="false">I13/6.8</f>
        <v>32.1352941176471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13</v>
      </c>
      <c r="B14" s="6" t="s">
        <v>11</v>
      </c>
      <c r="C14" s="7" t="n">
        <v>40</v>
      </c>
      <c r="D14" s="8" t="s">
        <v>12</v>
      </c>
      <c r="E14" s="9" t="n">
        <v>3</v>
      </c>
      <c r="F14" s="9" t="n">
        <v>120</v>
      </c>
      <c r="G14" s="10" t="n">
        <v>54.63</v>
      </c>
      <c r="H14" s="11" t="n">
        <f aca="false">F14*G14</f>
        <v>6555.6</v>
      </c>
      <c r="I14" s="11" t="n">
        <f aca="false">E14*G14</f>
        <v>163.89</v>
      </c>
      <c r="J14" s="11" t="n">
        <f aca="false">I14/6.8</f>
        <v>24.1014705882353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14</v>
      </c>
      <c r="B15" s="6" t="s">
        <v>11</v>
      </c>
      <c r="C15" s="7" t="n">
        <v>35</v>
      </c>
      <c r="D15" s="8" t="s">
        <v>15</v>
      </c>
      <c r="E15" s="9" t="n">
        <v>6</v>
      </c>
      <c r="F15" s="9" t="n">
        <v>210</v>
      </c>
      <c r="G15" s="10" t="n">
        <v>45.17</v>
      </c>
      <c r="H15" s="11" t="n">
        <f aca="false">F15*G15</f>
        <v>9485.7</v>
      </c>
      <c r="I15" s="11" t="n">
        <f aca="false">E15*G15</f>
        <v>271.02</v>
      </c>
      <c r="J15" s="11" t="n">
        <f aca="false">I15/6.8</f>
        <v>39.8558823529412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14</v>
      </c>
      <c r="B16" s="6" t="s">
        <v>11</v>
      </c>
      <c r="C16" s="7" t="n">
        <v>70.2</v>
      </c>
      <c r="D16" s="8" t="s">
        <v>15</v>
      </c>
      <c r="E16" s="9" t="n">
        <v>6</v>
      </c>
      <c r="F16" s="9" t="n">
        <v>421.2</v>
      </c>
      <c r="G16" s="10" t="n">
        <v>54.63</v>
      </c>
      <c r="H16" s="11" t="n">
        <f aca="false">F16*G16</f>
        <v>23010.156</v>
      </c>
      <c r="I16" s="11" t="n">
        <f aca="false">E16*G16</f>
        <v>327.78</v>
      </c>
      <c r="J16" s="11" t="n">
        <f aca="false">I16/6.8</f>
        <v>48.2029411764706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10</v>
      </c>
      <c r="B17" s="6" t="s">
        <v>11</v>
      </c>
      <c r="C17" s="7" t="n">
        <v>26</v>
      </c>
      <c r="D17" s="8" t="s">
        <v>15</v>
      </c>
      <c r="E17" s="9" t="n">
        <v>8</v>
      </c>
      <c r="F17" s="9" t="n">
        <v>208</v>
      </c>
      <c r="G17" s="10" t="n">
        <v>61.63</v>
      </c>
      <c r="H17" s="11" t="n">
        <f aca="false">F17*G17</f>
        <v>12819.04</v>
      </c>
      <c r="I17" s="11" t="n">
        <f aca="false">E17*G17</f>
        <v>493.04</v>
      </c>
      <c r="J17" s="11" t="n">
        <f aca="false">I17/6.8</f>
        <v>72.5058823529412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13</v>
      </c>
      <c r="B18" s="6" t="s">
        <v>11</v>
      </c>
      <c r="C18" s="7" t="n">
        <v>28</v>
      </c>
      <c r="D18" s="8" t="s">
        <v>15</v>
      </c>
      <c r="E18" s="9" t="n">
        <v>8</v>
      </c>
      <c r="F18" s="9" t="n">
        <v>224</v>
      </c>
      <c r="G18" s="10" t="n">
        <v>61.63</v>
      </c>
      <c r="H18" s="11" t="n">
        <f aca="false">F18*G18</f>
        <v>13805.12</v>
      </c>
      <c r="I18" s="11" t="n">
        <f aca="false">E18*G18</f>
        <v>493.04</v>
      </c>
      <c r="J18" s="11" t="n">
        <f aca="false">I18/6.8</f>
        <v>72.5058823529412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16</v>
      </c>
      <c r="B19" s="6" t="s">
        <v>11</v>
      </c>
      <c r="C19" s="7" t="n">
        <v>44.5</v>
      </c>
      <c r="D19" s="8" t="s">
        <v>15</v>
      </c>
      <c r="E19" s="9" t="n">
        <v>8</v>
      </c>
      <c r="F19" s="9" t="n">
        <v>356</v>
      </c>
      <c r="G19" s="10" t="n">
        <v>54.63</v>
      </c>
      <c r="H19" s="11" t="n">
        <f aca="false">F19*G19</f>
        <v>19448.28</v>
      </c>
      <c r="I19" s="11" t="n">
        <f aca="false">E19*G19</f>
        <v>437.04</v>
      </c>
      <c r="J19" s="11" t="n">
        <f aca="false">I19/6.8</f>
        <v>64.2705882352941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17</v>
      </c>
      <c r="B20" s="6" t="s">
        <v>11</v>
      </c>
      <c r="C20" s="7" t="n">
        <v>61.8</v>
      </c>
      <c r="D20" s="8" t="s">
        <v>15</v>
      </c>
      <c r="E20" s="9" t="n">
        <v>8</v>
      </c>
      <c r="F20" s="9" t="n">
        <v>494.4</v>
      </c>
      <c r="G20" s="10" t="n">
        <v>54.63</v>
      </c>
      <c r="H20" s="11" t="n">
        <f aca="false">F20*G20</f>
        <v>27009.072</v>
      </c>
      <c r="I20" s="11" t="n">
        <f aca="false">E20*G20</f>
        <v>437.04</v>
      </c>
      <c r="J20" s="11" t="n">
        <f aca="false">I20/6.8</f>
        <v>64.2705882352941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18</v>
      </c>
      <c r="B21" s="6" t="s">
        <v>11</v>
      </c>
      <c r="C21" s="7" t="n">
        <v>13</v>
      </c>
      <c r="D21" s="8" t="s">
        <v>15</v>
      </c>
      <c r="E21" s="9" t="n">
        <v>6</v>
      </c>
      <c r="F21" s="9" t="n">
        <v>78</v>
      </c>
      <c r="G21" s="10" t="n">
        <v>54.63</v>
      </c>
      <c r="H21" s="11" t="n">
        <f aca="false">F21*G21</f>
        <v>4261.14</v>
      </c>
      <c r="I21" s="11" t="n">
        <f aca="false">E21*G21</f>
        <v>327.78</v>
      </c>
      <c r="J21" s="11" t="n">
        <f aca="false">I21/6.8</f>
        <v>48.2029411764706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18</v>
      </c>
      <c r="B22" s="6" t="s">
        <v>11</v>
      </c>
      <c r="C22" s="7" t="n">
        <v>115</v>
      </c>
      <c r="D22" s="8" t="s">
        <v>15</v>
      </c>
      <c r="E22" s="9" t="n">
        <v>6</v>
      </c>
      <c r="F22" s="9" t="n">
        <v>690</v>
      </c>
      <c r="G22" s="10" t="n">
        <v>54.63</v>
      </c>
      <c r="H22" s="11" t="n">
        <f aca="false">F22*G22</f>
        <v>37694.7</v>
      </c>
      <c r="I22" s="11" t="n">
        <f aca="false">E22*G22</f>
        <v>327.78</v>
      </c>
      <c r="J22" s="11" t="n">
        <f aca="false">I22/6.8</f>
        <v>48.2029411764706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36</v>
      </c>
      <c r="B23" s="6" t="s">
        <v>37</v>
      </c>
      <c r="C23" s="7" t="n">
        <v>20</v>
      </c>
      <c r="D23" s="8" t="s">
        <v>23</v>
      </c>
      <c r="E23" s="9" t="n">
        <v>3</v>
      </c>
      <c r="F23" s="9" t="n">
        <v>160</v>
      </c>
      <c r="G23" s="10" t="n">
        <v>58.17</v>
      </c>
      <c r="H23" s="11" t="n">
        <f aca="false">F23*G23</f>
        <v>9307.2</v>
      </c>
      <c r="I23" s="11" t="n">
        <f aca="false">E23*G23</f>
        <v>174.51</v>
      </c>
      <c r="J23" s="11" t="n">
        <f aca="false">I23/6.8</f>
        <v>25.6632352941176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38</v>
      </c>
      <c r="B24" s="6" t="s">
        <v>37</v>
      </c>
      <c r="C24" s="7" t="n">
        <v>65</v>
      </c>
      <c r="D24" s="8" t="s">
        <v>23</v>
      </c>
      <c r="E24" s="9" t="n">
        <v>3</v>
      </c>
      <c r="F24" s="9" t="n">
        <v>520</v>
      </c>
      <c r="G24" s="10" t="n">
        <v>58.17</v>
      </c>
      <c r="H24" s="11" t="n">
        <f aca="false">F24*G24</f>
        <v>30248.4</v>
      </c>
      <c r="I24" s="11" t="n">
        <f aca="false">E24*G24</f>
        <v>174.51</v>
      </c>
      <c r="J24" s="11" t="n">
        <f aca="false">I24/6.8</f>
        <v>25.6632352941176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35</v>
      </c>
      <c r="D25" s="8" t="s">
        <v>23</v>
      </c>
      <c r="E25" s="9" t="n">
        <v>3</v>
      </c>
      <c r="F25" s="9" t="n">
        <v>280</v>
      </c>
      <c r="G25" s="10" t="n">
        <v>58.17</v>
      </c>
      <c r="H25" s="11" t="n">
        <f aca="false">F25*G25</f>
        <v>16287.6</v>
      </c>
      <c r="I25" s="11" t="n">
        <f aca="false">E25*G25</f>
        <v>174.51</v>
      </c>
      <c r="J25" s="11" t="n">
        <f aca="false">I25/6.8</f>
        <v>25.6632352941176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39</v>
      </c>
      <c r="B26" s="6" t="s">
        <v>37</v>
      </c>
      <c r="C26" s="7" t="n">
        <v>65</v>
      </c>
      <c r="D26" s="8" t="s">
        <v>23</v>
      </c>
      <c r="E26" s="9" t="n">
        <v>3</v>
      </c>
      <c r="F26" s="9" t="n">
        <v>520</v>
      </c>
      <c r="G26" s="10" t="n">
        <v>58.17</v>
      </c>
      <c r="H26" s="11" t="n">
        <f aca="false">F26*G26</f>
        <v>30248.4</v>
      </c>
      <c r="I26" s="11" t="n">
        <f aca="false">E26*G26</f>
        <v>174.51</v>
      </c>
      <c r="J26" s="11" t="n">
        <f aca="false">I26/6.8</f>
        <v>25.6632352941176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52.08</v>
      </c>
      <c r="D27" s="8" t="s">
        <v>23</v>
      </c>
      <c r="E27" s="9" t="n">
        <v>3</v>
      </c>
      <c r="F27" s="9" t="n">
        <v>416.64</v>
      </c>
      <c r="G27" s="10" t="n">
        <v>58.17</v>
      </c>
      <c r="H27" s="11" t="n">
        <f aca="false">F27*G27</f>
        <v>24235.9488</v>
      </c>
      <c r="I27" s="11" t="n">
        <f aca="false">E27*G27</f>
        <v>174.51</v>
      </c>
      <c r="J27" s="11" t="n">
        <f aca="false">I27/6.8</f>
        <v>25.6632352941176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40</v>
      </c>
      <c r="B28" s="6" t="s">
        <v>37</v>
      </c>
      <c r="C28" s="7" t="n">
        <v>78.15</v>
      </c>
      <c r="D28" s="8" t="s">
        <v>23</v>
      </c>
      <c r="E28" s="9" t="n">
        <v>3</v>
      </c>
      <c r="F28" s="9" t="n">
        <v>625.2</v>
      </c>
      <c r="G28" s="10" t="n">
        <v>58.17</v>
      </c>
      <c r="H28" s="11" t="n">
        <f aca="false">F28*G28</f>
        <v>36367.884</v>
      </c>
      <c r="I28" s="11" t="n">
        <f aca="false">E28*G28</f>
        <v>174.51</v>
      </c>
      <c r="J28" s="11" t="n">
        <f aca="false">I28/6.8</f>
        <v>25.6632352941176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37.2</v>
      </c>
      <c r="D29" s="8" t="s">
        <v>23</v>
      </c>
      <c r="E29" s="9" t="n">
        <v>3</v>
      </c>
      <c r="F29" s="9" t="n">
        <v>297.6</v>
      </c>
      <c r="G29" s="10" t="n">
        <v>58.17</v>
      </c>
      <c r="H29" s="11" t="n">
        <f aca="false">F29*G29</f>
        <v>17311.392</v>
      </c>
      <c r="I29" s="11" t="n">
        <f aca="false">E29*G29</f>
        <v>174.51</v>
      </c>
      <c r="J29" s="11" t="n">
        <f aca="false">I29/6.8</f>
        <v>25.6632352941176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36</v>
      </c>
      <c r="B30" s="6" t="s">
        <v>37</v>
      </c>
      <c r="C30" s="7" t="n">
        <v>84.8</v>
      </c>
      <c r="D30" s="8" t="s">
        <v>23</v>
      </c>
      <c r="E30" s="9" t="n">
        <v>3</v>
      </c>
      <c r="F30" s="9" t="n">
        <v>678.4</v>
      </c>
      <c r="G30" s="10" t="n">
        <v>58.17</v>
      </c>
      <c r="H30" s="11" t="n">
        <f aca="false">F30*G30</f>
        <v>39462.528</v>
      </c>
      <c r="I30" s="11" t="n">
        <f aca="false">E30*G30</f>
        <v>174.51</v>
      </c>
      <c r="J30" s="11" t="n">
        <f aca="false">I30/6.8</f>
        <v>25.6632352941176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14</v>
      </c>
      <c r="B31" s="6" t="s">
        <v>11</v>
      </c>
      <c r="C31" s="7" t="n">
        <v>57</v>
      </c>
      <c r="D31" s="8" t="s">
        <v>23</v>
      </c>
      <c r="E31" s="9" t="n">
        <v>1.5</v>
      </c>
      <c r="F31" s="9" t="n">
        <v>313.5</v>
      </c>
      <c r="G31" s="10" t="n">
        <v>61.63</v>
      </c>
      <c r="H31" s="11" t="n">
        <f aca="false">F31*G31</f>
        <v>19321.005</v>
      </c>
      <c r="I31" s="11" t="n">
        <f aca="false">E31*G31</f>
        <v>92.445</v>
      </c>
      <c r="J31" s="11" t="n">
        <f aca="false">I31/6.8</f>
        <v>13.5948529411765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13</v>
      </c>
      <c r="B32" s="6" t="s">
        <v>11</v>
      </c>
      <c r="C32" s="7" t="n">
        <v>96</v>
      </c>
      <c r="D32" s="8" t="s">
        <v>23</v>
      </c>
      <c r="E32" s="9" t="n">
        <v>3</v>
      </c>
      <c r="F32" s="9" t="n">
        <v>768</v>
      </c>
      <c r="G32" s="10" t="n">
        <v>61.63</v>
      </c>
      <c r="H32" s="11" t="n">
        <f aca="false">F32*G32</f>
        <v>47331.84</v>
      </c>
      <c r="I32" s="11" t="n">
        <f aca="false">E32*G32</f>
        <v>184.89</v>
      </c>
      <c r="J32" s="11" t="n">
        <f aca="false">I32/6.8</f>
        <v>27.1897058823529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17</v>
      </c>
      <c r="B33" s="6" t="s">
        <v>11</v>
      </c>
      <c r="C33" s="7" t="n">
        <v>56</v>
      </c>
      <c r="D33" s="8" t="s">
        <v>23</v>
      </c>
      <c r="E33" s="9" t="n">
        <v>3</v>
      </c>
      <c r="F33" s="9" t="n">
        <v>448</v>
      </c>
      <c r="G33" s="10" t="n">
        <v>61.63</v>
      </c>
      <c r="H33" s="11" t="n">
        <f aca="false">F33*G33</f>
        <v>27610.24</v>
      </c>
      <c r="I33" s="11" t="n">
        <f aca="false">E33*G33</f>
        <v>184.89</v>
      </c>
      <c r="J33" s="11" t="n">
        <f aca="false">I33/6.8</f>
        <v>27.1897058823529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10</v>
      </c>
      <c r="B34" s="6" t="s">
        <v>11</v>
      </c>
      <c r="C34" s="7" t="n">
        <v>70</v>
      </c>
      <c r="D34" s="8" t="s">
        <v>23</v>
      </c>
      <c r="E34" s="9" t="n">
        <v>3</v>
      </c>
      <c r="F34" s="9" t="n">
        <v>560</v>
      </c>
      <c r="G34" s="10" t="n">
        <v>61.63</v>
      </c>
      <c r="H34" s="11" t="n">
        <f aca="false">F34*G34</f>
        <v>34512.8</v>
      </c>
      <c r="I34" s="11" t="n">
        <f aca="false">E34*G34</f>
        <v>184.89</v>
      </c>
      <c r="J34" s="11" t="n">
        <f aca="false">I34/6.8</f>
        <v>27.1897058823529</v>
      </c>
      <c r="K34" s="2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10</v>
      </c>
      <c r="B35" s="6" t="s">
        <v>11</v>
      </c>
      <c r="C35" s="7" t="n">
        <v>31</v>
      </c>
      <c r="D35" s="8" t="s">
        <v>23</v>
      </c>
      <c r="E35" s="9" t="n">
        <v>3</v>
      </c>
      <c r="F35" s="9" t="n">
        <v>248</v>
      </c>
      <c r="G35" s="10" t="n">
        <v>61.63</v>
      </c>
      <c r="H35" s="11" t="n">
        <f aca="false">F35*G35</f>
        <v>15284.24</v>
      </c>
      <c r="I35" s="11" t="n">
        <f aca="false">E35*G35</f>
        <v>184.89</v>
      </c>
      <c r="J35" s="11" t="n">
        <f aca="false">I35/6.8</f>
        <v>27.1897058823529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16</v>
      </c>
      <c r="B36" s="6" t="s">
        <v>11</v>
      </c>
      <c r="C36" s="7" t="n">
        <v>40</v>
      </c>
      <c r="D36" s="8" t="s">
        <v>23</v>
      </c>
      <c r="E36" s="9" t="n">
        <v>3</v>
      </c>
      <c r="F36" s="9" t="n">
        <v>320</v>
      </c>
      <c r="G36" s="10" t="n">
        <v>61.63</v>
      </c>
      <c r="H36" s="11" t="n">
        <f aca="false">F36*G36</f>
        <v>19721.6</v>
      </c>
      <c r="I36" s="11" t="n">
        <f aca="false">E36*G36</f>
        <v>184.89</v>
      </c>
      <c r="J36" s="11" t="n">
        <f aca="false">I36/6.8</f>
        <v>27.1897058823529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18</v>
      </c>
      <c r="B37" s="6" t="s">
        <v>11</v>
      </c>
      <c r="C37" s="7" t="n">
        <v>41</v>
      </c>
      <c r="D37" s="8" t="s">
        <v>23</v>
      </c>
      <c r="E37" s="9" t="n">
        <v>1.5</v>
      </c>
      <c r="F37" s="9" t="n">
        <v>225.5</v>
      </c>
      <c r="G37" s="10" t="n">
        <v>58.17</v>
      </c>
      <c r="H37" s="11" t="n">
        <f aca="false">F37*G37</f>
        <v>13117.335</v>
      </c>
      <c r="I37" s="11" t="n">
        <f aca="false">E37*G37</f>
        <v>87.255</v>
      </c>
      <c r="J37" s="11" t="n">
        <f aca="false">I37/6.8</f>
        <v>12.8316176470588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36</v>
      </c>
      <c r="B38" s="6" t="s">
        <v>37</v>
      </c>
      <c r="C38" s="7" t="n">
        <v>20</v>
      </c>
      <c r="D38" s="8" t="s">
        <v>24</v>
      </c>
      <c r="E38" s="9" t="n">
        <v>5</v>
      </c>
      <c r="F38" s="9" t="n">
        <v>160</v>
      </c>
      <c r="G38" s="10" t="n">
        <v>58.17</v>
      </c>
      <c r="H38" s="11" t="n">
        <f aca="false">F38*G38</f>
        <v>9307.2</v>
      </c>
      <c r="I38" s="11" t="n">
        <f aca="false">E38*G38</f>
        <v>290.85</v>
      </c>
      <c r="J38" s="11" t="n">
        <f aca="false">I38/6.8</f>
        <v>42.7720588235294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38</v>
      </c>
      <c r="B39" s="6" t="s">
        <v>37</v>
      </c>
      <c r="C39" s="7" t="n">
        <v>65</v>
      </c>
      <c r="D39" s="8" t="s">
        <v>24</v>
      </c>
      <c r="E39" s="9" t="n">
        <v>5</v>
      </c>
      <c r="F39" s="9" t="n">
        <v>520</v>
      </c>
      <c r="G39" s="10" t="n">
        <v>58.17</v>
      </c>
      <c r="H39" s="11" t="n">
        <f aca="false">F39*G39</f>
        <v>30248.4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39</v>
      </c>
      <c r="B40" s="6" t="s">
        <v>37</v>
      </c>
      <c r="C40" s="7" t="n">
        <v>35</v>
      </c>
      <c r="D40" s="8" t="s">
        <v>24</v>
      </c>
      <c r="E40" s="9" t="n">
        <v>5</v>
      </c>
      <c r="F40" s="9" t="n">
        <v>280</v>
      </c>
      <c r="G40" s="10" t="n">
        <v>58.17</v>
      </c>
      <c r="H40" s="11" t="n">
        <f aca="false">F40*G40</f>
        <v>16287.6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39</v>
      </c>
      <c r="B41" s="6" t="s">
        <v>37</v>
      </c>
      <c r="C41" s="7" t="n">
        <v>65</v>
      </c>
      <c r="D41" s="8" t="s">
        <v>24</v>
      </c>
      <c r="E41" s="9" t="n">
        <v>5</v>
      </c>
      <c r="F41" s="9" t="n">
        <v>520</v>
      </c>
      <c r="G41" s="10" t="n">
        <v>58.17</v>
      </c>
      <c r="H41" s="11" t="n">
        <f aca="false">F41*G41</f>
        <v>30248.4</v>
      </c>
      <c r="I41" s="11" t="n">
        <f aca="false">E41*G41</f>
        <v>290.85</v>
      </c>
      <c r="J41" s="11" t="n">
        <f aca="false">I41/6.8</f>
        <v>42.7720588235294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40</v>
      </c>
      <c r="B42" s="6" t="s">
        <v>37</v>
      </c>
      <c r="C42" s="7" t="n">
        <v>52.08</v>
      </c>
      <c r="D42" s="8" t="s">
        <v>24</v>
      </c>
      <c r="E42" s="9" t="n">
        <v>5</v>
      </c>
      <c r="F42" s="9" t="n">
        <v>416.64</v>
      </c>
      <c r="G42" s="10" t="n">
        <v>58.17</v>
      </c>
      <c r="H42" s="11" t="n">
        <f aca="false">F42*G42</f>
        <v>24235.9488</v>
      </c>
      <c r="I42" s="11" t="n">
        <f aca="false">E42*G42</f>
        <v>290.85</v>
      </c>
      <c r="J42" s="11" t="n">
        <f aca="false">I42/6.8</f>
        <v>42.7720588235294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5" t="s">
        <v>40</v>
      </c>
      <c r="B43" s="6" t="s">
        <v>37</v>
      </c>
      <c r="C43" s="7" t="n">
        <v>78.15</v>
      </c>
      <c r="D43" s="8" t="s">
        <v>24</v>
      </c>
      <c r="E43" s="9" t="n">
        <v>5</v>
      </c>
      <c r="F43" s="9" t="n">
        <v>625.2</v>
      </c>
      <c r="G43" s="10" t="n">
        <v>58.17</v>
      </c>
      <c r="H43" s="11" t="n">
        <f aca="false">F43*G43</f>
        <v>36367.884</v>
      </c>
      <c r="I43" s="11" t="n">
        <f aca="false">E43*G43</f>
        <v>290.85</v>
      </c>
      <c r="J43" s="11" t="n">
        <f aca="false">I43/6.8</f>
        <v>42.7720588235294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37.2</v>
      </c>
      <c r="D44" s="8" t="s">
        <v>24</v>
      </c>
      <c r="E44" s="9" t="n">
        <v>5</v>
      </c>
      <c r="F44" s="9" t="n">
        <v>297.6</v>
      </c>
      <c r="G44" s="10" t="n">
        <v>58.17</v>
      </c>
      <c r="H44" s="11" t="n">
        <f aca="false">F44*G44</f>
        <v>17311.392</v>
      </c>
      <c r="I44" s="11" t="n">
        <f aca="false">E44*G44</f>
        <v>290.85</v>
      </c>
      <c r="J44" s="11" t="n">
        <f aca="false">I44/6.8</f>
        <v>42.7720588235294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36</v>
      </c>
      <c r="B45" s="6" t="s">
        <v>37</v>
      </c>
      <c r="C45" s="7" t="n">
        <v>84.8</v>
      </c>
      <c r="D45" s="8" t="s">
        <v>24</v>
      </c>
      <c r="E45" s="9" t="n">
        <v>5</v>
      </c>
      <c r="F45" s="9" t="n">
        <v>678.4</v>
      </c>
      <c r="G45" s="10" t="n">
        <v>58.17</v>
      </c>
      <c r="H45" s="11" t="n">
        <f aca="false">F45*G45</f>
        <v>39462.528</v>
      </c>
      <c r="I45" s="11" t="n">
        <f aca="false">E45*G45</f>
        <v>290.85</v>
      </c>
      <c r="J45" s="11" t="n">
        <f aca="false">I45/6.8</f>
        <v>42.7720588235294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5" t="s">
        <v>14</v>
      </c>
      <c r="B46" s="6" t="s">
        <v>11</v>
      </c>
      <c r="C46" s="7" t="n">
        <v>57</v>
      </c>
      <c r="D46" s="8" t="s">
        <v>24</v>
      </c>
      <c r="E46" s="9" t="n">
        <v>4</v>
      </c>
      <c r="F46" s="9" t="n">
        <v>313.5</v>
      </c>
      <c r="G46" s="10" t="n">
        <v>61.63</v>
      </c>
      <c r="H46" s="11" t="n">
        <f aca="false">F46*G46</f>
        <v>19321.005</v>
      </c>
      <c r="I46" s="11" t="n">
        <f aca="false">E46*G46</f>
        <v>246.52</v>
      </c>
      <c r="J46" s="11" t="n">
        <f aca="false">I46/6.8</f>
        <v>36.2529411764706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5" t="s">
        <v>13</v>
      </c>
      <c r="B47" s="6" t="s">
        <v>11</v>
      </c>
      <c r="C47" s="7" t="n">
        <v>96</v>
      </c>
      <c r="D47" s="8" t="s">
        <v>24</v>
      </c>
      <c r="E47" s="9" t="n">
        <v>5</v>
      </c>
      <c r="F47" s="9" t="n">
        <v>768</v>
      </c>
      <c r="G47" s="10" t="n">
        <v>61.63</v>
      </c>
      <c r="H47" s="11" t="n">
        <f aca="false">F47*G47</f>
        <v>47331.84</v>
      </c>
      <c r="I47" s="11" t="n">
        <f aca="false">E47*G47</f>
        <v>308.15</v>
      </c>
      <c r="J47" s="11" t="n">
        <f aca="false">I47/6.8</f>
        <v>45.3161764705882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5" t="s">
        <v>17</v>
      </c>
      <c r="B48" s="6" t="s">
        <v>11</v>
      </c>
      <c r="C48" s="7" t="n">
        <v>56</v>
      </c>
      <c r="D48" s="8" t="s">
        <v>24</v>
      </c>
      <c r="E48" s="9" t="n">
        <v>5</v>
      </c>
      <c r="F48" s="9" t="n">
        <v>448</v>
      </c>
      <c r="G48" s="10" t="n">
        <v>61.63</v>
      </c>
      <c r="H48" s="11" t="n">
        <f aca="false">F48*G48</f>
        <v>27610.24</v>
      </c>
      <c r="I48" s="11" t="n">
        <f aca="false">E48*G48</f>
        <v>308.15</v>
      </c>
      <c r="J48" s="11" t="n">
        <f aca="false">I48/6.8</f>
        <v>45.3161764705882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5" t="s">
        <v>10</v>
      </c>
      <c r="B49" s="6" t="s">
        <v>11</v>
      </c>
      <c r="C49" s="7" t="n">
        <v>70</v>
      </c>
      <c r="D49" s="8" t="s">
        <v>24</v>
      </c>
      <c r="E49" s="9" t="n">
        <v>5</v>
      </c>
      <c r="F49" s="9" t="n">
        <v>560</v>
      </c>
      <c r="G49" s="10" t="n">
        <v>61.63</v>
      </c>
      <c r="H49" s="11" t="n">
        <f aca="false">F49*G49</f>
        <v>34512.8</v>
      </c>
      <c r="I49" s="11" t="n">
        <f aca="false">E49*G49</f>
        <v>308.15</v>
      </c>
      <c r="J49" s="11" t="n">
        <f aca="false">I49/6.8</f>
        <v>45.3161764705882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5" t="s">
        <v>10</v>
      </c>
      <c r="B50" s="6" t="s">
        <v>11</v>
      </c>
      <c r="C50" s="7" t="n">
        <v>31</v>
      </c>
      <c r="D50" s="8" t="s">
        <v>24</v>
      </c>
      <c r="E50" s="9" t="n">
        <v>5</v>
      </c>
      <c r="F50" s="9" t="n">
        <v>248</v>
      </c>
      <c r="G50" s="10" t="n">
        <v>61.63</v>
      </c>
      <c r="H50" s="11" t="n">
        <f aca="false">F50*G50</f>
        <v>15284.24</v>
      </c>
      <c r="I50" s="11" t="n">
        <f aca="false">E50*G50</f>
        <v>308.15</v>
      </c>
      <c r="J50" s="11" t="n">
        <f aca="false">I50/6.8</f>
        <v>45.3161764705882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5" t="s">
        <v>16</v>
      </c>
      <c r="B51" s="6" t="s">
        <v>11</v>
      </c>
      <c r="C51" s="7" t="n">
        <v>40</v>
      </c>
      <c r="D51" s="8" t="s">
        <v>24</v>
      </c>
      <c r="E51" s="9" t="n">
        <v>5</v>
      </c>
      <c r="F51" s="9" t="n">
        <v>320</v>
      </c>
      <c r="G51" s="10" t="n">
        <v>61.63</v>
      </c>
      <c r="H51" s="11" t="n">
        <f aca="false">F51*G51</f>
        <v>19721.6</v>
      </c>
      <c r="I51" s="11" t="n">
        <f aca="false">E51*G51</f>
        <v>308.15</v>
      </c>
      <c r="J51" s="11" t="n">
        <f aca="false">I51/6.8</f>
        <v>45.3161764705882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5" t="s">
        <v>18</v>
      </c>
      <c r="B52" s="6" t="s">
        <v>11</v>
      </c>
      <c r="C52" s="7" t="n">
        <v>41</v>
      </c>
      <c r="D52" s="8" t="s">
        <v>24</v>
      </c>
      <c r="E52" s="9" t="n">
        <v>4</v>
      </c>
      <c r="F52" s="9" t="n">
        <v>225.5</v>
      </c>
      <c r="G52" s="10" t="n">
        <v>58.17</v>
      </c>
      <c r="H52" s="11" t="n">
        <f aca="false">F52*G52</f>
        <v>13117.335</v>
      </c>
      <c r="I52" s="11" t="n">
        <f aca="false">E52*G52</f>
        <v>232.68</v>
      </c>
      <c r="J52" s="11" t="n">
        <f aca="false">I52/6.8</f>
        <v>34.2176470588235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5" t="s">
        <v>40</v>
      </c>
      <c r="B53" s="6" t="s">
        <v>37</v>
      </c>
      <c r="C53" s="7" t="n">
        <v>80</v>
      </c>
      <c r="D53" s="8" t="s">
        <v>25</v>
      </c>
      <c r="E53" s="9" t="n">
        <v>2.5</v>
      </c>
      <c r="F53" s="9" t="n">
        <v>200</v>
      </c>
      <c r="G53" s="10" t="n">
        <v>58.17</v>
      </c>
      <c r="H53" s="11" t="n">
        <f aca="false">F53*G53</f>
        <v>11634</v>
      </c>
      <c r="I53" s="11" t="n">
        <f aca="false">E53*G53</f>
        <v>145.425</v>
      </c>
      <c r="J53" s="11" t="n">
        <f aca="false">I53/6.8</f>
        <v>21.3860294117647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5" t="s">
        <v>36</v>
      </c>
      <c r="B54" s="6" t="s">
        <v>37</v>
      </c>
      <c r="C54" s="7" t="n">
        <v>72</v>
      </c>
      <c r="D54" s="8" t="s">
        <v>25</v>
      </c>
      <c r="E54" s="9" t="n">
        <v>2.5</v>
      </c>
      <c r="F54" s="9" t="n">
        <v>180</v>
      </c>
      <c r="G54" s="10" t="n">
        <v>58.17</v>
      </c>
      <c r="H54" s="11" t="n">
        <f aca="false">F54*G54</f>
        <v>10470.6</v>
      </c>
      <c r="I54" s="11" t="n">
        <f aca="false">E54*G54</f>
        <v>145.425</v>
      </c>
      <c r="J54" s="11" t="n">
        <f aca="false">I54/6.8</f>
        <v>21.3860294117647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5" t="s">
        <v>36</v>
      </c>
      <c r="B55" s="6" t="s">
        <v>37</v>
      </c>
      <c r="C55" s="7" t="n">
        <v>68</v>
      </c>
      <c r="D55" s="8" t="s">
        <v>25</v>
      </c>
      <c r="E55" s="9" t="n">
        <v>2.5</v>
      </c>
      <c r="F55" s="9" t="n">
        <v>170</v>
      </c>
      <c r="G55" s="10" t="n">
        <v>58.17</v>
      </c>
      <c r="H55" s="11" t="n">
        <f aca="false">F55*G55</f>
        <v>9888.9</v>
      </c>
      <c r="I55" s="11" t="n">
        <f aca="false">E55*G55</f>
        <v>145.425</v>
      </c>
      <c r="J55" s="11" t="n">
        <f aca="false">I55/6.8</f>
        <v>21.3860294117647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5" t="s">
        <v>36</v>
      </c>
      <c r="B56" s="6" t="s">
        <v>37</v>
      </c>
      <c r="C56" s="7" t="n">
        <v>30</v>
      </c>
      <c r="D56" s="8" t="s">
        <v>25</v>
      </c>
      <c r="E56" s="9" t="n">
        <v>2.5</v>
      </c>
      <c r="F56" s="9" t="n">
        <v>75</v>
      </c>
      <c r="G56" s="10" t="n">
        <v>58.17</v>
      </c>
      <c r="H56" s="11" t="n">
        <f aca="false">F56*G56</f>
        <v>4362.75</v>
      </c>
      <c r="I56" s="11" t="n">
        <f aca="false">E56*G56</f>
        <v>145.425</v>
      </c>
      <c r="J56" s="11" t="n">
        <f aca="false">I56/6.8</f>
        <v>21.3860294117647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5" t="s">
        <v>38</v>
      </c>
      <c r="B57" s="6" t="s">
        <v>37</v>
      </c>
      <c r="C57" s="7" t="n">
        <v>50</v>
      </c>
      <c r="D57" s="8" t="s">
        <v>25</v>
      </c>
      <c r="E57" s="9" t="n">
        <v>2.5</v>
      </c>
      <c r="F57" s="9" t="n">
        <v>125</v>
      </c>
      <c r="G57" s="10" t="n">
        <v>58.17</v>
      </c>
      <c r="H57" s="11" t="n">
        <f aca="false">F57*G57</f>
        <v>7271.25</v>
      </c>
      <c r="I57" s="11" t="n">
        <f aca="false">E57*G57</f>
        <v>145.425</v>
      </c>
      <c r="J57" s="11" t="n">
        <f aca="false">I57/6.8</f>
        <v>21.3860294117647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5" t="s">
        <v>10</v>
      </c>
      <c r="B58" s="6" t="s">
        <v>11</v>
      </c>
      <c r="C58" s="7" t="n">
        <v>45</v>
      </c>
      <c r="D58" s="8" t="s">
        <v>25</v>
      </c>
      <c r="E58" s="9" t="n">
        <v>2.5</v>
      </c>
      <c r="F58" s="9" t="n">
        <v>112.5</v>
      </c>
      <c r="G58" s="10" t="n">
        <v>61.63</v>
      </c>
      <c r="H58" s="11" t="n">
        <f aca="false">F58*G58</f>
        <v>6933.375</v>
      </c>
      <c r="I58" s="11" t="n">
        <f aca="false">E58*G58</f>
        <v>154.075</v>
      </c>
      <c r="J58" s="11" t="n">
        <f aca="false">I58/6.8</f>
        <v>22.6580882352941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5" t="s">
        <v>10</v>
      </c>
      <c r="B59" s="6" t="s">
        <v>11</v>
      </c>
      <c r="C59" s="7" t="n">
        <v>67</v>
      </c>
      <c r="D59" s="8" t="s">
        <v>25</v>
      </c>
      <c r="E59" s="9" t="n">
        <v>2.5</v>
      </c>
      <c r="F59" s="9" t="n">
        <v>167.5</v>
      </c>
      <c r="G59" s="10" t="n">
        <v>61.63</v>
      </c>
      <c r="H59" s="11" t="n">
        <f aca="false">F59*G59</f>
        <v>10323.025</v>
      </c>
      <c r="I59" s="11" t="n">
        <f aca="false">E59*G59</f>
        <v>154.075</v>
      </c>
      <c r="J59" s="11" t="n">
        <f aca="false">I59/6.8</f>
        <v>22.6580882352941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5" t="s">
        <v>16</v>
      </c>
      <c r="B60" s="6" t="s">
        <v>11</v>
      </c>
      <c r="C60" s="7" t="n">
        <v>40</v>
      </c>
      <c r="D60" s="8" t="s">
        <v>25</v>
      </c>
      <c r="E60" s="9" t="n">
        <v>2.5</v>
      </c>
      <c r="F60" s="9" t="n">
        <v>100</v>
      </c>
      <c r="G60" s="10" t="n">
        <v>61.63</v>
      </c>
      <c r="H60" s="11" t="n">
        <f aca="false">F60*G60</f>
        <v>6163</v>
      </c>
      <c r="I60" s="11" t="n">
        <f aca="false">E60*G60</f>
        <v>154.075</v>
      </c>
      <c r="J60" s="11" t="n">
        <f aca="false">I60/6.8</f>
        <v>22.6580882352941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5" t="s">
        <v>17</v>
      </c>
      <c r="B61" s="6" t="s">
        <v>11</v>
      </c>
      <c r="C61" s="7" t="n">
        <v>56</v>
      </c>
      <c r="D61" s="8" t="s">
        <v>25</v>
      </c>
      <c r="E61" s="9" t="n">
        <v>2.5</v>
      </c>
      <c r="F61" s="9" t="n">
        <v>140</v>
      </c>
      <c r="G61" s="10" t="n">
        <v>61.63</v>
      </c>
      <c r="H61" s="11" t="n">
        <f aca="false">F61*G61</f>
        <v>8628.2</v>
      </c>
      <c r="I61" s="11" t="n">
        <f aca="false">E61*G61</f>
        <v>154.075</v>
      </c>
      <c r="J61" s="11" t="n">
        <f aca="false">I61/6.8</f>
        <v>22.6580882352941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5" t="s">
        <v>40</v>
      </c>
      <c r="B62" s="6" t="s">
        <v>37</v>
      </c>
      <c r="C62" s="7" t="n">
        <v>40</v>
      </c>
      <c r="D62" s="8" t="s">
        <v>26</v>
      </c>
      <c r="E62" s="9" t="n">
        <v>5</v>
      </c>
      <c r="F62" s="9" t="n">
        <v>200</v>
      </c>
      <c r="G62" s="10" t="n">
        <v>58.17</v>
      </c>
      <c r="H62" s="11" t="n">
        <f aca="false">F62*G62</f>
        <v>11634</v>
      </c>
      <c r="I62" s="11" t="n">
        <f aca="false">E62*G62</f>
        <v>290.85</v>
      </c>
      <c r="J62" s="11" t="n">
        <f aca="false">I62/6.8</f>
        <v>42.7720588235294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5" t="s">
        <v>36</v>
      </c>
      <c r="B63" s="6" t="s">
        <v>37</v>
      </c>
      <c r="C63" s="7" t="n">
        <v>20</v>
      </c>
      <c r="D63" s="8" t="s">
        <v>26</v>
      </c>
      <c r="E63" s="9" t="n">
        <v>4</v>
      </c>
      <c r="F63" s="9" t="n">
        <v>80</v>
      </c>
      <c r="G63" s="10" t="n">
        <v>58.17</v>
      </c>
      <c r="H63" s="11" t="n">
        <f aca="false">F63*G63</f>
        <v>4653.6</v>
      </c>
      <c r="I63" s="11" t="n">
        <f aca="false">E63*G63</f>
        <v>232.68</v>
      </c>
      <c r="J63" s="11" t="n">
        <f aca="false">I63/6.8</f>
        <v>34.2176470588235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5" t="s">
        <v>36</v>
      </c>
      <c r="B64" s="6" t="s">
        <v>37</v>
      </c>
      <c r="C64" s="7" t="n">
        <v>120</v>
      </c>
      <c r="D64" s="8" t="s">
        <v>26</v>
      </c>
      <c r="E64" s="9" t="n">
        <v>5</v>
      </c>
      <c r="F64" s="9" t="n">
        <v>600</v>
      </c>
      <c r="G64" s="10" t="n">
        <v>58.17</v>
      </c>
      <c r="H64" s="11" t="n">
        <f aca="false">F64*G64</f>
        <v>34902</v>
      </c>
      <c r="I64" s="11" t="n">
        <f aca="false">E64*G64</f>
        <v>290.85</v>
      </c>
      <c r="J64" s="11" t="n">
        <f aca="false">I64/6.8</f>
        <v>42.7720588235294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5" t="s">
        <v>38</v>
      </c>
      <c r="B65" s="6" t="s">
        <v>37</v>
      </c>
      <c r="C65" s="7" t="n">
        <v>20</v>
      </c>
      <c r="D65" s="8" t="s">
        <v>26</v>
      </c>
      <c r="E65" s="9" t="n">
        <v>5</v>
      </c>
      <c r="F65" s="9" t="n">
        <v>100</v>
      </c>
      <c r="G65" s="10" t="n">
        <v>58.17</v>
      </c>
      <c r="H65" s="11" t="n">
        <f aca="false">F65*G65</f>
        <v>5817</v>
      </c>
      <c r="I65" s="11" t="n">
        <f aca="false">E65*G65</f>
        <v>290.85</v>
      </c>
      <c r="J65" s="11" t="n">
        <f aca="false">I65/6.8</f>
        <v>42.7720588235294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5" t="s">
        <v>10</v>
      </c>
      <c r="B66" s="6" t="s">
        <v>11</v>
      </c>
      <c r="C66" s="7" t="n">
        <v>102</v>
      </c>
      <c r="D66" s="8" t="s">
        <v>26</v>
      </c>
      <c r="E66" s="9" t="n">
        <v>5</v>
      </c>
      <c r="F66" s="9" t="n">
        <v>510</v>
      </c>
      <c r="G66" s="10" t="n">
        <v>61.63</v>
      </c>
      <c r="H66" s="11" t="n">
        <f aca="false">F66*G66</f>
        <v>31431.3</v>
      </c>
      <c r="I66" s="11" t="n">
        <f aca="false">E66*G66</f>
        <v>308.15</v>
      </c>
      <c r="J66" s="11" t="n">
        <f aca="false">I66/6.8</f>
        <v>45.3161764705882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5" t="s">
        <v>16</v>
      </c>
      <c r="B67" s="6" t="s">
        <v>11</v>
      </c>
      <c r="C67" s="7" t="n">
        <v>20</v>
      </c>
      <c r="D67" s="8" t="s">
        <v>26</v>
      </c>
      <c r="E67" s="9" t="n">
        <v>5</v>
      </c>
      <c r="F67" s="9" t="n">
        <v>100</v>
      </c>
      <c r="G67" s="10" t="n">
        <v>61.63</v>
      </c>
      <c r="H67" s="11" t="n">
        <f aca="false">F67*G67</f>
        <v>6163</v>
      </c>
      <c r="I67" s="11" t="n">
        <f aca="false">E67*G67</f>
        <v>308.15</v>
      </c>
      <c r="J67" s="11" t="n">
        <f aca="false">I67/6.8</f>
        <v>45.3161764705882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5" t="s">
        <v>17</v>
      </c>
      <c r="B68" s="6" t="s">
        <v>11</v>
      </c>
      <c r="C68" s="7" t="n">
        <v>60</v>
      </c>
      <c r="D68" s="8" t="s">
        <v>26</v>
      </c>
      <c r="E68" s="9" t="n">
        <v>5</v>
      </c>
      <c r="F68" s="9" t="n">
        <v>300</v>
      </c>
      <c r="G68" s="10" t="n">
        <v>61.63</v>
      </c>
      <c r="H68" s="11" t="n">
        <f aca="false">F68*G68</f>
        <v>18489</v>
      </c>
      <c r="I68" s="11" t="n">
        <f aca="false">E68*G68</f>
        <v>308.15</v>
      </c>
      <c r="J68" s="11" t="n">
        <f aca="false">I68/6.8</f>
        <v>45.3161764705882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5" t="s">
        <v>36</v>
      </c>
      <c r="B69" s="6" t="s">
        <v>37</v>
      </c>
      <c r="C69" s="7" t="n">
        <v>45</v>
      </c>
      <c r="D69" s="8" t="s">
        <v>27</v>
      </c>
      <c r="E69" s="9" t="n">
        <v>3</v>
      </c>
      <c r="F69" s="9" t="n">
        <v>135</v>
      </c>
      <c r="G69" s="10" t="n">
        <v>58.17</v>
      </c>
      <c r="H69" s="11" t="n">
        <f aca="false">F69*G69</f>
        <v>7852.95</v>
      </c>
      <c r="I69" s="11" t="n">
        <f aca="false">E69*G69</f>
        <v>174.51</v>
      </c>
      <c r="J69" s="11" t="n">
        <f aca="false">I69/6.8</f>
        <v>25.6632352941176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5" t="s">
        <v>10</v>
      </c>
      <c r="B70" s="6" t="s">
        <v>11</v>
      </c>
      <c r="C70" s="7" t="n">
        <v>60</v>
      </c>
      <c r="D70" s="8" t="s">
        <v>27</v>
      </c>
      <c r="E70" s="9" t="n">
        <v>3</v>
      </c>
      <c r="F70" s="9" t="n">
        <v>180</v>
      </c>
      <c r="G70" s="10" t="n">
        <v>61.63</v>
      </c>
      <c r="H70" s="11" t="n">
        <v>11093.4</v>
      </c>
      <c r="I70" s="11" t="n">
        <f aca="false">E70*G70</f>
        <v>184.89</v>
      </c>
      <c r="J70" s="11" t="n">
        <f aca="false">I70/6.8</f>
        <v>27.1897058823529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5" t="s">
        <v>17</v>
      </c>
      <c r="B71" s="6" t="s">
        <v>11</v>
      </c>
      <c r="C71" s="7" t="n">
        <v>60</v>
      </c>
      <c r="D71" s="8" t="s">
        <v>27</v>
      </c>
      <c r="E71" s="9" t="n">
        <v>3</v>
      </c>
      <c r="F71" s="9" t="n">
        <v>180</v>
      </c>
      <c r="G71" s="10" t="n">
        <v>61.63</v>
      </c>
      <c r="H71" s="11" t="n">
        <v>11093.4</v>
      </c>
      <c r="I71" s="11" t="n">
        <f aca="false">E71*G71</f>
        <v>184.89</v>
      </c>
      <c r="J71" s="11" t="n">
        <f aca="false">I71/6.8</f>
        <v>27.1897058823529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921875" defaultRowHeight="12.8" zeroHeight="false" outlineLevelRow="0" outlineLevelCol="0"/>
  <cols>
    <col collapsed="false" customWidth="true" hidden="false" outlineLevel="0" max="2" min="2" style="0" width="21.02"/>
    <col collapsed="false" customWidth="true" hidden="false" outlineLevel="0" max="4" min="4" style="0" width="16.59"/>
  </cols>
  <sheetData>
    <row r="1" customFormat="false" ht="15.75" hidden="false" customHeight="true" outlineLevel="0" collapsed="false">
      <c r="A1" s="1" t="s">
        <v>0</v>
      </c>
      <c r="B1" s="1" t="s">
        <v>90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27"/>
      <c r="B2" s="6" t="s">
        <v>50</v>
      </c>
      <c r="C2" s="7" t="n">
        <v>19.9</v>
      </c>
      <c r="D2" s="8" t="s">
        <v>15</v>
      </c>
      <c r="E2" s="9" t="n">
        <f aca="false">F2/C2</f>
        <v>9.39698492462312</v>
      </c>
      <c r="F2" s="9" t="n">
        <v>187</v>
      </c>
      <c r="G2" s="10" t="n">
        <v>319</v>
      </c>
      <c r="H2" s="11" t="n">
        <f aca="false">F2*G2</f>
        <v>59653</v>
      </c>
      <c r="I2" s="11" t="n">
        <f aca="false">E2*G2</f>
        <v>2997.63819095477</v>
      </c>
      <c r="J2" s="11" t="n">
        <f aca="false">I2/52.1</f>
        <v>57.5362416689976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27"/>
      <c r="B3" s="6" t="s">
        <v>50</v>
      </c>
      <c r="C3" s="7" t="n">
        <v>17.33</v>
      </c>
      <c r="D3" s="8" t="s">
        <v>23</v>
      </c>
      <c r="E3" s="9" t="n">
        <f aca="false">F3/C3</f>
        <v>2.71206001154068</v>
      </c>
      <c r="F3" s="9" t="n">
        <v>47</v>
      </c>
      <c r="G3" s="10" t="n">
        <v>319</v>
      </c>
      <c r="H3" s="11" t="n">
        <f aca="false">F3*G3</f>
        <v>14993</v>
      </c>
      <c r="I3" s="11" t="n">
        <f aca="false">E3*G3</f>
        <v>865.147143681477</v>
      </c>
      <c r="J3" s="11" t="n">
        <f aca="false">I3/52.1</f>
        <v>16.605511395038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7"/>
      <c r="B4" s="6" t="s">
        <v>50</v>
      </c>
      <c r="C4" s="7" t="n">
        <v>14.52</v>
      </c>
      <c r="D4" s="8" t="s">
        <v>24</v>
      </c>
      <c r="E4" s="9" t="n">
        <f aca="false">F4/C4</f>
        <v>3.24931129476584</v>
      </c>
      <c r="F4" s="9" t="n">
        <v>47.18</v>
      </c>
      <c r="G4" s="10" t="n">
        <v>319</v>
      </c>
      <c r="H4" s="11" t="n">
        <f aca="false">F4*G4</f>
        <v>15050.42</v>
      </c>
      <c r="I4" s="11" t="n">
        <f aca="false">E4*G4</f>
        <v>1036.5303030303</v>
      </c>
      <c r="J4" s="11" t="n">
        <f aca="false">I4/52.1</f>
        <v>19.8950154132496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7"/>
      <c r="B5" s="6" t="s">
        <v>50</v>
      </c>
      <c r="C5" s="7" t="n">
        <v>15.15</v>
      </c>
      <c r="D5" s="8" t="s">
        <v>26</v>
      </c>
      <c r="E5" s="9" t="n">
        <f aca="false">F5/C5</f>
        <v>2.50825082508251</v>
      </c>
      <c r="F5" s="9" t="n">
        <v>38</v>
      </c>
      <c r="G5" s="10" t="n">
        <v>319</v>
      </c>
      <c r="H5" s="11" t="n">
        <f aca="false">F5*G5</f>
        <v>12122</v>
      </c>
      <c r="I5" s="11" t="n">
        <f aca="false">E5*G5</f>
        <v>800.13201320132</v>
      </c>
      <c r="J5" s="11" t="n">
        <f aca="false">I5/52.1</f>
        <v>15.3576202149966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27"/>
      <c r="B6" s="6" t="s">
        <v>50</v>
      </c>
      <c r="C6" s="7" t="n">
        <v>34</v>
      </c>
      <c r="D6" s="8" t="s">
        <v>48</v>
      </c>
      <c r="E6" s="9" t="n">
        <f aca="false">F6/C6</f>
        <v>1.02941176470588</v>
      </c>
      <c r="F6" s="9" t="n">
        <v>35</v>
      </c>
      <c r="G6" s="10" t="n">
        <v>319</v>
      </c>
      <c r="H6" s="11" t="n">
        <f aca="false">F6*G6</f>
        <v>11165</v>
      </c>
      <c r="I6" s="11" t="n">
        <f aca="false">E6*G6</f>
        <v>328.382352941176</v>
      </c>
      <c r="J6" s="11" t="n">
        <f aca="false">I6/52.1</f>
        <v>6.30292424071356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27"/>
      <c r="B7" s="35" t="s">
        <v>47</v>
      </c>
      <c r="C7" s="36" t="n">
        <v>297.28</v>
      </c>
      <c r="D7" s="7" t="s">
        <v>15</v>
      </c>
      <c r="E7" s="37" t="n">
        <f aca="false">F7/C7</f>
        <v>12.3789020452099</v>
      </c>
      <c r="F7" s="94" t="n">
        <v>3680</v>
      </c>
      <c r="G7" s="38" t="n">
        <v>319</v>
      </c>
      <c r="H7" s="39" t="n">
        <f aca="false">F7*G7</f>
        <v>1173920</v>
      </c>
      <c r="I7" s="39" t="n">
        <f aca="false">E7*G7</f>
        <v>3948.86975242196</v>
      </c>
      <c r="J7" s="39" t="n">
        <f aca="false">I7/52.1</f>
        <v>75.794045152053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7"/>
      <c r="B8" s="35" t="s">
        <v>47</v>
      </c>
      <c r="C8" s="36" t="n">
        <v>229.85</v>
      </c>
      <c r="D8" s="7" t="s">
        <v>23</v>
      </c>
      <c r="E8" s="37" t="n">
        <f aca="false">F8/C8</f>
        <v>1.22514683489232</v>
      </c>
      <c r="F8" s="37" t="n">
        <v>281.6</v>
      </c>
      <c r="G8" s="38" t="n">
        <v>319</v>
      </c>
      <c r="H8" s="39" t="n">
        <f aca="false">F8*G8</f>
        <v>89830.4</v>
      </c>
      <c r="I8" s="39" t="n">
        <f aca="false">E8*G8</f>
        <v>390.82184033065</v>
      </c>
      <c r="J8" s="39" t="n">
        <f aca="false">I8/52.1</f>
        <v>7.5013788931027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7"/>
      <c r="B9" s="35" t="s">
        <v>47</v>
      </c>
      <c r="C9" s="36" t="n">
        <v>47.61</v>
      </c>
      <c r="D9" s="7" t="s">
        <v>24</v>
      </c>
      <c r="E9" s="37" t="n">
        <f aca="false">F9/C9</f>
        <v>3.12329342575089</v>
      </c>
      <c r="F9" s="37" t="n">
        <v>148.7</v>
      </c>
      <c r="G9" s="38" t="n">
        <v>319</v>
      </c>
      <c r="H9" s="39" t="n">
        <f aca="false">F9*G9</f>
        <v>47435.3</v>
      </c>
      <c r="I9" s="39" t="n">
        <f aca="false">E9*G9</f>
        <v>996.330602814535</v>
      </c>
      <c r="J9" s="39" t="n">
        <f aca="false">I9/52.1</f>
        <v>19.1234280770544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/>
      <c r="B10" s="35" t="s">
        <v>47</v>
      </c>
      <c r="C10" s="36" t="n">
        <v>26.7</v>
      </c>
      <c r="D10" s="7" t="s">
        <v>25</v>
      </c>
      <c r="E10" s="37" t="n">
        <f aca="false">F10/C10</f>
        <v>2.32621722846442</v>
      </c>
      <c r="F10" s="37" t="n">
        <v>62.11</v>
      </c>
      <c r="G10" s="38" t="n">
        <v>319</v>
      </c>
      <c r="H10" s="39" t="n">
        <f aca="false">F10*G10</f>
        <v>19813.09</v>
      </c>
      <c r="I10" s="39" t="n">
        <f aca="false">E10*G10</f>
        <v>742.06329588015</v>
      </c>
      <c r="J10" s="39" t="n">
        <f aca="false">I10/52.1</f>
        <v>14.2430575024981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27"/>
      <c r="B11" s="35" t="s">
        <v>47</v>
      </c>
      <c r="C11" s="36" t="n">
        <v>39.95</v>
      </c>
      <c r="D11" s="7" t="s">
        <v>26</v>
      </c>
      <c r="E11" s="37" t="n">
        <f aca="false">F11/C11</f>
        <v>2.52816020025031</v>
      </c>
      <c r="F11" s="37" t="n">
        <v>101</v>
      </c>
      <c r="G11" s="38" t="n">
        <v>319</v>
      </c>
      <c r="H11" s="39" t="n">
        <f aca="false">F11*G11</f>
        <v>32219</v>
      </c>
      <c r="I11" s="39" t="n">
        <f aca="false">E11*G11</f>
        <v>806.48310387985</v>
      </c>
      <c r="J11" s="39" t="n">
        <f aca="false">I11/52.1</f>
        <v>15.4795221474059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27"/>
      <c r="B12" s="35" t="s">
        <v>47</v>
      </c>
      <c r="C12" s="36" t="n">
        <v>58</v>
      </c>
      <c r="D12" s="7" t="s">
        <v>48</v>
      </c>
      <c r="E12" s="37" t="n">
        <f aca="false">F12/C12</f>
        <v>1.24137931034483</v>
      </c>
      <c r="F12" s="37" t="n">
        <v>72</v>
      </c>
      <c r="G12" s="38" t="n">
        <v>319</v>
      </c>
      <c r="H12" s="39" t="n">
        <f aca="false">F12*G12</f>
        <v>22968</v>
      </c>
      <c r="I12" s="39" t="n">
        <f aca="false">E12*G12</f>
        <v>396</v>
      </c>
      <c r="J12" s="39" t="n">
        <f aca="false">I12/52.1</f>
        <v>7.60076775431862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27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3.21"/>
    <col collapsed="false" customWidth="true" hidden="false" outlineLevel="0" max="5" min="2" style="0" width="10.78"/>
    <col collapsed="false" customWidth="true" hidden="false" outlineLevel="0" max="25" min="6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customFormat="false" ht="15.75" hidden="false" customHeight="true" outlineLevel="0" collapsed="false">
      <c r="A2" s="27" t="s">
        <v>87</v>
      </c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customFormat="false" ht="15.75" hidden="false" customHeight="true" outlineLevel="0" collapsed="false">
      <c r="A3" s="26"/>
      <c r="B3" s="90" t="s">
        <v>68</v>
      </c>
      <c r="C3" s="26" t="s">
        <v>85</v>
      </c>
      <c r="D3" s="26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customFormat="false" ht="15.75" hidden="false" customHeight="true" outlineLevel="0" collapsed="false">
      <c r="A4" s="27" t="s">
        <v>70</v>
      </c>
      <c r="B4" s="95" t="n">
        <v>4.32</v>
      </c>
      <c r="C4" s="96" t="n">
        <v>5.67</v>
      </c>
      <c r="D4" s="9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customFormat="false" ht="15.75" hidden="false" customHeight="true" outlineLevel="0" collapsed="false">
      <c r="A5" s="27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customFormat="false" ht="15.75" hidden="false" customHeight="true" outlineLevel="0" collapsed="false">
      <c r="A6" s="27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customFormat="false" ht="15.75" hidden="false" customHeight="true" outlineLevel="0" collapsed="false">
      <c r="A7" s="27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customFormat="false" ht="15.75" hidden="false" customHeight="true" outlineLevel="0" collapsed="false">
      <c r="A8" s="27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customFormat="false" ht="15.75" hidden="false" customHeight="true" outlineLevel="0" collapsed="false">
      <c r="A9" s="27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customFormat="false" ht="15.75" hidden="false" customHeight="true" outlineLevel="0" collapsed="false">
      <c r="A10" s="27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customFormat="false" ht="15.75" hidden="false" customHeight="true" outlineLevel="0" collapsed="false">
      <c r="A11" s="97" t="s">
        <v>68</v>
      </c>
      <c r="B11" s="92" t="s">
        <v>88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customFormat="false" ht="15.75" hidden="false" customHeight="true" outlineLevel="0" collapsed="false">
      <c r="A12" s="98" t="s">
        <v>37</v>
      </c>
      <c r="B12" s="99" t="n">
        <v>8.55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customFormat="false" ht="15.75" hidden="false" customHeight="true" outlineLevel="0" collapsed="false">
      <c r="A13" s="27" t="s">
        <v>89</v>
      </c>
      <c r="B13" s="27" t="n">
        <v>6.12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customFormat="false" ht="15.75" hidden="false" customHeight="tru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customFormat="false" ht="15.75" hidden="false" customHeight="true" outlineLevel="0" collapsed="false">
      <c r="A15" s="27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customFormat="false" ht="15.75" hidden="false" customHeight="true" outlineLevel="0" collapsed="false">
      <c r="A16" s="27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customFormat="false" ht="15.75" hidden="false" customHeight="true" outlineLevel="0" collapsed="false">
      <c r="A17" s="27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customFormat="false" ht="15.75" hidden="false" customHeight="true" outlineLevel="0" collapsed="false">
      <c r="A18" s="27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customFormat="false" ht="15.75" hidden="false" customHeight="true" outlineLevel="0" collapsed="false">
      <c r="A19" s="27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customFormat="false" ht="15.75" hidden="false" customHeight="true" outlineLevel="0" collapsed="false">
      <c r="A20" s="27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customFormat="false" ht="15.75" hidden="false" customHeight="true" outlineLevel="0" collapsed="false">
      <c r="A21" s="27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customFormat="false" ht="15.75" hidden="false" customHeight="true" outlineLevel="0" collapsed="false">
      <c r="A22" s="27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customFormat="false" ht="15.75" hidden="false" customHeight="true" outlineLevel="0" collapsed="false">
      <c r="A23" s="27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customFormat="false" ht="15.75" hidden="false" customHeight="true" outlineLevel="0" collapsed="false">
      <c r="A24" s="27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customFormat="false" ht="15.75" hidden="false" customHeight="true" outlineLevel="0" collapsed="false">
      <c r="A25" s="27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customFormat="false" ht="15.75" hidden="false" customHeight="true" outlineLevel="0" collapsed="false">
      <c r="A26" s="27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customFormat="false" ht="15.75" hidden="false" customHeight="true" outlineLevel="0" collapsed="false">
      <c r="A27" s="27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customFormat="false" ht="15.75" hidden="false" customHeight="true" outlineLevel="0" collapsed="false">
      <c r="A28" s="27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customFormat="false" ht="15.75" hidden="false" customHeight="true" outlineLevel="0" collapsed="false">
      <c r="A29" s="27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customFormat="false" ht="15.75" hidden="false" customHeight="true" outlineLevel="0" collapsed="false">
      <c r="A30" s="27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customFormat="false" ht="15.75" hidden="false" customHeight="true" outlineLevel="0" collapsed="false">
      <c r="A31" s="27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customFormat="false" ht="15.75" hidden="false" customHeight="true" outlineLevel="0" collapsed="false">
      <c r="A32" s="27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customFormat="false" ht="15.75" hidden="false" customHeight="true" outlineLevel="0" collapsed="false">
      <c r="A33" s="27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customFormat="false" ht="15.75" hidden="false" customHeight="true" outlineLevel="0" collapsed="false">
      <c r="A34" s="27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customFormat="false" ht="15.75" hidden="false" customHeight="true" outlineLevel="0" collapsed="false">
      <c r="A35" s="27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customFormat="false" ht="15.75" hidden="false" customHeight="true" outlineLevel="0" collapsed="false">
      <c r="A36" s="27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customFormat="false" ht="15.75" hidden="false" customHeight="true" outlineLevel="0" collapsed="false">
      <c r="A37" s="27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customFormat="false" ht="15.75" hidden="false" customHeight="true" outlineLevel="0" collapsed="false">
      <c r="A38" s="27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115</v>
      </c>
      <c r="D2" s="8" t="s">
        <v>12</v>
      </c>
      <c r="E2" s="9" t="n">
        <v>3</v>
      </c>
      <c r="F2" s="9" t="n">
        <v>345</v>
      </c>
      <c r="G2" s="10" t="n">
        <v>51.15</v>
      </c>
      <c r="H2" s="11" t="n">
        <f aca="false">F2*G2</f>
        <v>17646.75</v>
      </c>
      <c r="I2" s="11" t="n">
        <f aca="false">E2*G2</f>
        <v>153.45</v>
      </c>
      <c r="J2" s="11" t="n">
        <f aca="false">I2/6.8</f>
        <v>22.5661764705882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36</v>
      </c>
      <c r="B3" s="6" t="s">
        <v>37</v>
      </c>
      <c r="C3" s="7" t="n">
        <v>16.7</v>
      </c>
      <c r="D3" s="8" t="s">
        <v>12</v>
      </c>
      <c r="E3" s="9" t="n">
        <v>3</v>
      </c>
      <c r="F3" s="9" t="n">
        <v>50.1</v>
      </c>
      <c r="G3" s="10" t="n">
        <v>51.15</v>
      </c>
      <c r="H3" s="11" t="n">
        <f aca="false">F3*G3</f>
        <v>2562.615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62</v>
      </c>
      <c r="D4" s="8" t="s">
        <v>12</v>
      </c>
      <c r="E4" s="9" t="n">
        <v>3</v>
      </c>
      <c r="F4" s="9" t="n">
        <v>186</v>
      </c>
      <c r="G4" s="10" t="n">
        <v>51.15</v>
      </c>
      <c r="H4" s="11" t="n">
        <f aca="false">F4*G4</f>
        <v>9513.9</v>
      </c>
      <c r="I4" s="11" t="n">
        <f aca="false">E4*G4</f>
        <v>153.45</v>
      </c>
      <c r="J4" s="11" t="n">
        <f aca="false">I4/6.8</f>
        <v>22.5661764705882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42</v>
      </c>
      <c r="D5" s="8" t="s">
        <v>12</v>
      </c>
      <c r="E5" s="9" t="n">
        <v>4</v>
      </c>
      <c r="F5" s="9" t="n">
        <v>168</v>
      </c>
      <c r="G5" s="10" t="n">
        <v>58.17</v>
      </c>
      <c r="H5" s="11" t="n">
        <f aca="false">F5*G5</f>
        <v>9772.56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38</v>
      </c>
      <c r="B6" s="6" t="s">
        <v>37</v>
      </c>
      <c r="C6" s="7" t="n">
        <v>40</v>
      </c>
      <c r="D6" s="8" t="s">
        <v>12</v>
      </c>
      <c r="E6" s="9" t="n">
        <v>4</v>
      </c>
      <c r="F6" s="9" t="n">
        <v>160</v>
      </c>
      <c r="G6" s="10" t="n">
        <v>58.17</v>
      </c>
      <c r="H6" s="11" t="n">
        <f aca="false">F6*G6</f>
        <v>9307.2</v>
      </c>
      <c r="I6" s="11" t="n">
        <f aca="false">E6*G6</f>
        <v>232.68</v>
      </c>
      <c r="J6" s="11" t="n">
        <f aca="false">I6/6.8</f>
        <v>34.2176470588235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45</v>
      </c>
      <c r="D7" s="8" t="s">
        <v>15</v>
      </c>
      <c r="E7" s="9" t="n">
        <v>8</v>
      </c>
      <c r="F7" s="9" t="n">
        <v>360</v>
      </c>
      <c r="G7" s="10" t="n">
        <v>58.17</v>
      </c>
      <c r="H7" s="11" t="n">
        <f aca="false">F7*G7</f>
        <v>20941.2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39</v>
      </c>
      <c r="B8" s="6" t="s">
        <v>37</v>
      </c>
      <c r="C8" s="7" t="n">
        <v>55</v>
      </c>
      <c r="D8" s="8" t="s">
        <v>15</v>
      </c>
      <c r="E8" s="9" t="n">
        <v>8</v>
      </c>
      <c r="F8" s="9" t="n">
        <v>440</v>
      </c>
      <c r="G8" s="10" t="n">
        <v>58.17</v>
      </c>
      <c r="H8" s="11" t="n">
        <f aca="false">F8*G8</f>
        <v>25594.8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52</v>
      </c>
      <c r="D9" s="8" t="s">
        <v>15</v>
      </c>
      <c r="E9" s="9" t="n">
        <v>8</v>
      </c>
      <c r="F9" s="9" t="n">
        <v>416</v>
      </c>
      <c r="G9" s="10" t="n">
        <v>58.17</v>
      </c>
      <c r="H9" s="11" t="n">
        <f aca="false">F9*G9</f>
        <v>24198.72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40</v>
      </c>
      <c r="B10" s="6" t="s">
        <v>37</v>
      </c>
      <c r="C10" s="7" t="n">
        <v>78.23</v>
      </c>
      <c r="D10" s="8" t="s">
        <v>15</v>
      </c>
      <c r="E10" s="9" t="n">
        <v>8</v>
      </c>
      <c r="F10" s="9" t="n">
        <v>625.84</v>
      </c>
      <c r="G10" s="10" t="n">
        <v>58.17</v>
      </c>
      <c r="H10" s="11" t="n">
        <f aca="false">F10*G10</f>
        <v>36405.1128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38</v>
      </c>
      <c r="B11" s="6" t="s">
        <v>37</v>
      </c>
      <c r="C11" s="7" t="n">
        <v>5.3</v>
      </c>
      <c r="D11" s="8" t="s">
        <v>15</v>
      </c>
      <c r="E11" s="9" t="n">
        <v>8</v>
      </c>
      <c r="F11" s="9" t="n">
        <v>42.4</v>
      </c>
      <c r="G11" s="10" t="n">
        <v>58.17</v>
      </c>
      <c r="H11" s="11" t="n">
        <f aca="false">F11*G11</f>
        <v>2466.408</v>
      </c>
      <c r="I11" s="11" t="n">
        <f aca="false">E11*G11</f>
        <v>465.36</v>
      </c>
      <c r="J11" s="11" t="n">
        <f aca="false">I11/6.8</f>
        <v>68.4352941176471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2"/>
      <c r="B12" s="13" t="s">
        <v>19</v>
      </c>
      <c r="C12" s="14" t="n">
        <f aca="false">SUM(C2:C11)</f>
        <v>511.23</v>
      </c>
      <c r="D12" s="15" t="n">
        <f aca="false">C12/500</f>
        <v>1.02246</v>
      </c>
      <c r="E12" s="16" t="n">
        <f aca="false">AVERAGE(E2:E11)</f>
        <v>5.7</v>
      </c>
      <c r="F12" s="17" t="n">
        <f aca="false">SUM(F2:F11)</f>
        <v>2793.34</v>
      </c>
      <c r="G12" s="18"/>
      <c r="H12" s="22"/>
      <c r="I12" s="16" t="s">
        <v>21</v>
      </c>
      <c r="J12" s="20" t="n">
        <f aca="false">AVERAGE(J2:J11)</f>
        <v>47.8310294117647</v>
      </c>
      <c r="K12" s="4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36</v>
      </c>
      <c r="B13" s="6" t="s">
        <v>37</v>
      </c>
      <c r="C13" s="7" t="n">
        <v>20</v>
      </c>
      <c r="D13" s="8" t="s">
        <v>23</v>
      </c>
      <c r="E13" s="9" t="n">
        <v>3</v>
      </c>
      <c r="F13" s="9" t="n">
        <v>160</v>
      </c>
      <c r="G13" s="10" t="n">
        <v>58.17</v>
      </c>
      <c r="H13" s="11" t="n">
        <f aca="false">F13*G13</f>
        <v>9307.2</v>
      </c>
      <c r="I13" s="11" t="n">
        <f aca="false">E13*G13</f>
        <v>174.51</v>
      </c>
      <c r="J13" s="11" t="n">
        <f aca="false">I13/6.8</f>
        <v>25.6632352941176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38</v>
      </c>
      <c r="B14" s="6" t="s">
        <v>37</v>
      </c>
      <c r="C14" s="7" t="n">
        <v>65</v>
      </c>
      <c r="D14" s="8" t="s">
        <v>23</v>
      </c>
      <c r="E14" s="9" t="n">
        <v>3</v>
      </c>
      <c r="F14" s="9" t="n">
        <v>520</v>
      </c>
      <c r="G14" s="10" t="n">
        <v>58.17</v>
      </c>
      <c r="H14" s="11" t="n">
        <f aca="false">F14*G14</f>
        <v>30248.4</v>
      </c>
      <c r="I14" s="11" t="n">
        <f aca="false">E14*G14</f>
        <v>174.51</v>
      </c>
      <c r="J14" s="11" t="n">
        <f aca="false">I14/6.8</f>
        <v>25.6632352941176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39</v>
      </c>
      <c r="B15" s="6" t="s">
        <v>37</v>
      </c>
      <c r="C15" s="7" t="n">
        <v>35</v>
      </c>
      <c r="D15" s="8" t="s">
        <v>23</v>
      </c>
      <c r="E15" s="9" t="n">
        <v>3</v>
      </c>
      <c r="F15" s="9" t="n">
        <v>280</v>
      </c>
      <c r="G15" s="10" t="n">
        <v>58.17</v>
      </c>
      <c r="H15" s="11" t="n">
        <f aca="false">F15*G15</f>
        <v>16287.6</v>
      </c>
      <c r="I15" s="11" t="n">
        <f aca="false">E15*G15</f>
        <v>174.51</v>
      </c>
      <c r="J15" s="11" t="n">
        <f aca="false">I15/6.8</f>
        <v>25.6632352941176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39</v>
      </c>
      <c r="B16" s="6" t="s">
        <v>37</v>
      </c>
      <c r="C16" s="7" t="n">
        <v>65</v>
      </c>
      <c r="D16" s="8" t="s">
        <v>23</v>
      </c>
      <c r="E16" s="9" t="n">
        <v>3</v>
      </c>
      <c r="F16" s="9" t="n">
        <v>520</v>
      </c>
      <c r="G16" s="10" t="n">
        <v>58.17</v>
      </c>
      <c r="H16" s="11" t="n">
        <f aca="false">F16*G16</f>
        <v>30248.4</v>
      </c>
      <c r="I16" s="11" t="n">
        <f aca="false">E16*G16</f>
        <v>174.51</v>
      </c>
      <c r="J16" s="11" t="n">
        <f aca="false">I16/6.8</f>
        <v>25.6632352941176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40</v>
      </c>
      <c r="B17" s="6" t="s">
        <v>37</v>
      </c>
      <c r="C17" s="7" t="n">
        <v>52.08</v>
      </c>
      <c r="D17" s="8" t="s">
        <v>23</v>
      </c>
      <c r="E17" s="9" t="n">
        <v>3</v>
      </c>
      <c r="F17" s="9" t="n">
        <v>416.64</v>
      </c>
      <c r="G17" s="10" t="n">
        <v>58.17</v>
      </c>
      <c r="H17" s="11" t="n">
        <f aca="false">F17*G17</f>
        <v>24235.9488</v>
      </c>
      <c r="I17" s="11" t="n">
        <f aca="false">E17*G17</f>
        <v>174.51</v>
      </c>
      <c r="J17" s="11" t="n">
        <f aca="false">I17/6.8</f>
        <v>25.6632352941176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40</v>
      </c>
      <c r="B18" s="6" t="s">
        <v>37</v>
      </c>
      <c r="C18" s="7" t="n">
        <v>78.15</v>
      </c>
      <c r="D18" s="8" t="s">
        <v>23</v>
      </c>
      <c r="E18" s="9" t="n">
        <v>3</v>
      </c>
      <c r="F18" s="9" t="n">
        <v>625.2</v>
      </c>
      <c r="G18" s="10" t="n">
        <v>58.17</v>
      </c>
      <c r="H18" s="11" t="n">
        <f aca="false">F18*G18</f>
        <v>36367.884</v>
      </c>
      <c r="I18" s="11" t="n">
        <f aca="false">E18*G18</f>
        <v>174.51</v>
      </c>
      <c r="J18" s="11" t="n">
        <f aca="false">I18/6.8</f>
        <v>25.6632352941176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36</v>
      </c>
      <c r="B19" s="6" t="s">
        <v>37</v>
      </c>
      <c r="C19" s="7" t="n">
        <v>37.2</v>
      </c>
      <c r="D19" s="8" t="s">
        <v>23</v>
      </c>
      <c r="E19" s="9" t="n">
        <v>3</v>
      </c>
      <c r="F19" s="9" t="n">
        <v>297.6</v>
      </c>
      <c r="G19" s="10" t="n">
        <v>58.17</v>
      </c>
      <c r="H19" s="11" t="n">
        <f aca="false">F19*G19</f>
        <v>17311.392</v>
      </c>
      <c r="I19" s="11" t="n">
        <f aca="false">E19*G19</f>
        <v>174.51</v>
      </c>
      <c r="J19" s="11" t="n">
        <f aca="false">I19/6.8</f>
        <v>25.6632352941176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36</v>
      </c>
      <c r="B20" s="6" t="s">
        <v>37</v>
      </c>
      <c r="C20" s="7" t="n">
        <v>84.8</v>
      </c>
      <c r="D20" s="8" t="s">
        <v>23</v>
      </c>
      <c r="E20" s="9" t="n">
        <v>3</v>
      </c>
      <c r="F20" s="9" t="n">
        <v>678.4</v>
      </c>
      <c r="G20" s="10" t="n">
        <v>58.17</v>
      </c>
      <c r="H20" s="11" t="n">
        <f aca="false">F20*G20</f>
        <v>39462.528</v>
      </c>
      <c r="I20" s="11" t="n">
        <f aca="false">E20*G20</f>
        <v>174.51</v>
      </c>
      <c r="J20" s="11" t="n">
        <f aca="false">I20/6.8</f>
        <v>25.6632352941176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SUM(C13:C20)</f>
        <v>437.23</v>
      </c>
      <c r="D21" s="15" t="n">
        <f aca="false">C21/500</f>
        <v>0.87446</v>
      </c>
      <c r="E21" s="16" t="n">
        <f aca="false">AVERAGE(E13:E20)</f>
        <v>3</v>
      </c>
      <c r="F21" s="17" t="n">
        <f aca="false">SUM(F13:F20)</f>
        <v>3497.84</v>
      </c>
      <c r="G21" s="18"/>
      <c r="H21" s="22"/>
      <c r="I21" s="16" t="s">
        <v>21</v>
      </c>
      <c r="J21" s="20" t="n">
        <f aca="false">AVERAGE(J13:J20)</f>
        <v>25.6632352941176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36</v>
      </c>
      <c r="B22" s="6" t="s">
        <v>37</v>
      </c>
      <c r="C22" s="7" t="n">
        <v>20</v>
      </c>
      <c r="D22" s="8" t="s">
        <v>24</v>
      </c>
      <c r="E22" s="9" t="n">
        <v>5</v>
      </c>
      <c r="F22" s="9" t="n">
        <v>160</v>
      </c>
      <c r="G22" s="10" t="n">
        <v>58.17</v>
      </c>
      <c r="H22" s="11" t="n">
        <f aca="false">F22*G22</f>
        <v>9307.2</v>
      </c>
      <c r="I22" s="11" t="n">
        <f aca="false">E22*G22</f>
        <v>290.85</v>
      </c>
      <c r="J22" s="11" t="n">
        <f aca="false">I22/6.8</f>
        <v>42.7720588235294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38</v>
      </c>
      <c r="B23" s="6" t="s">
        <v>37</v>
      </c>
      <c r="C23" s="7" t="n">
        <v>65</v>
      </c>
      <c r="D23" s="8" t="s">
        <v>24</v>
      </c>
      <c r="E23" s="9" t="n">
        <v>5</v>
      </c>
      <c r="F23" s="9" t="n">
        <v>520</v>
      </c>
      <c r="G23" s="10" t="n">
        <v>58.17</v>
      </c>
      <c r="H23" s="11" t="n">
        <f aca="false">F23*G23</f>
        <v>30248.4</v>
      </c>
      <c r="I23" s="11" t="n">
        <f aca="false">E23*G23</f>
        <v>290.85</v>
      </c>
      <c r="J23" s="11" t="n">
        <f aca="false">I23/6.8</f>
        <v>42.7720588235294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39</v>
      </c>
      <c r="B24" s="6" t="s">
        <v>37</v>
      </c>
      <c r="C24" s="7" t="n">
        <v>35</v>
      </c>
      <c r="D24" s="8" t="s">
        <v>24</v>
      </c>
      <c r="E24" s="9" t="n">
        <v>5</v>
      </c>
      <c r="F24" s="9" t="n">
        <v>280</v>
      </c>
      <c r="G24" s="10" t="n">
        <v>58.17</v>
      </c>
      <c r="H24" s="11" t="n">
        <f aca="false">F24*G24</f>
        <v>16287.6</v>
      </c>
      <c r="I24" s="11" t="n">
        <f aca="false">E24*G24</f>
        <v>290.85</v>
      </c>
      <c r="J24" s="11" t="n">
        <f aca="false">I24/6.8</f>
        <v>42.7720588235294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65</v>
      </c>
      <c r="D25" s="8" t="s">
        <v>24</v>
      </c>
      <c r="E25" s="9" t="n">
        <v>5</v>
      </c>
      <c r="F25" s="9" t="n">
        <v>520</v>
      </c>
      <c r="G25" s="10" t="n">
        <v>58.17</v>
      </c>
      <c r="H25" s="11" t="n">
        <f aca="false">F25*G25</f>
        <v>30248.4</v>
      </c>
      <c r="I25" s="11" t="n">
        <f aca="false">E25*G25</f>
        <v>290.85</v>
      </c>
      <c r="J25" s="11" t="n">
        <f aca="false">I25/6.8</f>
        <v>42.7720588235294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40</v>
      </c>
      <c r="B26" s="6" t="s">
        <v>37</v>
      </c>
      <c r="C26" s="7" t="n">
        <v>52.08</v>
      </c>
      <c r="D26" s="8" t="s">
        <v>24</v>
      </c>
      <c r="E26" s="9" t="n">
        <v>5</v>
      </c>
      <c r="F26" s="9" t="n">
        <v>416.64</v>
      </c>
      <c r="G26" s="10" t="n">
        <v>58.17</v>
      </c>
      <c r="H26" s="11" t="n">
        <f aca="false">F26*G26</f>
        <v>24235.9488</v>
      </c>
      <c r="I26" s="11" t="n">
        <f aca="false">E26*G26</f>
        <v>290.85</v>
      </c>
      <c r="J26" s="11" t="n">
        <f aca="false">I26/6.8</f>
        <v>42.7720588235294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78.15</v>
      </c>
      <c r="D27" s="8" t="s">
        <v>24</v>
      </c>
      <c r="E27" s="9" t="n">
        <v>5</v>
      </c>
      <c r="F27" s="9" t="n">
        <v>625.2</v>
      </c>
      <c r="G27" s="10" t="n">
        <v>58.17</v>
      </c>
      <c r="H27" s="11" t="n">
        <f aca="false">F27*G27</f>
        <v>36367.884</v>
      </c>
      <c r="I27" s="11" t="n">
        <f aca="false">E27*G27</f>
        <v>290.85</v>
      </c>
      <c r="J27" s="11" t="n">
        <f aca="false">I27/6.8</f>
        <v>42.7720588235294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36</v>
      </c>
      <c r="B28" s="6" t="s">
        <v>37</v>
      </c>
      <c r="C28" s="7" t="n">
        <v>37.2</v>
      </c>
      <c r="D28" s="8" t="s">
        <v>24</v>
      </c>
      <c r="E28" s="9" t="n">
        <v>5</v>
      </c>
      <c r="F28" s="9" t="n">
        <v>297.6</v>
      </c>
      <c r="G28" s="10" t="n">
        <v>58.17</v>
      </c>
      <c r="H28" s="11" t="n">
        <f aca="false">F28*G28</f>
        <v>17311.392</v>
      </c>
      <c r="I28" s="11" t="n">
        <f aca="false">E28*G28</f>
        <v>290.85</v>
      </c>
      <c r="J28" s="11" t="n">
        <f aca="false">I28/6.8</f>
        <v>42.7720588235294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84.8</v>
      </c>
      <c r="D29" s="8" t="s">
        <v>24</v>
      </c>
      <c r="E29" s="9" t="n">
        <v>5</v>
      </c>
      <c r="F29" s="9" t="n">
        <v>678.4</v>
      </c>
      <c r="G29" s="10" t="n">
        <v>58.17</v>
      </c>
      <c r="H29" s="11" t="n">
        <f aca="false">F29*G29</f>
        <v>39462.528</v>
      </c>
      <c r="I29" s="11" t="n">
        <f aca="false">E29*G29</f>
        <v>290.85</v>
      </c>
      <c r="J29" s="11" t="n">
        <f aca="false">I29/6.8</f>
        <v>42.7720588235294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2"/>
      <c r="B30" s="13" t="s">
        <v>19</v>
      </c>
      <c r="C30" s="14" t="n">
        <f aca="false">SUM(C22:C29)</f>
        <v>437.23</v>
      </c>
      <c r="D30" s="15" t="n">
        <f aca="false">C30/500</f>
        <v>0.87446</v>
      </c>
      <c r="E30" s="16" t="n">
        <f aca="false">AVERAGE(E22:E29)</f>
        <v>5</v>
      </c>
      <c r="F30" s="17" t="n">
        <f aca="false">SUM(F22:F29)</f>
        <v>3497.84</v>
      </c>
      <c r="G30" s="18"/>
      <c r="H30" s="22"/>
      <c r="I30" s="16" t="s">
        <v>21</v>
      </c>
      <c r="J30" s="20" t="n">
        <f aca="false">AVERAGE(J22:J29)</f>
        <v>42.7720588235294</v>
      </c>
      <c r="K30" s="4" t="s">
        <v>22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40</v>
      </c>
      <c r="B31" s="6" t="s">
        <v>37</v>
      </c>
      <c r="C31" s="7" t="n">
        <v>80</v>
      </c>
      <c r="D31" s="8" t="s">
        <v>25</v>
      </c>
      <c r="E31" s="9" t="n">
        <v>2.5</v>
      </c>
      <c r="F31" s="9" t="n">
        <v>200</v>
      </c>
      <c r="G31" s="10" t="n">
        <v>58.17</v>
      </c>
      <c r="H31" s="11" t="n">
        <f aca="false">F31*G31</f>
        <v>11634</v>
      </c>
      <c r="I31" s="11" t="n">
        <f aca="false">E31*G31</f>
        <v>145.425</v>
      </c>
      <c r="J31" s="11" t="n">
        <f aca="false">I31/6.8</f>
        <v>21.3860294117647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36</v>
      </c>
      <c r="B32" s="6" t="s">
        <v>37</v>
      </c>
      <c r="C32" s="7" t="n">
        <v>72</v>
      </c>
      <c r="D32" s="8" t="s">
        <v>25</v>
      </c>
      <c r="E32" s="9" t="n">
        <v>2.5</v>
      </c>
      <c r="F32" s="9" t="n">
        <v>180</v>
      </c>
      <c r="G32" s="10" t="n">
        <v>58.17</v>
      </c>
      <c r="H32" s="11" t="n">
        <f aca="false">F32*G32</f>
        <v>10470.6</v>
      </c>
      <c r="I32" s="11" t="n">
        <f aca="false">E32*G32</f>
        <v>145.425</v>
      </c>
      <c r="J32" s="11" t="n">
        <f aca="false">I32/6.8</f>
        <v>21.3860294117647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36</v>
      </c>
      <c r="B33" s="6" t="s">
        <v>37</v>
      </c>
      <c r="C33" s="7" t="n">
        <v>68</v>
      </c>
      <c r="D33" s="8" t="s">
        <v>25</v>
      </c>
      <c r="E33" s="9" t="n">
        <v>2.5</v>
      </c>
      <c r="F33" s="9" t="n">
        <v>170</v>
      </c>
      <c r="G33" s="10" t="n">
        <v>58.17</v>
      </c>
      <c r="H33" s="11" t="n">
        <f aca="false">F33*G33</f>
        <v>9888.9</v>
      </c>
      <c r="I33" s="11" t="n">
        <f aca="false">E33*G33</f>
        <v>145.425</v>
      </c>
      <c r="J33" s="11" t="n">
        <f aca="false">I33/6.8</f>
        <v>21.3860294117647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36</v>
      </c>
      <c r="B34" s="6" t="s">
        <v>37</v>
      </c>
      <c r="C34" s="7" t="n">
        <v>30</v>
      </c>
      <c r="D34" s="8" t="s">
        <v>25</v>
      </c>
      <c r="E34" s="9" t="n">
        <v>2.5</v>
      </c>
      <c r="F34" s="9" t="n">
        <v>75</v>
      </c>
      <c r="G34" s="10" t="n">
        <v>58.17</v>
      </c>
      <c r="H34" s="11" t="n">
        <f aca="false">F34*G34</f>
        <v>4362.75</v>
      </c>
      <c r="I34" s="11" t="n">
        <f aca="false">E34*G34</f>
        <v>145.425</v>
      </c>
      <c r="J34" s="11" t="n">
        <f aca="false">I34/6.8</f>
        <v>21.3860294117647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38</v>
      </c>
      <c r="B35" s="6" t="s">
        <v>37</v>
      </c>
      <c r="C35" s="7" t="n">
        <v>50</v>
      </c>
      <c r="D35" s="8" t="s">
        <v>25</v>
      </c>
      <c r="E35" s="9" t="n">
        <v>2.5</v>
      </c>
      <c r="F35" s="9" t="n">
        <v>125</v>
      </c>
      <c r="G35" s="10" t="n">
        <v>58.17</v>
      </c>
      <c r="H35" s="11" t="n">
        <f aca="false">F35*G35</f>
        <v>7271.25</v>
      </c>
      <c r="I35" s="11" t="n">
        <f aca="false">E35*G35</f>
        <v>145.425</v>
      </c>
      <c r="J35" s="11" t="n">
        <f aca="false">I35/6.8</f>
        <v>21.3860294117647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2"/>
      <c r="B36" s="13" t="s">
        <v>19</v>
      </c>
      <c r="C36" s="14" t="n">
        <f aca="false">SUM(C31:C35)</f>
        <v>300</v>
      </c>
      <c r="D36" s="15" t="n">
        <f aca="false">C36/500</f>
        <v>0.6</v>
      </c>
      <c r="E36" s="16" t="n">
        <f aca="false">AVERAGE(E31:E35)</f>
        <v>2.5</v>
      </c>
      <c r="F36" s="17" t="n">
        <f aca="false">SUM(F31:F35)</f>
        <v>750</v>
      </c>
      <c r="G36" s="18"/>
      <c r="H36" s="22"/>
      <c r="I36" s="16" t="s">
        <v>21</v>
      </c>
      <c r="J36" s="20" t="n">
        <f aca="false">AVERAGE(J31:J35)</f>
        <v>21.3860294117647</v>
      </c>
      <c r="K36" s="4" t="s">
        <v>22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40</v>
      </c>
      <c r="B37" s="6" t="s">
        <v>37</v>
      </c>
      <c r="C37" s="7" t="n">
        <v>40</v>
      </c>
      <c r="D37" s="8" t="s">
        <v>26</v>
      </c>
      <c r="E37" s="9" t="n">
        <v>5</v>
      </c>
      <c r="F37" s="9" t="n">
        <v>200</v>
      </c>
      <c r="G37" s="10" t="n">
        <v>58.17</v>
      </c>
      <c r="H37" s="11" t="n">
        <f aca="false">F37*G37</f>
        <v>11634</v>
      </c>
      <c r="I37" s="11" t="n">
        <f aca="false">E37*G37</f>
        <v>290.85</v>
      </c>
      <c r="J37" s="11" t="n">
        <f aca="false">I37/6.8</f>
        <v>42.7720588235294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36</v>
      </c>
      <c r="B38" s="6" t="s">
        <v>37</v>
      </c>
      <c r="C38" s="7" t="n">
        <v>20</v>
      </c>
      <c r="D38" s="8" t="s">
        <v>26</v>
      </c>
      <c r="E38" s="9" t="n">
        <v>4</v>
      </c>
      <c r="F38" s="9" t="n">
        <v>80</v>
      </c>
      <c r="G38" s="10" t="n">
        <v>58.17</v>
      </c>
      <c r="H38" s="11" t="n">
        <f aca="false">F38*G38</f>
        <v>4653.6</v>
      </c>
      <c r="I38" s="11" t="n">
        <f aca="false">E38*G38</f>
        <v>232.68</v>
      </c>
      <c r="J38" s="11" t="n">
        <f aca="false">I38/6.8</f>
        <v>34.2176470588235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36</v>
      </c>
      <c r="B39" s="6" t="s">
        <v>37</v>
      </c>
      <c r="C39" s="7" t="n">
        <v>120</v>
      </c>
      <c r="D39" s="8" t="s">
        <v>26</v>
      </c>
      <c r="E39" s="9" t="n">
        <v>5</v>
      </c>
      <c r="F39" s="9" t="n">
        <v>600</v>
      </c>
      <c r="G39" s="10" t="n">
        <v>58.17</v>
      </c>
      <c r="H39" s="11" t="n">
        <f aca="false">F39*G39</f>
        <v>34902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38</v>
      </c>
      <c r="B40" s="6" t="s">
        <v>37</v>
      </c>
      <c r="C40" s="7" t="n">
        <v>20</v>
      </c>
      <c r="D40" s="8" t="s">
        <v>26</v>
      </c>
      <c r="E40" s="9" t="n">
        <v>5</v>
      </c>
      <c r="F40" s="9" t="n">
        <v>100</v>
      </c>
      <c r="G40" s="10" t="n">
        <v>58.17</v>
      </c>
      <c r="H40" s="11" t="n">
        <f aca="false">F40*G40</f>
        <v>5817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SUM(C37:C40)</f>
        <v>200</v>
      </c>
      <c r="D41" s="15" t="n">
        <f aca="false">C41/500</f>
        <v>0.4</v>
      </c>
      <c r="E41" s="16" t="n">
        <f aca="false">AVERAGE(E37:E40)</f>
        <v>4.75</v>
      </c>
      <c r="F41" s="17" t="n">
        <f aca="false">SUM(F37:F40)</f>
        <v>980</v>
      </c>
      <c r="G41" s="18"/>
      <c r="H41" s="22"/>
      <c r="I41" s="16" t="s">
        <v>21</v>
      </c>
      <c r="J41" s="20" t="n">
        <f aca="false">AVERAGE(J37:J40)</f>
        <v>40.6334558823529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36</v>
      </c>
      <c r="B42" s="6" t="s">
        <v>37</v>
      </c>
      <c r="C42" s="7" t="n">
        <v>45</v>
      </c>
      <c r="D42" s="8" t="s">
        <v>27</v>
      </c>
      <c r="E42" s="9" t="n">
        <v>3</v>
      </c>
      <c r="F42" s="9" t="n">
        <v>135</v>
      </c>
      <c r="G42" s="10" t="n">
        <v>58.17</v>
      </c>
      <c r="H42" s="11" t="n">
        <f aca="false">F42*G42</f>
        <v>7852.95</v>
      </c>
      <c r="I42" s="11" t="n">
        <f aca="false">E42*G42</f>
        <v>174.51</v>
      </c>
      <c r="J42" s="11" t="n">
        <f aca="false">I42/6.8</f>
        <v>25.6632352941176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2"/>
      <c r="B43" s="13" t="s">
        <v>19</v>
      </c>
      <c r="C43" s="14" t="n">
        <f aca="false">SUM(C42)</f>
        <v>45</v>
      </c>
      <c r="D43" s="15" t="n">
        <f aca="false">C43/500</f>
        <v>0.09</v>
      </c>
      <c r="E43" s="16" t="n">
        <f aca="false">AVERAGE(E42)</f>
        <v>3</v>
      </c>
      <c r="F43" s="17" t="n">
        <f aca="false">SUM(F42)</f>
        <v>135</v>
      </c>
      <c r="G43" s="18"/>
      <c r="H43" s="22"/>
      <c r="I43" s="16" t="s">
        <v>21</v>
      </c>
      <c r="J43" s="20" t="n">
        <f aca="false">AVERAGE(J42)</f>
        <v>25.6632352941176</v>
      </c>
      <c r="K43" s="4" t="s">
        <v>22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30</v>
      </c>
      <c r="D44" s="8" t="s">
        <v>41</v>
      </c>
      <c r="E44" s="9" t="n">
        <v>2</v>
      </c>
      <c r="F44" s="9" t="n">
        <v>60</v>
      </c>
      <c r="G44" s="10" t="n">
        <v>58.17</v>
      </c>
      <c r="H44" s="11" t="n">
        <f aca="false">F44*G44</f>
        <v>3490.2</v>
      </c>
      <c r="I44" s="11" t="n">
        <f aca="false">E44*G44</f>
        <v>116.34</v>
      </c>
      <c r="J44" s="11" t="n">
        <f aca="false">I44/6.8</f>
        <v>17.1088235294118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12"/>
      <c r="B45" s="13" t="s">
        <v>19</v>
      </c>
      <c r="C45" s="14" t="n">
        <f aca="false">SUM(C44)</f>
        <v>30</v>
      </c>
      <c r="D45" s="15" t="n">
        <f aca="false">C45/500</f>
        <v>0.06</v>
      </c>
      <c r="E45" s="16" t="n">
        <f aca="false">AVERAGE(E44)</f>
        <v>2</v>
      </c>
      <c r="F45" s="17" t="n">
        <f aca="false">SUM(F44)</f>
        <v>60</v>
      </c>
      <c r="G45" s="18"/>
      <c r="H45" s="22"/>
      <c r="I45" s="16" t="s">
        <v>21</v>
      </c>
      <c r="J45" s="20" t="n">
        <f aca="false">AVERAGE(J44)</f>
        <v>17.1088235294118</v>
      </c>
      <c r="K45" s="4" t="s">
        <v>22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27"/>
      <c r="B46" s="27"/>
      <c r="C46" s="27"/>
      <c r="D46" s="23" t="s">
        <v>28</v>
      </c>
      <c r="E46" s="24" t="n">
        <f aca="false">E12+E21+E36+E41+E43+E45+E30</f>
        <v>25.95</v>
      </c>
      <c r="F46" s="23" t="s">
        <v>30</v>
      </c>
      <c r="G46" s="24" t="n">
        <f aca="false">AVERAGE(G2:G44)</f>
        <v>57.6008108108108</v>
      </c>
      <c r="H46" s="27"/>
      <c r="I46" s="23" t="s">
        <v>30</v>
      </c>
      <c r="J46" s="24" t="n">
        <f aca="false">J12+J21+J36+J41+J43+J45+J30</f>
        <v>221.057867647059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6" t="s">
        <v>31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 t="s">
        <v>42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 t="s">
        <v>33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 t="s">
        <v>34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 t="s">
        <v>43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 t="s">
        <v>44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9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30" t="s">
        <v>0</v>
      </c>
      <c r="B1" s="31" t="s">
        <v>1</v>
      </c>
      <c r="C1" s="31" t="s">
        <v>2</v>
      </c>
      <c r="D1" s="31" t="s">
        <v>3</v>
      </c>
      <c r="E1" s="31" t="s">
        <v>45</v>
      </c>
      <c r="F1" s="32" t="s">
        <v>5</v>
      </c>
      <c r="G1" s="31" t="s">
        <v>6</v>
      </c>
      <c r="H1" s="33" t="s">
        <v>7</v>
      </c>
      <c r="I1" s="33" t="s">
        <v>46</v>
      </c>
      <c r="J1" s="33" t="s">
        <v>9</v>
      </c>
      <c r="K1" s="2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34"/>
      <c r="B2" s="35" t="s">
        <v>47</v>
      </c>
      <c r="C2" s="36" t="n">
        <v>297.28</v>
      </c>
      <c r="D2" s="7" t="s">
        <v>15</v>
      </c>
      <c r="E2" s="37" t="n">
        <f aca="false">F2/C2</f>
        <v>12.3789020452099</v>
      </c>
      <c r="F2" s="37" t="n">
        <v>3680</v>
      </c>
      <c r="G2" s="38" t="n">
        <v>319</v>
      </c>
      <c r="H2" s="39" t="n">
        <f aca="false">F2*G2</f>
        <v>1173920</v>
      </c>
      <c r="I2" s="39" t="n">
        <f aca="false">E2*G2</f>
        <v>3948.86975242196</v>
      </c>
      <c r="J2" s="39" t="n">
        <f aca="false">I2/52.1</f>
        <v>75.794045152053</v>
      </c>
      <c r="K2" s="40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41"/>
      <c r="B3" s="42" t="s">
        <v>19</v>
      </c>
      <c r="C3" s="43" t="n">
        <f aca="false">SUM(C2)</f>
        <v>297.28</v>
      </c>
      <c r="D3" s="44" t="n">
        <f aca="false">C3/1000</f>
        <v>0.29728</v>
      </c>
      <c r="E3" s="45" t="n">
        <f aca="false">AVERAGE(E2)</f>
        <v>12.3789020452099</v>
      </c>
      <c r="F3" s="46"/>
      <c r="G3" s="47"/>
      <c r="H3" s="46"/>
      <c r="I3" s="48" t="s">
        <v>21</v>
      </c>
      <c r="J3" s="49" t="n">
        <f aca="false">AVERAGE(J2)</f>
        <v>75.794045152053</v>
      </c>
      <c r="K3" s="7" t="s">
        <v>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34"/>
      <c r="B4" s="35" t="s">
        <v>47</v>
      </c>
      <c r="C4" s="36" t="n">
        <v>229.85</v>
      </c>
      <c r="D4" s="7" t="s">
        <v>23</v>
      </c>
      <c r="E4" s="37" t="n">
        <f aca="false">F4/C4</f>
        <v>1.22514683489232</v>
      </c>
      <c r="F4" s="37" t="n">
        <v>281.6</v>
      </c>
      <c r="G4" s="38" t="n">
        <v>319</v>
      </c>
      <c r="H4" s="39" t="n">
        <f aca="false">F4*G4</f>
        <v>89830.4</v>
      </c>
      <c r="I4" s="39" t="n">
        <f aca="false">E4*G4</f>
        <v>390.82184033065</v>
      </c>
      <c r="J4" s="39" t="n">
        <f aca="false">I4/52.1</f>
        <v>7.5013788931027</v>
      </c>
      <c r="K4" s="2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41"/>
      <c r="B5" s="42" t="s">
        <v>19</v>
      </c>
      <c r="C5" s="43" t="n">
        <f aca="false">SUM(C4)</f>
        <v>229.85</v>
      </c>
      <c r="D5" s="44" t="n">
        <f aca="false">C5/1000</f>
        <v>0.22985</v>
      </c>
      <c r="E5" s="45" t="n">
        <f aca="false">AVERAGE(E4)</f>
        <v>1.22514683489232</v>
      </c>
      <c r="F5" s="46"/>
      <c r="G5" s="47"/>
      <c r="H5" s="46"/>
      <c r="I5" s="48" t="s">
        <v>21</v>
      </c>
      <c r="J5" s="49" t="n">
        <f aca="false">AVERAGE(J4)</f>
        <v>7.5013788931027</v>
      </c>
      <c r="K5" s="7" t="s">
        <v>22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4"/>
      <c r="B6" s="35" t="s">
        <v>47</v>
      </c>
      <c r="C6" s="36" t="n">
        <v>47.61</v>
      </c>
      <c r="D6" s="7" t="s">
        <v>24</v>
      </c>
      <c r="E6" s="37" t="n">
        <f aca="false">F6/C6</f>
        <v>3.12329342575089</v>
      </c>
      <c r="F6" s="37" t="n">
        <v>148.7</v>
      </c>
      <c r="G6" s="38" t="n">
        <v>319</v>
      </c>
      <c r="H6" s="39" t="n">
        <f aca="false">F6*G6</f>
        <v>47435.3</v>
      </c>
      <c r="I6" s="39" t="n">
        <f aca="false">E6*G6</f>
        <v>996.330602814535</v>
      </c>
      <c r="J6" s="39" t="n">
        <f aca="false">I6/52.1</f>
        <v>19.1234280770544</v>
      </c>
      <c r="K6" s="2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41"/>
      <c r="B7" s="42" t="s">
        <v>19</v>
      </c>
      <c r="C7" s="43" t="n">
        <f aca="false">SUM(C6)</f>
        <v>47.61</v>
      </c>
      <c r="D7" s="44" t="n">
        <f aca="false">C7/1000</f>
        <v>0.04761</v>
      </c>
      <c r="E7" s="45" t="n">
        <f aca="false">AVERAGE(E6)</f>
        <v>3.12329342575089</v>
      </c>
      <c r="F7" s="46"/>
      <c r="G7" s="47"/>
      <c r="H7" s="46"/>
      <c r="I7" s="48" t="s">
        <v>21</v>
      </c>
      <c r="J7" s="49" t="n">
        <f aca="false">AVERAGE(J6)</f>
        <v>19.1234280770544</v>
      </c>
      <c r="K7" s="7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4"/>
      <c r="B8" s="35" t="s">
        <v>47</v>
      </c>
      <c r="C8" s="36" t="n">
        <v>26.7</v>
      </c>
      <c r="D8" s="7" t="s">
        <v>25</v>
      </c>
      <c r="E8" s="37" t="n">
        <f aca="false">F8/C8</f>
        <v>2.32621722846442</v>
      </c>
      <c r="F8" s="37" t="n">
        <v>62.11</v>
      </c>
      <c r="G8" s="38" t="n">
        <v>319</v>
      </c>
      <c r="H8" s="39" t="n">
        <f aca="false">F8*G8</f>
        <v>19813.09</v>
      </c>
      <c r="I8" s="39" t="n">
        <f aca="false">E8*G8</f>
        <v>742.06329588015</v>
      </c>
      <c r="J8" s="39" t="n">
        <f aca="false">I8/52.1</f>
        <v>14.2430575024981</v>
      </c>
      <c r="K8" s="2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41"/>
      <c r="B9" s="42" t="s">
        <v>19</v>
      </c>
      <c r="C9" s="43" t="n">
        <f aca="false">SUM(C8)</f>
        <v>26.7</v>
      </c>
      <c r="D9" s="44" t="n">
        <f aca="false">C9/1000</f>
        <v>0.0267</v>
      </c>
      <c r="E9" s="45" t="n">
        <f aca="false">AVERAGE(E8)</f>
        <v>2.32621722846442</v>
      </c>
      <c r="F9" s="46"/>
      <c r="G9" s="47"/>
      <c r="H9" s="46"/>
      <c r="I9" s="48" t="s">
        <v>21</v>
      </c>
      <c r="J9" s="49" t="n">
        <f aca="false">AVERAGE(J8)</f>
        <v>14.2430575024981</v>
      </c>
      <c r="K9" s="7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34"/>
      <c r="B10" s="35" t="s">
        <v>47</v>
      </c>
      <c r="C10" s="36" t="n">
        <v>39.95</v>
      </c>
      <c r="D10" s="7" t="s">
        <v>26</v>
      </c>
      <c r="E10" s="37" t="n">
        <f aca="false">F10/C10</f>
        <v>2.52816020025031</v>
      </c>
      <c r="F10" s="37" t="n">
        <v>101</v>
      </c>
      <c r="G10" s="38" t="n">
        <v>319</v>
      </c>
      <c r="H10" s="39" t="n">
        <f aca="false">F10*G10</f>
        <v>32219</v>
      </c>
      <c r="I10" s="39" t="n">
        <f aca="false">E10*G10</f>
        <v>806.48310387985</v>
      </c>
      <c r="J10" s="39" t="n">
        <f aca="false">I10/52.1</f>
        <v>15.4795221474059</v>
      </c>
      <c r="K10" s="2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34"/>
      <c r="B11" s="35" t="s">
        <v>47</v>
      </c>
      <c r="C11" s="36" t="n">
        <v>58</v>
      </c>
      <c r="D11" s="7" t="s">
        <v>48</v>
      </c>
      <c r="E11" s="37" t="n">
        <f aca="false">F11/C11</f>
        <v>1.24137931034483</v>
      </c>
      <c r="F11" s="37" t="n">
        <v>72</v>
      </c>
      <c r="G11" s="38" t="n">
        <v>319</v>
      </c>
      <c r="H11" s="39" t="n">
        <f aca="false">F11*G11</f>
        <v>22968</v>
      </c>
      <c r="I11" s="39" t="n">
        <f aca="false">E11*G11</f>
        <v>396</v>
      </c>
      <c r="J11" s="39" t="n">
        <f aca="false">I11/52.1</f>
        <v>7.60076775431862</v>
      </c>
      <c r="K11" s="2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41"/>
      <c r="B12" s="42" t="s">
        <v>19</v>
      </c>
      <c r="C12" s="43" t="n">
        <f aca="false">SUM(C10)</f>
        <v>39.95</v>
      </c>
      <c r="D12" s="44" t="n">
        <f aca="false">C12/1000</f>
        <v>0.03995</v>
      </c>
      <c r="E12" s="45" t="n">
        <f aca="false">SUM(E10:E11)</f>
        <v>3.76953951059514</v>
      </c>
      <c r="F12" s="46"/>
      <c r="G12" s="47"/>
      <c r="H12" s="46"/>
      <c r="I12" s="48" t="s">
        <v>21</v>
      </c>
      <c r="J12" s="49" t="n">
        <f aca="false">J10+J11</f>
        <v>23.0802899017246</v>
      </c>
      <c r="K12" s="7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34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41"/>
      <c r="B14" s="42" t="s">
        <v>19</v>
      </c>
      <c r="C14" s="43" t="n">
        <f aca="false">SUM(C13)</f>
        <v>27.74</v>
      </c>
      <c r="D14" s="44" t="n">
        <f aca="false">C14/1000</f>
        <v>0.02774</v>
      </c>
      <c r="E14" s="45" t="n">
        <f aca="false">AVERAGE(E13)</f>
        <v>1.80245133381399</v>
      </c>
      <c r="F14" s="46"/>
      <c r="G14" s="47"/>
      <c r="H14" s="46"/>
      <c r="I14" s="48" t="s">
        <v>21</v>
      </c>
      <c r="J14" s="49" t="n">
        <f aca="false">AVERAGE(J13)</f>
        <v>11.0361223701854</v>
      </c>
      <c r="K14" s="7" t="s">
        <v>22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27"/>
      <c r="B15" s="27"/>
      <c r="C15" s="7"/>
      <c r="D15" s="50" t="s">
        <v>28</v>
      </c>
      <c r="E15" s="51" t="n">
        <f aca="false">E3+E5+E9+E12+E14+E7</f>
        <v>24.6255503787267</v>
      </c>
      <c r="F15" s="50" t="s">
        <v>49</v>
      </c>
      <c r="G15" s="51" t="n">
        <f aca="false">AVERAGE(G2,G4,G6,G8,G13)</f>
        <v>319</v>
      </c>
      <c r="H15" s="7"/>
      <c r="I15" s="50" t="s">
        <v>30</v>
      </c>
      <c r="J15" s="51" t="n">
        <f aca="false">J3+J5+J9+J12+J14+J7</f>
        <v>150.778321896618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6" t="s">
        <v>31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7" t="s">
        <v>42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7" t="s">
        <v>33</v>
      </c>
      <c r="B18" s="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7" t="s">
        <v>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7" t="s">
        <v>43</v>
      </c>
      <c r="B20" s="7"/>
      <c r="C20" s="7"/>
      <c r="D20" s="7"/>
      <c r="E20" s="7"/>
      <c r="F20" s="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7" t="s">
        <v>44</v>
      </c>
      <c r="B21" s="7"/>
      <c r="C21" s="7"/>
      <c r="D21" s="7"/>
      <c r="E21" s="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46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/>
      <c r="B2" s="6" t="s">
        <v>50</v>
      </c>
      <c r="C2" s="7" t="n">
        <v>19.9</v>
      </c>
      <c r="D2" s="8" t="s">
        <v>15</v>
      </c>
      <c r="E2" s="9" t="n">
        <f aca="false">F2/C2</f>
        <v>9.39698492462312</v>
      </c>
      <c r="F2" s="9" t="n">
        <v>187</v>
      </c>
      <c r="G2" s="10" t="n">
        <v>319</v>
      </c>
      <c r="H2" s="11" t="n">
        <f aca="false">F2*G2</f>
        <v>59653</v>
      </c>
      <c r="I2" s="11" t="n">
        <f aca="false">E2*G2</f>
        <v>2997.63819095477</v>
      </c>
      <c r="J2" s="11" t="n">
        <f aca="false">I2/52.1</f>
        <v>57.5362416689976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/>
      <c r="B3" s="6" t="s">
        <v>50</v>
      </c>
      <c r="C3" s="7" t="n">
        <v>17.33</v>
      </c>
      <c r="D3" s="8" t="s">
        <v>23</v>
      </c>
      <c r="E3" s="9" t="n">
        <f aca="false">F3/C3</f>
        <v>2.71206001154068</v>
      </c>
      <c r="F3" s="9" t="n">
        <v>47</v>
      </c>
      <c r="G3" s="10" t="n">
        <v>319</v>
      </c>
      <c r="H3" s="11" t="n">
        <f aca="false">F3*G3</f>
        <v>14993</v>
      </c>
      <c r="I3" s="11" t="n">
        <f aca="false">E3*G3</f>
        <v>865.147143681477</v>
      </c>
      <c r="J3" s="11" t="n">
        <f aca="false">I3/52.1</f>
        <v>16.605511395038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/>
      <c r="B4" s="6" t="s">
        <v>50</v>
      </c>
      <c r="C4" s="7" t="n">
        <v>14.52</v>
      </c>
      <c r="D4" s="8" t="s">
        <v>24</v>
      </c>
      <c r="E4" s="9" t="n">
        <f aca="false">F4/C4</f>
        <v>3.24931129476584</v>
      </c>
      <c r="F4" s="9" t="n">
        <v>47.18</v>
      </c>
      <c r="G4" s="10" t="n">
        <v>319</v>
      </c>
      <c r="H4" s="11" t="n">
        <f aca="false">F4*G4</f>
        <v>15050.42</v>
      </c>
      <c r="I4" s="11" t="n">
        <f aca="false">E4*G4</f>
        <v>1036.5303030303</v>
      </c>
      <c r="J4" s="11" t="n">
        <f aca="false">I4/52.1</f>
        <v>19.8950154132496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/>
      <c r="B5" s="6" t="s">
        <v>50</v>
      </c>
      <c r="C5" s="7" t="n">
        <v>15.15</v>
      </c>
      <c r="D5" s="8" t="s">
        <v>26</v>
      </c>
      <c r="E5" s="9" t="n">
        <f aca="false">F5/C5</f>
        <v>2.50825082508251</v>
      </c>
      <c r="F5" s="9" t="n">
        <v>38</v>
      </c>
      <c r="G5" s="10" t="n">
        <v>319</v>
      </c>
      <c r="H5" s="11" t="n">
        <f aca="false">F5*G5</f>
        <v>12122</v>
      </c>
      <c r="I5" s="11" t="n">
        <f aca="false">E5*G5</f>
        <v>800.13201320132</v>
      </c>
      <c r="J5" s="11" t="n">
        <f aca="false">I5/52.1</f>
        <v>15.3576202149966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/>
      <c r="B6" s="6" t="s">
        <v>50</v>
      </c>
      <c r="C6" s="7" t="n">
        <v>34</v>
      </c>
      <c r="D6" s="8" t="s">
        <v>48</v>
      </c>
      <c r="E6" s="9" t="n">
        <f aca="false">F6/C6</f>
        <v>1.02941176470588</v>
      </c>
      <c r="F6" s="9" t="n">
        <v>35</v>
      </c>
      <c r="G6" s="10" t="n">
        <v>319</v>
      </c>
      <c r="H6" s="11" t="n">
        <f aca="false">F6*G6</f>
        <v>11165</v>
      </c>
      <c r="I6" s="11" t="n">
        <f aca="false">E6*G6</f>
        <v>328.382352941176</v>
      </c>
      <c r="J6" s="11" t="n">
        <f aca="false">I6/52.1</f>
        <v>6.30292424071356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7"/>
      <c r="B7" s="35" t="s">
        <v>47</v>
      </c>
      <c r="C7" s="36" t="n">
        <v>297.28</v>
      </c>
      <c r="D7" s="7" t="s">
        <v>15</v>
      </c>
      <c r="E7" s="37" t="n">
        <f aca="false">F7/C7</f>
        <v>12.3789020452099</v>
      </c>
      <c r="F7" s="37" t="n">
        <v>3680</v>
      </c>
      <c r="G7" s="38" t="n">
        <v>319</v>
      </c>
      <c r="H7" s="39" t="n">
        <f aca="false">F7*G7</f>
        <v>1173920</v>
      </c>
      <c r="I7" s="39" t="n">
        <f aca="false">E7*G7</f>
        <v>3948.86975242196</v>
      </c>
      <c r="J7" s="39" t="n">
        <f aca="false">I7/52.1</f>
        <v>75.794045152053</v>
      </c>
      <c r="K7" s="52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7"/>
      <c r="B8" s="35" t="s">
        <v>47</v>
      </c>
      <c r="C8" s="36" t="n">
        <v>229.85</v>
      </c>
      <c r="D8" s="7" t="s">
        <v>23</v>
      </c>
      <c r="E8" s="37" t="n">
        <f aca="false">F8/C8</f>
        <v>1.22514683489232</v>
      </c>
      <c r="F8" s="37" t="n">
        <v>281.6</v>
      </c>
      <c r="G8" s="38" t="n">
        <v>319</v>
      </c>
      <c r="H8" s="39" t="n">
        <f aca="false">F8*G8</f>
        <v>89830.4</v>
      </c>
      <c r="I8" s="39" t="n">
        <f aca="false">E8*G8</f>
        <v>390.82184033065</v>
      </c>
      <c r="J8" s="39" t="n">
        <f aca="false">I8/52.1</f>
        <v>7.5013788931027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7"/>
      <c r="B9" s="35" t="s">
        <v>47</v>
      </c>
      <c r="C9" s="36" t="n">
        <v>47.61</v>
      </c>
      <c r="D9" s="7" t="s">
        <v>24</v>
      </c>
      <c r="E9" s="37" t="n">
        <f aca="false">F9/C9</f>
        <v>3.12329342575089</v>
      </c>
      <c r="F9" s="37" t="n">
        <v>148.7</v>
      </c>
      <c r="G9" s="38" t="n">
        <v>319</v>
      </c>
      <c r="H9" s="39" t="n">
        <f aca="false">F9*G9</f>
        <v>47435.3</v>
      </c>
      <c r="I9" s="39" t="n">
        <f aca="false">E9*G9</f>
        <v>996.330602814535</v>
      </c>
      <c r="J9" s="39" t="n">
        <f aca="false">I9/52.1</f>
        <v>19.1234280770544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/>
      <c r="B10" s="35" t="s">
        <v>47</v>
      </c>
      <c r="C10" s="36" t="n">
        <v>26.7</v>
      </c>
      <c r="D10" s="7" t="s">
        <v>25</v>
      </c>
      <c r="E10" s="37" t="n">
        <f aca="false">F10/C10</f>
        <v>2.32621722846442</v>
      </c>
      <c r="F10" s="37" t="n">
        <v>62.11</v>
      </c>
      <c r="G10" s="38" t="n">
        <v>319</v>
      </c>
      <c r="H10" s="39" t="n">
        <f aca="false">F10*G10</f>
        <v>19813.09</v>
      </c>
      <c r="I10" s="39" t="n">
        <f aca="false">E10*G10</f>
        <v>742.06329588015</v>
      </c>
      <c r="J10" s="39" t="n">
        <f aca="false">I10/52.1</f>
        <v>14.2430575024981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27"/>
      <c r="B11" s="35" t="s">
        <v>47</v>
      </c>
      <c r="C11" s="36" t="n">
        <v>39.95</v>
      </c>
      <c r="D11" s="7" t="s">
        <v>26</v>
      </c>
      <c r="E11" s="37" t="n">
        <f aca="false">F11/C11</f>
        <v>2.52816020025031</v>
      </c>
      <c r="F11" s="37" t="n">
        <v>101</v>
      </c>
      <c r="G11" s="38" t="n">
        <v>319</v>
      </c>
      <c r="H11" s="39" t="n">
        <f aca="false">F11*G11</f>
        <v>32219</v>
      </c>
      <c r="I11" s="39" t="n">
        <f aca="false">E11*G11</f>
        <v>806.48310387985</v>
      </c>
      <c r="J11" s="39" t="n">
        <f aca="false">I11/52.1</f>
        <v>15.4795221474059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27"/>
      <c r="B12" s="35" t="s">
        <v>47</v>
      </c>
      <c r="C12" s="36" t="n">
        <v>58</v>
      </c>
      <c r="D12" s="7" t="s">
        <v>48</v>
      </c>
      <c r="E12" s="37" t="n">
        <f aca="false">F12/C12</f>
        <v>1.24137931034483</v>
      </c>
      <c r="F12" s="37" t="n">
        <v>72</v>
      </c>
      <c r="G12" s="38" t="n">
        <v>319</v>
      </c>
      <c r="H12" s="39" t="n">
        <f aca="false">F12*G12</f>
        <v>22968</v>
      </c>
      <c r="I12" s="39" t="n">
        <f aca="false">E12*G12</f>
        <v>396</v>
      </c>
      <c r="J12" s="39" t="n">
        <f aca="false">I12/52.1</f>
        <v>7.60076775431862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27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3" min="2" style="0" width="13.33"/>
    <col collapsed="false" customWidth="true" hidden="false" outlineLevel="0" max="12" min="4" style="0" width="10.44"/>
    <col collapsed="false" customWidth="true" hidden="false" outlineLevel="0" max="13" min="13" style="0" width="14.67"/>
    <col collapsed="false" customWidth="true" hidden="false" outlineLevel="0" max="15" min="14" style="0" width="12.11"/>
    <col collapsed="false" customWidth="true" hidden="false" outlineLevel="0" max="16" min="16" style="0" width="13.33"/>
    <col collapsed="false" customWidth="true" hidden="false" outlineLevel="0" max="17" min="17" style="0" width="12.1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3" t="s">
        <v>51</v>
      </c>
      <c r="B1" s="26"/>
      <c r="C1" s="26"/>
    </row>
    <row r="2" customFormat="false" ht="15.75" hidden="false" customHeight="true" outlineLevel="0" collapsed="false">
      <c r="A2" s="54"/>
      <c r="B2" s="55" t="s">
        <v>52</v>
      </c>
      <c r="C2" s="55" t="s">
        <v>9</v>
      </c>
    </row>
    <row r="3" customFormat="false" ht="15.75" hidden="false" customHeight="true" outlineLevel="0" collapsed="false">
      <c r="A3" s="56" t="s">
        <v>53</v>
      </c>
      <c r="B3" s="57"/>
      <c r="C3" s="57"/>
      <c r="L3" s="27"/>
    </row>
    <row r="4" customFormat="false" ht="15.75" hidden="false" customHeight="true" outlineLevel="0" collapsed="false">
      <c r="A4" s="58" t="s">
        <v>54</v>
      </c>
      <c r="B4" s="59" t="n">
        <v>42191.1361046082</v>
      </c>
      <c r="C4" s="59" t="n">
        <f aca="false">B4/382</f>
        <v>110.448000273843</v>
      </c>
      <c r="L4" s="27"/>
    </row>
    <row r="5" customFormat="false" ht="15.75" hidden="false" customHeight="true" outlineLevel="0" collapsed="false">
      <c r="A5" s="58" t="s">
        <v>55</v>
      </c>
      <c r="B5" s="59" t="n">
        <v>188812.222769837</v>
      </c>
      <c r="C5" s="59" t="n">
        <f aca="false">B5/382</f>
        <v>494.272834476013</v>
      </c>
      <c r="L5" s="27"/>
      <c r="M5" s="27"/>
      <c r="N5" s="60"/>
      <c r="O5" s="60"/>
      <c r="P5" s="60"/>
      <c r="Q5" s="60"/>
    </row>
    <row r="6" customFormat="false" ht="15.75" hidden="false" customHeight="true" outlineLevel="0" collapsed="false">
      <c r="A6" s="58" t="s">
        <v>56</v>
      </c>
      <c r="B6" s="59" t="n">
        <v>87814.0463282405</v>
      </c>
      <c r="C6" s="59" t="n">
        <f aca="false">B6/382</f>
        <v>229.879702429949</v>
      </c>
      <c r="L6" s="61"/>
      <c r="M6" s="27"/>
      <c r="N6" s="60"/>
      <c r="O6" s="60"/>
      <c r="P6" s="60"/>
      <c r="Q6" s="60"/>
    </row>
    <row r="7" customFormat="false" ht="15.75" hidden="false" customHeight="true" outlineLevel="0" collapsed="false">
      <c r="A7" s="58" t="s">
        <v>57</v>
      </c>
      <c r="B7" s="59" t="n">
        <v>177135.300428783</v>
      </c>
      <c r="C7" s="59" t="n">
        <f aca="false">B7/382</f>
        <v>463.704974944458</v>
      </c>
      <c r="L7" s="61"/>
      <c r="M7" s="27"/>
      <c r="N7" s="60"/>
      <c r="O7" s="60"/>
      <c r="P7" s="60"/>
      <c r="Q7" s="60"/>
    </row>
    <row r="8" customFormat="false" ht="15.75" hidden="false" customHeight="true" outlineLevel="0" collapsed="false">
      <c r="A8" s="58" t="s">
        <v>26</v>
      </c>
      <c r="B8" s="62" t="n">
        <v>113089.9</v>
      </c>
      <c r="C8" s="59" t="n">
        <f aca="false">B8/382</f>
        <v>296.046858638743</v>
      </c>
      <c r="L8" s="61"/>
      <c r="M8" s="27"/>
      <c r="N8" s="60"/>
      <c r="O8" s="60"/>
      <c r="P8" s="60"/>
      <c r="Q8" s="60"/>
    </row>
    <row r="9" customFormat="false" ht="15.75" hidden="false" customHeight="true" outlineLevel="0" collapsed="false">
      <c r="A9" s="58" t="s">
        <v>58</v>
      </c>
      <c r="B9" s="59" t="n">
        <v>5046.96697880729</v>
      </c>
      <c r="C9" s="59" t="n">
        <f aca="false">B9/382</f>
        <v>13.2119554419039</v>
      </c>
      <c r="L9" s="61"/>
      <c r="M9" s="27"/>
      <c r="N9" s="60"/>
      <c r="O9" s="60"/>
      <c r="P9" s="60"/>
      <c r="Q9" s="60"/>
    </row>
    <row r="10" customFormat="false" ht="15.75" hidden="false" customHeight="true" outlineLevel="0" collapsed="false">
      <c r="A10" s="58" t="s">
        <v>59</v>
      </c>
      <c r="B10" s="59" t="n">
        <v>1822.47412518482</v>
      </c>
      <c r="C10" s="59" t="n">
        <f aca="false">B10/382</f>
        <v>4.77087467325869</v>
      </c>
      <c r="L10" s="61"/>
      <c r="M10" s="27"/>
      <c r="N10" s="60"/>
      <c r="O10" s="60"/>
      <c r="P10" s="60"/>
      <c r="Q10" s="60"/>
    </row>
    <row r="11" customFormat="false" ht="15.75" hidden="false" customHeight="true" outlineLevel="0" collapsed="false">
      <c r="A11" s="58" t="s">
        <v>60</v>
      </c>
      <c r="B11" s="59" t="n">
        <v>5144.09068506654</v>
      </c>
      <c r="C11" s="59" t="n">
        <f aca="false">B11/382</f>
        <v>13.4662059818496</v>
      </c>
      <c r="L11" s="61"/>
      <c r="M11" s="27"/>
      <c r="N11" s="60"/>
      <c r="O11" s="60"/>
      <c r="P11" s="60"/>
      <c r="Q11" s="60"/>
    </row>
    <row r="12" customFormat="false" ht="15.75" hidden="false" customHeight="true" outlineLevel="0" collapsed="false">
      <c r="A12" s="58" t="s">
        <v>61</v>
      </c>
      <c r="B12" s="59" t="n">
        <v>1603.94282897979</v>
      </c>
      <c r="C12" s="59" t="n">
        <f aca="false">B12/382</f>
        <v>4.19880321722458</v>
      </c>
      <c r="L12" s="61"/>
      <c r="M12" s="27"/>
      <c r="N12" s="60"/>
      <c r="O12" s="60"/>
      <c r="P12" s="60"/>
      <c r="Q12" s="60"/>
    </row>
    <row r="13" customFormat="false" ht="15.75" hidden="false" customHeight="true" outlineLevel="0" collapsed="false">
      <c r="A13" s="58" t="s">
        <v>62</v>
      </c>
      <c r="B13" s="59" t="n">
        <v>84778.3144406111</v>
      </c>
      <c r="C13" s="59" t="n">
        <f aca="false">B13/382</f>
        <v>221.932760315736</v>
      </c>
      <c r="L13" s="61"/>
      <c r="M13" s="27"/>
      <c r="N13" s="60"/>
      <c r="O13" s="60"/>
      <c r="P13" s="60"/>
      <c r="Q13" s="60"/>
    </row>
    <row r="14" customFormat="false" ht="15.75" hidden="false" customHeight="true" outlineLevel="0" collapsed="false">
      <c r="A14" s="58" t="s">
        <v>63</v>
      </c>
      <c r="B14" s="59" t="n">
        <v>0</v>
      </c>
      <c r="C14" s="59" t="n">
        <f aca="false">B14/182</f>
        <v>0</v>
      </c>
      <c r="L14" s="61"/>
      <c r="M14" s="27"/>
    </row>
    <row r="15" customFormat="false" ht="15.75" hidden="false" customHeight="true" outlineLevel="0" collapsed="false">
      <c r="A15" s="63" t="s">
        <v>64</v>
      </c>
      <c r="B15" s="64" t="n">
        <f aca="false">SUM(B4:B14)</f>
        <v>707438.394690118</v>
      </c>
      <c r="C15" s="65" t="n">
        <f aca="false">SUM(C4:C14)</f>
        <v>1851.93297039298</v>
      </c>
      <c r="L15" s="61"/>
      <c r="M15" s="27"/>
    </row>
    <row r="16" customFormat="false" ht="15.75" hidden="false" customHeight="true" outlineLevel="0" collapsed="false">
      <c r="A16" s="66"/>
      <c r="B16" s="67"/>
      <c r="C16" s="67"/>
      <c r="L16" s="61"/>
    </row>
    <row r="17" customFormat="false" ht="15.75" hidden="false" customHeight="true" outlineLevel="0" collapsed="false">
      <c r="A17" s="54"/>
      <c r="B17" s="55" t="s">
        <v>52</v>
      </c>
      <c r="C17" s="55" t="s">
        <v>9</v>
      </c>
    </row>
    <row r="18" customFormat="false" ht="15.75" hidden="false" customHeight="true" outlineLevel="0" collapsed="false">
      <c r="A18" s="68" t="s">
        <v>65</v>
      </c>
      <c r="B18" s="69"/>
      <c r="C18" s="69"/>
    </row>
    <row r="19" customFormat="false" ht="15.75" hidden="false" customHeight="true" outlineLevel="0" collapsed="false">
      <c r="A19" s="58" t="s">
        <v>54</v>
      </c>
      <c r="B19" s="59" t="n">
        <v>112603</v>
      </c>
      <c r="C19" s="59" t="n">
        <f aca="false">B19/(39.95+15.15)</f>
        <v>2043.61161524501</v>
      </c>
      <c r="D19" s="27" t="s">
        <v>66</v>
      </c>
    </row>
    <row r="20" customFormat="false" ht="15.75" hidden="false" customHeight="true" outlineLevel="0" collapsed="false">
      <c r="A20" s="58" t="s">
        <v>55</v>
      </c>
      <c r="B20" s="59" t="n">
        <v>227726</v>
      </c>
      <c r="C20" s="59" t="n">
        <f aca="false">B20/(39.95+15.15)</f>
        <v>4132.95825771325</v>
      </c>
    </row>
    <row r="21" customFormat="false" ht="15.75" hidden="false" customHeight="true" outlineLevel="0" collapsed="false">
      <c r="A21" s="58" t="s">
        <v>56</v>
      </c>
      <c r="B21" s="59" t="n">
        <v>33861</v>
      </c>
      <c r="C21" s="59" t="n">
        <f aca="false">B21/(39.95+15.15)</f>
        <v>614.53720508167</v>
      </c>
    </row>
    <row r="22" customFormat="false" ht="15.75" hidden="false" customHeight="true" outlineLevel="0" collapsed="false">
      <c r="A22" s="58" t="s">
        <v>57</v>
      </c>
      <c r="B22" s="59" t="n">
        <v>112281.685220729</v>
      </c>
      <c r="C22" s="59" t="n">
        <f aca="false">B22/(39.95+15.15)</f>
        <v>2037.78013104771</v>
      </c>
    </row>
    <row r="23" customFormat="false" ht="15.75" hidden="false" customHeight="true" outlineLevel="0" collapsed="false">
      <c r="A23" s="58" t="s">
        <v>26</v>
      </c>
      <c r="B23" s="59" t="n">
        <v>33618.4956783109</v>
      </c>
      <c r="C23" s="59" t="n">
        <f aca="false">B23/(39.95+15.15)</f>
        <v>610.136037718891</v>
      </c>
    </row>
    <row r="24" customFormat="false" ht="15.75" hidden="false" customHeight="true" outlineLevel="0" collapsed="false">
      <c r="A24" s="58" t="s">
        <v>58</v>
      </c>
      <c r="B24" s="59" t="n">
        <v>0</v>
      </c>
      <c r="C24" s="59" t="n">
        <f aca="false">B24/(39.95+15.15)</f>
        <v>0</v>
      </c>
    </row>
    <row r="25" customFormat="false" ht="15.75" hidden="false" customHeight="true" outlineLevel="0" collapsed="false">
      <c r="A25" s="58" t="s">
        <v>59</v>
      </c>
      <c r="B25" s="59" t="n">
        <v>389.107485604606</v>
      </c>
      <c r="C25" s="59" t="n">
        <f aca="false">B25/(39.95+15.15)</f>
        <v>7.06184184400374</v>
      </c>
    </row>
    <row r="26" customFormat="false" ht="15.75" hidden="false" customHeight="true" outlineLevel="0" collapsed="false">
      <c r="A26" s="58" t="s">
        <v>60</v>
      </c>
      <c r="B26" s="59" t="n">
        <v>192.714088291747</v>
      </c>
      <c r="C26" s="59" t="n">
        <f aca="false">B26/(39.95+15.15)</f>
        <v>3.49753336282662</v>
      </c>
      <c r="M26" s="61"/>
    </row>
    <row r="27" customFormat="false" ht="15.75" hidden="false" customHeight="true" outlineLevel="0" collapsed="false">
      <c r="A27" s="58" t="s">
        <v>61</v>
      </c>
      <c r="B27" s="59" t="n">
        <v>31993.1290322581</v>
      </c>
      <c r="C27" s="59" t="n">
        <f aca="false">B27/(39.95+15.15)</f>
        <v>580.637550494702</v>
      </c>
      <c r="M27" s="61"/>
    </row>
    <row r="28" customFormat="false" ht="15.75" hidden="false" customHeight="true" outlineLevel="0" collapsed="false">
      <c r="A28" s="58" t="s">
        <v>62</v>
      </c>
      <c r="B28" s="59" t="n">
        <v>100321.516129032</v>
      </c>
      <c r="C28" s="59" t="n">
        <f aca="false">B28/(39.95+15.15)</f>
        <v>1820.71717112581</v>
      </c>
      <c r="M28" s="61"/>
    </row>
    <row r="29" customFormat="false" ht="15.75" hidden="false" customHeight="true" outlineLevel="0" collapsed="false">
      <c r="A29" s="58" t="s">
        <v>63</v>
      </c>
      <c r="B29" s="59" t="n">
        <v>0</v>
      </c>
      <c r="C29" s="59" t="n">
        <f aca="false">B29/(39.95+15.15)</f>
        <v>0</v>
      </c>
      <c r="M29" s="61"/>
    </row>
    <row r="30" customFormat="false" ht="15.75" hidden="false" customHeight="true" outlineLevel="0" collapsed="false">
      <c r="A30" s="63" t="s">
        <v>67</v>
      </c>
      <c r="B30" s="64" t="n">
        <f aca="false">SUM(B19:B29)</f>
        <v>652986.647634226</v>
      </c>
      <c r="C30" s="65" t="n">
        <f aca="false">SUM(C19:C29)</f>
        <v>11850.9373436339</v>
      </c>
      <c r="M30" s="61"/>
    </row>
    <row r="31" customFormat="false" ht="15.75" hidden="false" customHeight="true" outlineLevel="0" collapsed="false">
      <c r="A31" s="27"/>
      <c r="B31" s="26"/>
      <c r="C31" s="26"/>
      <c r="M31" s="61"/>
    </row>
    <row r="32" customFormat="false" ht="15.75" hidden="false" customHeight="true" outlineLevel="0" collapsed="false">
      <c r="A32" s="26"/>
      <c r="B32" s="26" t="s">
        <v>68</v>
      </c>
      <c r="C32" s="26" t="s">
        <v>69</v>
      </c>
      <c r="D32" s="26"/>
      <c r="E32" s="26"/>
    </row>
    <row r="33" customFormat="false" ht="15.75" hidden="false" customHeight="true" outlineLevel="0" collapsed="false">
      <c r="A33" s="27" t="s">
        <v>70</v>
      </c>
      <c r="B33" s="61" t="n">
        <f aca="false">C15</f>
        <v>1851.93297039298</v>
      </c>
      <c r="C33" s="61" t="n">
        <f aca="false">C30</f>
        <v>11850.9373436339</v>
      </c>
      <c r="D33" s="61"/>
      <c r="E33" s="61"/>
    </row>
    <row r="34" customFormat="false" ht="15.75" hidden="false" customHeight="true" outlineLevel="0" collapsed="false">
      <c r="A34" s="27"/>
      <c r="B34" s="60"/>
      <c r="C34" s="60"/>
      <c r="D34" s="60"/>
      <c r="E34" s="60"/>
    </row>
    <row r="35" customFormat="false" ht="15.75" hidden="false" customHeight="true" outlineLevel="0" collapsed="false">
      <c r="A35" s="27"/>
      <c r="B35" s="26"/>
      <c r="C35" s="26"/>
    </row>
    <row r="36" customFormat="false" ht="15.75" hidden="false" customHeight="true" outlineLevel="0" collapsed="false">
      <c r="A36" s="27"/>
      <c r="B36" s="26"/>
      <c r="C36" s="26"/>
    </row>
    <row r="37" customFormat="false" ht="15.75" hidden="false" customHeight="true" outlineLevel="0" collapsed="false">
      <c r="A37" s="27"/>
      <c r="B37" s="26"/>
      <c r="C37" s="26"/>
    </row>
    <row r="38" customFormat="false" ht="15.75" hidden="false" customHeight="true" outlineLevel="0" collapsed="false">
      <c r="A38" s="27"/>
      <c r="B38" s="26"/>
      <c r="C38" s="26"/>
    </row>
    <row r="39" customFormat="false" ht="15.75" hidden="false" customHeight="true" outlineLevel="0" collapsed="false">
      <c r="A39" s="27"/>
      <c r="B39" s="26"/>
      <c r="C39" s="26"/>
    </row>
    <row r="40" customFormat="false" ht="15.75" hidden="false" customHeight="true" outlineLevel="0" collapsed="false">
      <c r="A40" s="27"/>
      <c r="B40" s="26"/>
      <c r="C40" s="26"/>
    </row>
    <row r="41" customFormat="false" ht="15.75" hidden="false" customHeight="true" outlineLevel="0" collapsed="false">
      <c r="A41" s="27"/>
      <c r="B41" s="26"/>
      <c r="C41" s="26"/>
    </row>
    <row r="42" customFormat="false" ht="15.75" hidden="false" customHeight="true" outlineLevel="0" collapsed="false">
      <c r="A42" s="27"/>
      <c r="B42" s="26"/>
      <c r="C42" s="26"/>
    </row>
    <row r="43" customFormat="false" ht="15.75" hidden="false" customHeight="true" outlineLevel="0" collapsed="false">
      <c r="A43" s="27"/>
      <c r="B43" s="26"/>
      <c r="C43" s="26"/>
    </row>
    <row r="44" customFormat="false" ht="15.75" hidden="false" customHeight="true" outlineLevel="0" collapsed="false">
      <c r="A44" s="27"/>
      <c r="B44" s="26"/>
      <c r="C44" s="26"/>
    </row>
    <row r="45" customFormat="false" ht="15.75" hidden="false" customHeight="true" outlineLevel="0" collapsed="false">
      <c r="A45" s="27"/>
      <c r="B45" s="26"/>
      <c r="C45" s="26"/>
    </row>
    <row r="46" customFormat="false" ht="15.75" hidden="false" customHeight="true" outlineLevel="0" collapsed="false">
      <c r="A46" s="27"/>
      <c r="B46" s="26"/>
      <c r="C46" s="26"/>
    </row>
    <row r="47" customFormat="false" ht="15.75" hidden="false" customHeight="true" outlineLevel="0" collapsed="false">
      <c r="A47" s="27"/>
      <c r="B47" s="26"/>
      <c r="C47" s="26"/>
    </row>
    <row r="48" customFormat="false" ht="15.75" hidden="false" customHeight="true" outlineLevel="0" collapsed="false">
      <c r="A48" s="27"/>
      <c r="B48" s="26"/>
      <c r="C48" s="26"/>
    </row>
    <row r="49" customFormat="false" ht="15.75" hidden="false" customHeight="true" outlineLevel="0" collapsed="false">
      <c r="A49" s="27"/>
      <c r="B49" s="26"/>
      <c r="C49" s="26"/>
    </row>
    <row r="50" customFormat="false" ht="15.75" hidden="false" customHeight="true" outlineLevel="0" collapsed="false">
      <c r="A50" s="27"/>
      <c r="B50" s="26"/>
      <c r="C50" s="26"/>
    </row>
    <row r="51" customFormat="false" ht="15.75" hidden="false" customHeight="true" outlineLevel="0" collapsed="false">
      <c r="A51" s="27"/>
      <c r="B51" s="26"/>
      <c r="C51" s="26"/>
    </row>
    <row r="52" customFormat="false" ht="15.75" hidden="false" customHeight="true" outlineLevel="0" collapsed="false">
      <c r="A52" s="27"/>
      <c r="B52" s="26"/>
      <c r="C52" s="26"/>
    </row>
    <row r="53" customFormat="false" ht="15.75" hidden="false" customHeight="true" outlineLevel="0" collapsed="false">
      <c r="A53" s="27"/>
      <c r="B53" s="26"/>
      <c r="C53" s="26"/>
    </row>
    <row r="54" customFormat="false" ht="15.75" hidden="false" customHeight="true" outlineLevel="0" collapsed="false">
      <c r="A54" s="27"/>
      <c r="B54" s="26"/>
      <c r="C54" s="26"/>
    </row>
    <row r="55" customFormat="false" ht="15.75" hidden="false" customHeight="true" outlineLevel="0" collapsed="false">
      <c r="A55" s="27"/>
      <c r="B55" s="26"/>
      <c r="C55" s="26"/>
    </row>
    <row r="56" customFormat="false" ht="15.75" hidden="false" customHeight="true" outlineLevel="0" collapsed="false">
      <c r="A56" s="27"/>
      <c r="B56" s="26"/>
      <c r="C56" s="26"/>
    </row>
    <row r="57" customFormat="false" ht="15.75" hidden="false" customHeight="true" outlineLevel="0" collapsed="false">
      <c r="A57" s="27"/>
      <c r="B57" s="26"/>
      <c r="C57" s="26"/>
    </row>
    <row r="58" customFormat="false" ht="15.75" hidden="false" customHeight="true" outlineLevel="0" collapsed="false">
      <c r="A58" s="27"/>
      <c r="B58" s="26"/>
      <c r="C58" s="26"/>
    </row>
    <row r="59" customFormat="false" ht="15.75" hidden="false" customHeight="true" outlineLevel="0" collapsed="false">
      <c r="A59" s="27"/>
      <c r="B59" s="26"/>
      <c r="C59" s="26"/>
    </row>
    <row r="60" customFormat="false" ht="15.75" hidden="false" customHeight="true" outlineLevel="0" collapsed="false">
      <c r="A60" s="27"/>
      <c r="B60" s="26"/>
      <c r="C60" s="26"/>
    </row>
    <row r="61" customFormat="false" ht="15.75" hidden="false" customHeight="true" outlineLevel="0" collapsed="false">
      <c r="A61" s="27"/>
      <c r="B61" s="26"/>
      <c r="C61" s="26"/>
    </row>
    <row r="62" customFormat="false" ht="15.75" hidden="false" customHeight="true" outlineLevel="0" collapsed="false">
      <c r="A62" s="27"/>
      <c r="B62" s="26"/>
      <c r="C62" s="26"/>
    </row>
    <row r="63" customFormat="false" ht="15.75" hidden="false" customHeight="true" outlineLevel="0" collapsed="false">
      <c r="A63" s="27"/>
      <c r="B63" s="26"/>
      <c r="C63" s="26"/>
    </row>
    <row r="64" customFormat="false" ht="15.75" hidden="false" customHeight="true" outlineLevel="0" collapsed="false">
      <c r="A64" s="27"/>
      <c r="B64" s="26"/>
      <c r="C64" s="26"/>
    </row>
    <row r="65" customFormat="false" ht="15.75" hidden="false" customHeight="true" outlineLevel="0" collapsed="false">
      <c r="A65" s="27"/>
      <c r="B65" s="26"/>
      <c r="C65" s="26"/>
    </row>
    <row r="66" customFormat="false" ht="15.75" hidden="false" customHeight="true" outlineLevel="0" collapsed="false">
      <c r="A66" s="27"/>
      <c r="B66" s="26"/>
      <c r="C66" s="26"/>
    </row>
    <row r="67" customFormat="false" ht="15.75" hidden="false" customHeight="true" outlineLevel="0" collapsed="false">
      <c r="A67" s="27"/>
      <c r="B67" s="26"/>
      <c r="C67" s="26"/>
    </row>
    <row r="68" customFormat="false" ht="15.75" hidden="false" customHeight="true" outlineLevel="0" collapsed="false">
      <c r="A68" s="27"/>
      <c r="B68" s="26"/>
      <c r="C68" s="26"/>
    </row>
    <row r="69" customFormat="false" ht="15.75" hidden="false" customHeight="true" outlineLevel="0" collapsed="false">
      <c r="A69" s="27"/>
      <c r="B69" s="26"/>
      <c r="C69" s="26"/>
    </row>
    <row r="70" customFormat="false" ht="15.75" hidden="false" customHeight="true" outlineLevel="0" collapsed="false">
      <c r="A70" s="27"/>
      <c r="B70" s="26"/>
      <c r="C70" s="26"/>
    </row>
    <row r="71" customFormat="false" ht="15.75" hidden="false" customHeight="true" outlineLevel="0" collapsed="false">
      <c r="A71" s="27"/>
      <c r="B71" s="26"/>
      <c r="C71" s="26"/>
    </row>
    <row r="72" customFormat="false" ht="15.75" hidden="false" customHeight="true" outlineLevel="0" collapsed="false">
      <c r="A72" s="27"/>
      <c r="B72" s="26"/>
      <c r="C72" s="26"/>
    </row>
    <row r="73" customFormat="false" ht="15.75" hidden="false" customHeight="true" outlineLevel="0" collapsed="false">
      <c r="A73" s="27"/>
      <c r="B73" s="26"/>
      <c r="C73" s="26"/>
    </row>
    <row r="74" customFormat="false" ht="15.75" hidden="false" customHeight="true" outlineLevel="0" collapsed="false">
      <c r="A74" s="27"/>
      <c r="B74" s="26"/>
      <c r="C74" s="26"/>
    </row>
    <row r="75" customFormat="false" ht="15.75" hidden="false" customHeight="true" outlineLevel="0" collapsed="false">
      <c r="A75" s="27"/>
      <c r="B75" s="26"/>
      <c r="C75" s="26"/>
    </row>
    <row r="76" customFormat="false" ht="15.75" hidden="false" customHeight="true" outlineLevel="0" collapsed="false">
      <c r="A76" s="27"/>
      <c r="B76" s="26"/>
      <c r="C76" s="26"/>
    </row>
    <row r="77" customFormat="false" ht="15.75" hidden="false" customHeight="true" outlineLevel="0" collapsed="false">
      <c r="A77" s="27"/>
      <c r="B77" s="26"/>
      <c r="C77" s="26"/>
    </row>
    <row r="78" customFormat="false" ht="15.75" hidden="false" customHeight="true" outlineLevel="0" collapsed="false">
      <c r="A78" s="27"/>
      <c r="B78" s="26"/>
      <c r="C78" s="26"/>
    </row>
    <row r="79" customFormat="false" ht="15.75" hidden="false" customHeight="true" outlineLevel="0" collapsed="false">
      <c r="A79" s="27"/>
      <c r="B79" s="26"/>
      <c r="C79" s="26"/>
    </row>
    <row r="80" customFormat="false" ht="15.75" hidden="false" customHeight="true" outlineLevel="0" collapsed="false">
      <c r="A80" s="27"/>
      <c r="B80" s="26"/>
      <c r="C80" s="26"/>
    </row>
    <row r="81" customFormat="false" ht="15.75" hidden="false" customHeight="true" outlineLevel="0" collapsed="false">
      <c r="A81" s="27"/>
      <c r="B81" s="26"/>
      <c r="C81" s="26"/>
    </row>
    <row r="82" customFormat="false" ht="15.75" hidden="false" customHeight="true" outlineLevel="0" collapsed="false">
      <c r="A82" s="27"/>
      <c r="B82" s="26"/>
      <c r="C82" s="26"/>
    </row>
    <row r="83" customFormat="false" ht="15.75" hidden="false" customHeight="true" outlineLevel="0" collapsed="false">
      <c r="A83" s="27"/>
      <c r="B83" s="26"/>
      <c r="C83" s="26"/>
    </row>
    <row r="84" customFormat="false" ht="15.75" hidden="false" customHeight="true" outlineLevel="0" collapsed="false">
      <c r="A84" s="27"/>
      <c r="B84" s="26"/>
      <c r="C84" s="26"/>
    </row>
    <row r="85" customFormat="false" ht="15.75" hidden="false" customHeight="true" outlineLevel="0" collapsed="false">
      <c r="A85" s="27"/>
      <c r="B85" s="26"/>
      <c r="C85" s="26"/>
    </row>
    <row r="86" customFormat="false" ht="15.75" hidden="false" customHeight="true" outlineLevel="0" collapsed="false">
      <c r="A86" s="27"/>
      <c r="B86" s="26"/>
      <c r="C86" s="26"/>
    </row>
    <row r="87" customFormat="false" ht="15.75" hidden="false" customHeight="true" outlineLevel="0" collapsed="false">
      <c r="A87" s="27"/>
      <c r="B87" s="26"/>
      <c r="C87" s="26"/>
    </row>
    <row r="88" customFormat="false" ht="15.75" hidden="false" customHeight="true" outlineLevel="0" collapsed="false">
      <c r="A88" s="27"/>
      <c r="B88" s="26"/>
      <c r="C88" s="26"/>
    </row>
    <row r="89" customFormat="false" ht="15.75" hidden="false" customHeight="true" outlineLevel="0" collapsed="false">
      <c r="A89" s="27"/>
      <c r="B89" s="26"/>
      <c r="C89" s="26"/>
    </row>
    <row r="90" customFormat="false" ht="15.75" hidden="false" customHeight="true" outlineLevel="0" collapsed="false">
      <c r="A90" s="27"/>
      <c r="B90" s="26"/>
      <c r="C90" s="26"/>
    </row>
    <row r="91" customFormat="false" ht="15.75" hidden="false" customHeight="true" outlineLevel="0" collapsed="false">
      <c r="A91" s="27"/>
      <c r="B91" s="26"/>
      <c r="C91" s="26"/>
    </row>
    <row r="92" customFormat="false" ht="15.75" hidden="false" customHeight="true" outlineLevel="0" collapsed="false">
      <c r="A92" s="27"/>
      <c r="B92" s="26"/>
      <c r="C92" s="26"/>
    </row>
    <row r="93" customFormat="false" ht="15.75" hidden="false" customHeight="true" outlineLevel="0" collapsed="false">
      <c r="A93" s="27"/>
      <c r="B93" s="26"/>
      <c r="C93" s="26"/>
    </row>
    <row r="94" customFormat="false" ht="15.75" hidden="false" customHeight="true" outlineLevel="0" collapsed="false">
      <c r="A94" s="27"/>
      <c r="B94" s="26"/>
      <c r="C94" s="26"/>
    </row>
    <row r="95" customFormat="false" ht="15.75" hidden="false" customHeight="true" outlineLevel="0" collapsed="false">
      <c r="A95" s="27"/>
      <c r="B95" s="26"/>
      <c r="C95" s="26"/>
    </row>
    <row r="96" customFormat="false" ht="15.75" hidden="false" customHeight="true" outlineLevel="0" collapsed="false">
      <c r="A96" s="27"/>
      <c r="B96" s="26"/>
      <c r="C96" s="26"/>
    </row>
    <row r="97" customFormat="false" ht="15.75" hidden="false" customHeight="true" outlineLevel="0" collapsed="false">
      <c r="A97" s="27"/>
      <c r="B97" s="26"/>
      <c r="C97" s="26"/>
    </row>
    <row r="98" customFormat="false" ht="15.75" hidden="false" customHeight="true" outlineLevel="0" collapsed="false">
      <c r="A98" s="27"/>
      <c r="B98" s="26"/>
      <c r="C98" s="26"/>
    </row>
    <row r="99" customFormat="false" ht="15.75" hidden="false" customHeight="true" outlineLevel="0" collapsed="false">
      <c r="A99" s="27"/>
      <c r="B99" s="26"/>
      <c r="C99" s="26"/>
    </row>
    <row r="100" customFormat="false" ht="15.75" hidden="false" customHeight="true" outlineLevel="0" collapsed="false">
      <c r="A100" s="27"/>
      <c r="B100" s="26"/>
      <c r="C100" s="26"/>
    </row>
    <row r="101" customFormat="false" ht="15.75" hidden="false" customHeight="true" outlineLevel="0" collapsed="false">
      <c r="A101" s="27"/>
      <c r="B101" s="26"/>
      <c r="C101" s="26"/>
    </row>
    <row r="102" customFormat="false" ht="15.75" hidden="false" customHeight="true" outlineLevel="0" collapsed="false">
      <c r="A102" s="27"/>
      <c r="B102" s="26"/>
      <c r="C102" s="26"/>
    </row>
    <row r="103" customFormat="false" ht="15.75" hidden="false" customHeight="true" outlineLevel="0" collapsed="false">
      <c r="A103" s="27"/>
      <c r="B103" s="26"/>
      <c r="C103" s="26"/>
    </row>
    <row r="104" customFormat="false" ht="15.75" hidden="false" customHeight="true" outlineLevel="0" collapsed="false">
      <c r="A104" s="27"/>
      <c r="B104" s="26"/>
      <c r="C104" s="26"/>
    </row>
    <row r="105" customFormat="false" ht="15.75" hidden="false" customHeight="true" outlineLevel="0" collapsed="false">
      <c r="A105" s="27"/>
      <c r="B105" s="26"/>
      <c r="C105" s="26"/>
    </row>
    <row r="106" customFormat="false" ht="15.75" hidden="false" customHeight="true" outlineLevel="0" collapsed="false">
      <c r="A106" s="27"/>
      <c r="B106" s="26"/>
      <c r="C106" s="26"/>
    </row>
    <row r="107" customFormat="false" ht="15.75" hidden="false" customHeight="true" outlineLevel="0" collapsed="false">
      <c r="A107" s="27"/>
      <c r="B107" s="26"/>
      <c r="C107" s="26"/>
    </row>
    <row r="108" customFormat="false" ht="15.75" hidden="false" customHeight="true" outlineLevel="0" collapsed="false">
      <c r="A108" s="27"/>
      <c r="B108" s="26"/>
      <c r="C108" s="26"/>
    </row>
    <row r="109" customFormat="false" ht="15.75" hidden="false" customHeight="true" outlineLevel="0" collapsed="false">
      <c r="A109" s="27"/>
      <c r="B109" s="26"/>
      <c r="C109" s="26"/>
    </row>
    <row r="110" customFormat="false" ht="15.75" hidden="false" customHeight="true" outlineLevel="0" collapsed="false">
      <c r="A110" s="27"/>
      <c r="B110" s="26"/>
      <c r="C110" s="26"/>
    </row>
    <row r="111" customFormat="false" ht="15.75" hidden="false" customHeight="true" outlineLevel="0" collapsed="false">
      <c r="A111" s="27"/>
      <c r="B111" s="26"/>
      <c r="C111" s="26"/>
    </row>
    <row r="112" customFormat="false" ht="15.75" hidden="false" customHeight="true" outlineLevel="0" collapsed="false">
      <c r="A112" s="27"/>
      <c r="B112" s="26"/>
      <c r="C112" s="26"/>
    </row>
    <row r="113" customFormat="false" ht="15.75" hidden="false" customHeight="true" outlineLevel="0" collapsed="false">
      <c r="A113" s="27"/>
      <c r="B113" s="26"/>
      <c r="C113" s="26"/>
    </row>
    <row r="114" customFormat="false" ht="15.75" hidden="false" customHeight="true" outlineLevel="0" collapsed="false">
      <c r="A114" s="27"/>
      <c r="B114" s="26"/>
      <c r="C114" s="26"/>
    </row>
    <row r="115" customFormat="false" ht="15.75" hidden="false" customHeight="true" outlineLevel="0" collapsed="false">
      <c r="A115" s="27"/>
      <c r="B115" s="26"/>
      <c r="C115" s="26"/>
    </row>
    <row r="116" customFormat="false" ht="15.75" hidden="false" customHeight="true" outlineLevel="0" collapsed="false">
      <c r="A116" s="27"/>
      <c r="B116" s="26"/>
      <c r="C116" s="26"/>
    </row>
    <row r="117" customFormat="false" ht="15.75" hidden="false" customHeight="true" outlineLevel="0" collapsed="false">
      <c r="A117" s="27"/>
      <c r="B117" s="26"/>
      <c r="C117" s="26"/>
    </row>
    <row r="118" customFormat="false" ht="15.75" hidden="false" customHeight="true" outlineLevel="0" collapsed="false">
      <c r="A118" s="27"/>
      <c r="B118" s="26"/>
      <c r="C118" s="26"/>
    </row>
    <row r="119" customFormat="false" ht="15.75" hidden="false" customHeight="true" outlineLevel="0" collapsed="false">
      <c r="A119" s="27"/>
      <c r="B119" s="26"/>
      <c r="C119" s="26"/>
    </row>
    <row r="120" customFormat="false" ht="15.75" hidden="false" customHeight="true" outlineLevel="0" collapsed="false">
      <c r="A120" s="27"/>
      <c r="B120" s="26"/>
      <c r="C120" s="26"/>
    </row>
    <row r="121" customFormat="false" ht="15.75" hidden="false" customHeight="true" outlineLevel="0" collapsed="false">
      <c r="A121" s="27"/>
      <c r="B121" s="26"/>
      <c r="C121" s="26"/>
    </row>
    <row r="122" customFormat="false" ht="15.75" hidden="false" customHeight="true" outlineLevel="0" collapsed="false">
      <c r="A122" s="27"/>
      <c r="B122" s="26"/>
      <c r="C122" s="26"/>
    </row>
    <row r="123" customFormat="false" ht="15.75" hidden="false" customHeight="true" outlineLevel="0" collapsed="false">
      <c r="A123" s="27"/>
      <c r="B123" s="26"/>
      <c r="C123" s="26"/>
    </row>
    <row r="124" customFormat="false" ht="15.75" hidden="false" customHeight="true" outlineLevel="0" collapsed="false">
      <c r="A124" s="27"/>
      <c r="B124" s="26"/>
      <c r="C124" s="26"/>
    </row>
    <row r="125" customFormat="false" ht="15.75" hidden="false" customHeight="true" outlineLevel="0" collapsed="false">
      <c r="A125" s="27"/>
      <c r="B125" s="26"/>
      <c r="C125" s="26"/>
    </row>
    <row r="126" customFormat="false" ht="15.75" hidden="false" customHeight="true" outlineLevel="0" collapsed="false">
      <c r="A126" s="27"/>
      <c r="B126" s="26"/>
      <c r="C126" s="26"/>
    </row>
    <row r="127" customFormat="false" ht="15.75" hidden="false" customHeight="true" outlineLevel="0" collapsed="false">
      <c r="A127" s="27"/>
      <c r="B127" s="26"/>
      <c r="C127" s="26"/>
    </row>
    <row r="128" customFormat="false" ht="15.75" hidden="false" customHeight="true" outlineLevel="0" collapsed="false">
      <c r="A128" s="27"/>
      <c r="B128" s="26"/>
      <c r="C128" s="26"/>
    </row>
    <row r="129" customFormat="false" ht="15.75" hidden="false" customHeight="true" outlineLevel="0" collapsed="false">
      <c r="A129" s="27"/>
      <c r="B129" s="26"/>
      <c r="C129" s="26"/>
    </row>
    <row r="130" customFormat="false" ht="15.75" hidden="false" customHeight="true" outlineLevel="0" collapsed="false">
      <c r="A130" s="27"/>
      <c r="B130" s="26"/>
      <c r="C130" s="26"/>
    </row>
    <row r="131" customFormat="false" ht="15.75" hidden="false" customHeight="true" outlineLevel="0" collapsed="false">
      <c r="A131" s="27"/>
      <c r="B131" s="26"/>
      <c r="C131" s="26"/>
    </row>
    <row r="132" customFormat="false" ht="15.75" hidden="false" customHeight="true" outlineLevel="0" collapsed="false">
      <c r="A132" s="27"/>
      <c r="B132" s="26"/>
      <c r="C132" s="26"/>
    </row>
    <row r="133" customFormat="false" ht="15.75" hidden="false" customHeight="true" outlineLevel="0" collapsed="false">
      <c r="A133" s="27"/>
      <c r="B133" s="26"/>
      <c r="C133" s="26"/>
    </row>
    <row r="134" customFormat="false" ht="15.75" hidden="false" customHeight="true" outlineLevel="0" collapsed="false">
      <c r="A134" s="27"/>
      <c r="B134" s="26"/>
      <c r="C134" s="26"/>
    </row>
    <row r="135" customFormat="false" ht="15.75" hidden="false" customHeight="true" outlineLevel="0" collapsed="false">
      <c r="A135" s="27"/>
      <c r="B135" s="26"/>
      <c r="C135" s="26"/>
    </row>
    <row r="136" customFormat="false" ht="15.75" hidden="false" customHeight="true" outlineLevel="0" collapsed="false">
      <c r="A136" s="27"/>
      <c r="B136" s="26"/>
      <c r="C136" s="26"/>
    </row>
    <row r="137" customFormat="false" ht="15.75" hidden="false" customHeight="true" outlineLevel="0" collapsed="false">
      <c r="A137" s="27"/>
      <c r="B137" s="26"/>
      <c r="C137" s="26"/>
    </row>
    <row r="138" customFormat="false" ht="15.75" hidden="false" customHeight="true" outlineLevel="0" collapsed="false">
      <c r="A138" s="27"/>
      <c r="B138" s="26"/>
      <c r="C138" s="26"/>
    </row>
    <row r="139" customFormat="false" ht="15.75" hidden="false" customHeight="true" outlineLevel="0" collapsed="false">
      <c r="A139" s="27"/>
      <c r="B139" s="26"/>
      <c r="C139" s="26"/>
    </row>
    <row r="140" customFormat="false" ht="15.75" hidden="false" customHeight="true" outlineLevel="0" collapsed="false">
      <c r="A140" s="27"/>
      <c r="B140" s="26"/>
      <c r="C140" s="26"/>
    </row>
    <row r="141" customFormat="false" ht="15.75" hidden="false" customHeight="true" outlineLevel="0" collapsed="false">
      <c r="A141" s="27"/>
      <c r="B141" s="26"/>
      <c r="C141" s="26"/>
    </row>
    <row r="142" customFormat="false" ht="15.75" hidden="false" customHeight="true" outlineLevel="0" collapsed="false">
      <c r="A142" s="27"/>
      <c r="B142" s="26"/>
      <c r="C142" s="26"/>
    </row>
    <row r="143" customFormat="false" ht="15.75" hidden="false" customHeight="true" outlineLevel="0" collapsed="false">
      <c r="A143" s="27"/>
      <c r="B143" s="26"/>
      <c r="C143" s="26"/>
    </row>
    <row r="144" customFormat="false" ht="15.75" hidden="false" customHeight="true" outlineLevel="0" collapsed="false">
      <c r="A144" s="27"/>
      <c r="B144" s="26"/>
      <c r="C144" s="26"/>
    </row>
    <row r="145" customFormat="false" ht="15.75" hidden="false" customHeight="true" outlineLevel="0" collapsed="false">
      <c r="A145" s="27"/>
      <c r="B145" s="26"/>
      <c r="C145" s="26"/>
    </row>
    <row r="146" customFormat="false" ht="15.75" hidden="false" customHeight="true" outlineLevel="0" collapsed="false">
      <c r="A146" s="27"/>
      <c r="B146" s="26"/>
      <c r="C146" s="26"/>
    </row>
    <row r="147" customFormat="false" ht="15.75" hidden="false" customHeight="true" outlineLevel="0" collapsed="false">
      <c r="A147" s="27"/>
      <c r="B147" s="26"/>
      <c r="C147" s="26"/>
    </row>
    <row r="148" customFormat="false" ht="15.75" hidden="false" customHeight="true" outlineLevel="0" collapsed="false">
      <c r="A148" s="27"/>
      <c r="B148" s="26"/>
      <c r="C148" s="26"/>
    </row>
    <row r="149" customFormat="false" ht="15.75" hidden="false" customHeight="true" outlineLevel="0" collapsed="false">
      <c r="A149" s="27"/>
      <c r="B149" s="26"/>
      <c r="C149" s="26"/>
    </row>
    <row r="150" customFormat="false" ht="15.75" hidden="false" customHeight="true" outlineLevel="0" collapsed="false">
      <c r="A150" s="27"/>
      <c r="B150" s="26"/>
      <c r="C150" s="26"/>
    </row>
    <row r="151" customFormat="false" ht="15.75" hidden="false" customHeight="true" outlineLevel="0" collapsed="false">
      <c r="A151" s="27"/>
      <c r="B151" s="26"/>
      <c r="C151" s="26"/>
    </row>
    <row r="152" customFormat="false" ht="15.75" hidden="false" customHeight="true" outlineLevel="0" collapsed="false">
      <c r="A152" s="27"/>
      <c r="B152" s="26"/>
      <c r="C152" s="26"/>
    </row>
    <row r="153" customFormat="false" ht="15.75" hidden="false" customHeight="true" outlineLevel="0" collapsed="false">
      <c r="A153" s="27"/>
      <c r="B153" s="26"/>
      <c r="C153" s="26"/>
    </row>
    <row r="154" customFormat="false" ht="15.75" hidden="false" customHeight="true" outlineLevel="0" collapsed="false">
      <c r="A154" s="27"/>
      <c r="B154" s="26"/>
      <c r="C154" s="26"/>
    </row>
    <row r="155" customFormat="false" ht="15.75" hidden="false" customHeight="true" outlineLevel="0" collapsed="false">
      <c r="A155" s="27"/>
      <c r="B155" s="26"/>
      <c r="C155" s="26"/>
    </row>
    <row r="156" customFormat="false" ht="15.75" hidden="false" customHeight="true" outlineLevel="0" collapsed="false">
      <c r="A156" s="27"/>
      <c r="B156" s="26"/>
      <c r="C156" s="26"/>
    </row>
    <row r="157" customFormat="false" ht="15.75" hidden="false" customHeight="true" outlineLevel="0" collapsed="false">
      <c r="A157" s="27"/>
      <c r="B157" s="26"/>
      <c r="C157" s="26"/>
    </row>
    <row r="158" customFormat="false" ht="15.75" hidden="false" customHeight="true" outlineLevel="0" collapsed="false">
      <c r="A158" s="27"/>
      <c r="B158" s="26"/>
      <c r="C158" s="26"/>
    </row>
    <row r="159" customFormat="false" ht="15.75" hidden="false" customHeight="true" outlineLevel="0" collapsed="false">
      <c r="A159" s="27"/>
      <c r="B159" s="26"/>
      <c r="C159" s="26"/>
    </row>
    <row r="160" customFormat="false" ht="15.75" hidden="false" customHeight="true" outlineLevel="0" collapsed="false">
      <c r="A160" s="27"/>
      <c r="B160" s="26"/>
      <c r="C160" s="26"/>
    </row>
    <row r="161" customFormat="false" ht="15.75" hidden="false" customHeight="true" outlineLevel="0" collapsed="false">
      <c r="A161" s="27"/>
      <c r="B161" s="26"/>
      <c r="C161" s="26"/>
    </row>
    <row r="162" customFormat="false" ht="15.75" hidden="false" customHeight="true" outlineLevel="0" collapsed="false">
      <c r="A162" s="27"/>
      <c r="B162" s="26"/>
      <c r="C162" s="26"/>
    </row>
    <row r="163" customFormat="false" ht="15.75" hidden="false" customHeight="true" outlineLevel="0" collapsed="false">
      <c r="A163" s="27"/>
      <c r="B163" s="26"/>
      <c r="C163" s="26"/>
    </row>
    <row r="164" customFormat="false" ht="15.75" hidden="false" customHeight="true" outlineLevel="0" collapsed="false">
      <c r="A164" s="27"/>
      <c r="B164" s="26"/>
      <c r="C164" s="26"/>
    </row>
    <row r="165" customFormat="false" ht="15.75" hidden="false" customHeight="true" outlineLevel="0" collapsed="false">
      <c r="A165" s="27"/>
      <c r="B165" s="26"/>
      <c r="C165" s="26"/>
    </row>
    <row r="166" customFormat="false" ht="15.75" hidden="false" customHeight="true" outlineLevel="0" collapsed="false">
      <c r="A166" s="27"/>
      <c r="B166" s="26"/>
      <c r="C166" s="26"/>
    </row>
    <row r="167" customFormat="false" ht="15.75" hidden="false" customHeight="true" outlineLevel="0" collapsed="false">
      <c r="A167" s="27"/>
      <c r="B167" s="26"/>
      <c r="C167" s="26"/>
    </row>
    <row r="168" customFormat="false" ht="15.75" hidden="false" customHeight="true" outlineLevel="0" collapsed="false">
      <c r="A168" s="27"/>
      <c r="B168" s="26"/>
      <c r="C168" s="26"/>
    </row>
    <row r="169" customFormat="false" ht="15.75" hidden="false" customHeight="true" outlineLevel="0" collapsed="false">
      <c r="A169" s="27"/>
      <c r="B169" s="26"/>
      <c r="C169" s="26"/>
    </row>
    <row r="170" customFormat="false" ht="15.75" hidden="false" customHeight="true" outlineLevel="0" collapsed="false">
      <c r="A170" s="27"/>
      <c r="B170" s="26"/>
      <c r="C170" s="26"/>
    </row>
    <row r="171" customFormat="false" ht="15.75" hidden="false" customHeight="true" outlineLevel="0" collapsed="false">
      <c r="A171" s="27"/>
      <c r="B171" s="26"/>
      <c r="C171" s="26"/>
    </row>
    <row r="172" customFormat="false" ht="15.75" hidden="false" customHeight="true" outlineLevel="0" collapsed="false">
      <c r="A172" s="27"/>
      <c r="B172" s="26"/>
      <c r="C172" s="26"/>
    </row>
    <row r="173" customFormat="false" ht="15.75" hidden="false" customHeight="true" outlineLevel="0" collapsed="false">
      <c r="A173" s="27"/>
      <c r="B173" s="26"/>
      <c r="C173" s="26"/>
    </row>
    <row r="174" customFormat="false" ht="15.75" hidden="false" customHeight="true" outlineLevel="0" collapsed="false">
      <c r="A174" s="27"/>
      <c r="B174" s="26"/>
      <c r="C174" s="26"/>
    </row>
    <row r="175" customFormat="false" ht="15.75" hidden="false" customHeight="true" outlineLevel="0" collapsed="false">
      <c r="A175" s="27"/>
      <c r="B175" s="26"/>
      <c r="C175" s="26"/>
    </row>
    <row r="176" customFormat="false" ht="15.75" hidden="false" customHeight="true" outlineLevel="0" collapsed="false">
      <c r="A176" s="27"/>
      <c r="B176" s="26"/>
      <c r="C176" s="26"/>
    </row>
    <row r="177" customFormat="false" ht="15.75" hidden="false" customHeight="true" outlineLevel="0" collapsed="false">
      <c r="A177" s="27"/>
      <c r="B177" s="26"/>
      <c r="C177" s="26"/>
    </row>
    <row r="178" customFormat="false" ht="15.75" hidden="false" customHeight="true" outlineLevel="0" collapsed="false">
      <c r="A178" s="27"/>
      <c r="B178" s="26"/>
      <c r="C178" s="26"/>
    </row>
    <row r="179" customFormat="false" ht="15.75" hidden="false" customHeight="true" outlineLevel="0" collapsed="false">
      <c r="A179" s="27"/>
      <c r="B179" s="26"/>
      <c r="C179" s="26"/>
    </row>
    <row r="180" customFormat="false" ht="15.75" hidden="false" customHeight="true" outlineLevel="0" collapsed="false">
      <c r="A180" s="27"/>
      <c r="B180" s="26"/>
      <c r="C180" s="26"/>
    </row>
    <row r="181" customFormat="false" ht="15.75" hidden="false" customHeight="true" outlineLevel="0" collapsed="false">
      <c r="A181" s="27"/>
      <c r="B181" s="26"/>
      <c r="C181" s="26"/>
    </row>
    <row r="182" customFormat="false" ht="15.75" hidden="false" customHeight="true" outlineLevel="0" collapsed="false">
      <c r="A182" s="27"/>
      <c r="B182" s="26"/>
      <c r="C182" s="26"/>
    </row>
    <row r="183" customFormat="false" ht="15.75" hidden="false" customHeight="true" outlineLevel="0" collapsed="false">
      <c r="A183" s="27"/>
      <c r="B183" s="26"/>
      <c r="C183" s="26"/>
    </row>
    <row r="184" customFormat="false" ht="15.75" hidden="false" customHeight="true" outlineLevel="0" collapsed="false">
      <c r="A184" s="27"/>
      <c r="B184" s="26"/>
      <c r="C184" s="26"/>
    </row>
    <row r="185" customFormat="false" ht="15.75" hidden="false" customHeight="true" outlineLevel="0" collapsed="false">
      <c r="A185" s="27"/>
      <c r="B185" s="26"/>
      <c r="C185" s="26"/>
    </row>
    <row r="186" customFormat="false" ht="15.75" hidden="false" customHeight="true" outlineLevel="0" collapsed="false">
      <c r="A186" s="27"/>
      <c r="B186" s="26"/>
      <c r="C186" s="26"/>
    </row>
    <row r="187" customFormat="false" ht="15.75" hidden="false" customHeight="true" outlineLevel="0" collapsed="false">
      <c r="A187" s="27"/>
      <c r="B187" s="26"/>
      <c r="C187" s="26"/>
    </row>
    <row r="188" customFormat="false" ht="15.75" hidden="false" customHeight="true" outlineLevel="0" collapsed="false">
      <c r="A188" s="27"/>
      <c r="B188" s="26"/>
      <c r="C188" s="26"/>
    </row>
    <row r="189" customFormat="false" ht="15.75" hidden="false" customHeight="true" outlineLevel="0" collapsed="false">
      <c r="A189" s="27"/>
      <c r="B189" s="26"/>
      <c r="C189" s="26"/>
    </row>
    <row r="190" customFormat="false" ht="15.75" hidden="false" customHeight="true" outlineLevel="0" collapsed="false">
      <c r="A190" s="27"/>
      <c r="B190" s="26"/>
      <c r="C190" s="26"/>
    </row>
    <row r="191" customFormat="false" ht="15.75" hidden="false" customHeight="true" outlineLevel="0" collapsed="false">
      <c r="A191" s="27"/>
      <c r="B191" s="26"/>
      <c r="C191" s="26"/>
    </row>
    <row r="192" customFormat="false" ht="15.75" hidden="false" customHeight="true" outlineLevel="0" collapsed="false">
      <c r="A192" s="27"/>
      <c r="B192" s="26"/>
      <c r="C192" s="26"/>
    </row>
    <row r="193" customFormat="false" ht="15.75" hidden="false" customHeight="true" outlineLevel="0" collapsed="false">
      <c r="A193" s="27"/>
      <c r="B193" s="26"/>
      <c r="C193" s="26"/>
    </row>
    <row r="194" customFormat="false" ht="15.75" hidden="false" customHeight="true" outlineLevel="0" collapsed="false">
      <c r="A194" s="27"/>
      <c r="B194" s="26"/>
      <c r="C194" s="26"/>
    </row>
    <row r="195" customFormat="false" ht="15.75" hidden="false" customHeight="true" outlineLevel="0" collapsed="false">
      <c r="A195" s="27"/>
      <c r="B195" s="26"/>
      <c r="C195" s="26"/>
    </row>
    <row r="196" customFormat="false" ht="15.75" hidden="false" customHeight="true" outlineLevel="0" collapsed="false">
      <c r="A196" s="27"/>
      <c r="B196" s="26"/>
      <c r="C196" s="26"/>
    </row>
    <row r="197" customFormat="false" ht="15.75" hidden="false" customHeight="true" outlineLevel="0" collapsed="false">
      <c r="A197" s="27"/>
      <c r="B197" s="26"/>
      <c r="C197" s="26"/>
    </row>
    <row r="198" customFormat="false" ht="15.75" hidden="false" customHeight="true" outlineLevel="0" collapsed="false">
      <c r="A198" s="27"/>
      <c r="B198" s="26"/>
      <c r="C198" s="26"/>
    </row>
    <row r="199" customFormat="false" ht="15.75" hidden="false" customHeight="true" outlineLevel="0" collapsed="false">
      <c r="A199" s="27"/>
      <c r="B199" s="26"/>
      <c r="C199" s="26"/>
    </row>
    <row r="200" customFormat="false" ht="15.75" hidden="false" customHeight="true" outlineLevel="0" collapsed="false">
      <c r="A200" s="27"/>
      <c r="B200" s="26"/>
      <c r="C200" s="26"/>
    </row>
    <row r="201" customFormat="false" ht="15.75" hidden="false" customHeight="true" outlineLevel="0" collapsed="false">
      <c r="A201" s="27"/>
      <c r="B201" s="26"/>
      <c r="C201" s="26"/>
    </row>
    <row r="202" customFormat="false" ht="15.75" hidden="false" customHeight="true" outlineLevel="0" collapsed="false">
      <c r="A202" s="27"/>
      <c r="B202" s="26"/>
      <c r="C202" s="26"/>
    </row>
    <row r="203" customFormat="false" ht="15.75" hidden="false" customHeight="true" outlineLevel="0" collapsed="false">
      <c r="A203" s="27"/>
      <c r="B203" s="26"/>
      <c r="C203" s="26"/>
    </row>
    <row r="204" customFormat="false" ht="15.75" hidden="false" customHeight="true" outlineLevel="0" collapsed="false">
      <c r="A204" s="27"/>
      <c r="B204" s="26"/>
      <c r="C204" s="26"/>
    </row>
    <row r="205" customFormat="false" ht="15.75" hidden="false" customHeight="true" outlineLevel="0" collapsed="false">
      <c r="A205" s="27"/>
      <c r="B205" s="26"/>
      <c r="C205" s="26"/>
    </row>
    <row r="206" customFormat="false" ht="15.75" hidden="false" customHeight="true" outlineLevel="0" collapsed="false">
      <c r="A206" s="27"/>
      <c r="B206" s="26"/>
      <c r="C206" s="26"/>
    </row>
    <row r="207" customFormat="false" ht="15.75" hidden="false" customHeight="true" outlineLevel="0" collapsed="false">
      <c r="A207" s="27"/>
      <c r="B207" s="26"/>
      <c r="C207" s="26"/>
    </row>
    <row r="208" customFormat="false" ht="15.75" hidden="false" customHeight="true" outlineLevel="0" collapsed="false">
      <c r="A208" s="27"/>
      <c r="B208" s="26"/>
      <c r="C208" s="26"/>
    </row>
    <row r="209" customFormat="false" ht="15.75" hidden="false" customHeight="true" outlineLevel="0" collapsed="false">
      <c r="A209" s="27"/>
      <c r="B209" s="26"/>
      <c r="C209" s="26"/>
    </row>
    <row r="210" customFormat="false" ht="15.75" hidden="false" customHeight="true" outlineLevel="0" collapsed="false">
      <c r="A210" s="27"/>
      <c r="B210" s="26"/>
      <c r="C210" s="26"/>
    </row>
    <row r="211" customFormat="false" ht="15.75" hidden="false" customHeight="true" outlineLevel="0" collapsed="false">
      <c r="A211" s="27"/>
      <c r="B211" s="26"/>
      <c r="C211" s="26"/>
    </row>
    <row r="212" customFormat="false" ht="15.75" hidden="false" customHeight="true" outlineLevel="0" collapsed="false">
      <c r="A212" s="27"/>
      <c r="B212" s="26"/>
      <c r="C212" s="26"/>
    </row>
    <row r="213" customFormat="false" ht="15.75" hidden="false" customHeight="true" outlineLevel="0" collapsed="false">
      <c r="A213" s="27"/>
      <c r="B213" s="26"/>
      <c r="C213" s="26"/>
    </row>
    <row r="214" customFormat="false" ht="15.75" hidden="false" customHeight="true" outlineLevel="0" collapsed="false">
      <c r="A214" s="27"/>
      <c r="B214" s="26"/>
      <c r="C214" s="26"/>
    </row>
    <row r="215" customFormat="false" ht="15.75" hidden="false" customHeight="true" outlineLevel="0" collapsed="false">
      <c r="A215" s="27"/>
      <c r="B215" s="26"/>
      <c r="C215" s="26"/>
    </row>
    <row r="216" customFormat="false" ht="15.75" hidden="false" customHeight="true" outlineLevel="0" collapsed="false">
      <c r="A216" s="27"/>
      <c r="B216" s="26"/>
      <c r="C216" s="26"/>
    </row>
    <row r="217" customFormat="false" ht="15.75" hidden="false" customHeight="true" outlineLevel="0" collapsed="false">
      <c r="A217" s="27"/>
      <c r="B217" s="26"/>
      <c r="C217" s="26"/>
    </row>
    <row r="218" customFormat="false" ht="15.75" hidden="false" customHeight="true" outlineLevel="0" collapsed="false">
      <c r="A218" s="27"/>
      <c r="B218" s="26"/>
      <c r="C218" s="26"/>
    </row>
    <row r="219" customFormat="false" ht="15.75" hidden="false" customHeight="true" outlineLevel="0" collapsed="false">
      <c r="A219" s="27"/>
      <c r="B219" s="26"/>
      <c r="C219" s="26"/>
    </row>
    <row r="220" customFormat="false" ht="15.75" hidden="false" customHeight="true" outlineLevel="0" collapsed="false">
      <c r="A220" s="27"/>
      <c r="B220" s="26"/>
      <c r="C220" s="26"/>
    </row>
    <row r="221" customFormat="false" ht="15.75" hidden="false" customHeight="true" outlineLevel="0" collapsed="false">
      <c r="A221" s="27"/>
      <c r="B221" s="26"/>
      <c r="C221" s="26"/>
    </row>
    <row r="222" customFormat="false" ht="15.75" hidden="false" customHeight="true" outlineLevel="0" collapsed="false">
      <c r="A222" s="27"/>
      <c r="B222" s="26"/>
      <c r="C222" s="26"/>
    </row>
    <row r="223" customFormat="false" ht="15.75" hidden="false" customHeight="true" outlineLevel="0" collapsed="false">
      <c r="A223" s="27"/>
      <c r="B223" s="26"/>
      <c r="C223" s="26"/>
    </row>
    <row r="224" customFormat="false" ht="15.75" hidden="false" customHeight="true" outlineLevel="0" collapsed="false">
      <c r="A224" s="27"/>
      <c r="B224" s="26"/>
      <c r="C224" s="26"/>
    </row>
    <row r="225" customFormat="false" ht="15.75" hidden="false" customHeight="true" outlineLevel="0" collapsed="false">
      <c r="A225" s="27"/>
      <c r="B225" s="26"/>
      <c r="C225" s="26"/>
    </row>
    <row r="226" customFormat="false" ht="15.75" hidden="false" customHeight="true" outlineLevel="0" collapsed="false">
      <c r="A226" s="27"/>
      <c r="B226" s="26"/>
      <c r="C226" s="26"/>
    </row>
    <row r="227" customFormat="false" ht="15.75" hidden="false" customHeight="true" outlineLevel="0" collapsed="false">
      <c r="A227" s="27"/>
      <c r="B227" s="26"/>
      <c r="C227" s="26"/>
    </row>
    <row r="228" customFormat="false" ht="15.75" hidden="false" customHeight="true" outlineLevel="0" collapsed="false">
      <c r="A228" s="27"/>
      <c r="B228" s="26"/>
      <c r="C228" s="26"/>
    </row>
    <row r="229" customFormat="false" ht="15.75" hidden="false" customHeight="true" outlineLevel="0" collapsed="false">
      <c r="A229" s="27"/>
      <c r="B229" s="26"/>
      <c r="C229" s="26"/>
    </row>
    <row r="230" customFormat="false" ht="15.75" hidden="false" customHeight="true" outlineLevel="0" collapsed="false">
      <c r="A230" s="27"/>
      <c r="B230" s="26"/>
      <c r="C230" s="26"/>
    </row>
    <row r="231" customFormat="false" ht="15.75" hidden="false" customHeight="true" outlineLevel="0" collapsed="false">
      <c r="A231" s="27"/>
      <c r="B231" s="26"/>
      <c r="C231" s="26"/>
    </row>
    <row r="232" customFormat="false" ht="15.75" hidden="false" customHeight="true" outlineLevel="0" collapsed="false">
      <c r="A232" s="27"/>
      <c r="B232" s="26"/>
      <c r="C232" s="26"/>
    </row>
    <row r="233" customFormat="false" ht="15.75" hidden="false" customHeight="true" outlineLevel="0" collapsed="false">
      <c r="A233" s="27"/>
      <c r="B233" s="26"/>
      <c r="C233" s="26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5" min="2" style="0" width="13.33"/>
    <col collapsed="false" customWidth="true" hidden="false" outlineLevel="0" max="8" min="6" style="0" width="10.44"/>
    <col collapsed="false" customWidth="true" hidden="false" outlineLevel="0" max="9" min="9" style="0" width="15.79"/>
    <col collapsed="false" customWidth="true" hidden="false" outlineLevel="0" max="10" min="10" style="0" width="22.78"/>
    <col collapsed="false" customWidth="true" hidden="false" outlineLevel="0" max="12" min="11" style="0" width="10.44"/>
    <col collapsed="false" customWidth="true" hidden="false" outlineLevel="0" max="13" min="13" style="0" width="14.67"/>
    <col collapsed="false" customWidth="true" hidden="false" outlineLevel="0" max="15" min="14" style="0" width="12.11"/>
    <col collapsed="false" customWidth="true" hidden="false" outlineLevel="0" max="16" min="16" style="0" width="13.33"/>
    <col collapsed="false" customWidth="true" hidden="false" outlineLevel="0" max="17" min="17" style="0" width="12.1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3" t="s">
        <v>71</v>
      </c>
      <c r="B1" s="26"/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5" hidden="false" customHeight="false" outlineLevel="0" collapsed="false">
      <c r="A2" s="27"/>
      <c r="B2" s="55" t="s">
        <v>72</v>
      </c>
      <c r="C2" s="55" t="s">
        <v>73</v>
      </c>
      <c r="D2" s="55" t="s">
        <v>74</v>
      </c>
      <c r="E2" s="70"/>
      <c r="F2" s="27"/>
      <c r="G2" s="27"/>
      <c r="H2" s="27"/>
      <c r="I2" s="27" t="s">
        <v>75</v>
      </c>
      <c r="J2" s="27" t="s">
        <v>76</v>
      </c>
      <c r="K2" s="27"/>
      <c r="L2" s="27" t="s">
        <v>72</v>
      </c>
      <c r="M2" s="27" t="s">
        <v>73</v>
      </c>
      <c r="N2" s="27" t="s">
        <v>74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56" t="s">
        <v>77</v>
      </c>
      <c r="B3" s="57"/>
      <c r="C3" s="57"/>
      <c r="D3" s="57"/>
      <c r="E3" s="71"/>
      <c r="F3" s="27"/>
      <c r="G3" s="27"/>
      <c r="H3" s="27" t="s">
        <v>68</v>
      </c>
      <c r="I3" s="72" t="n">
        <f aca="false">'Total Cost per Planted Ha'!B15</f>
        <v>707438.394690118</v>
      </c>
      <c r="J3" s="72" t="n">
        <f aca="false">B15-I3</f>
        <v>611867.933165664</v>
      </c>
      <c r="K3" s="27" t="s">
        <v>68</v>
      </c>
      <c r="L3" s="72" t="n">
        <f aca="false">B29</f>
        <v>1319.30632785578</v>
      </c>
      <c r="M3" s="72" t="n">
        <f aca="false">C29</f>
        <v>1677.23294666879</v>
      </c>
      <c r="N3" s="73" t="n">
        <f aca="false">D29</f>
        <v>2326.2879963522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58" t="s">
        <v>54</v>
      </c>
      <c r="B4" s="59" t="n">
        <v>78367.2451205511</v>
      </c>
      <c r="C4" s="59" t="n">
        <v>78367.2451205511</v>
      </c>
      <c r="D4" s="59" t="n">
        <v>78367.2451205511</v>
      </c>
      <c r="E4" s="74"/>
      <c r="F4" s="27"/>
      <c r="G4" s="27"/>
      <c r="H4" s="27" t="s">
        <v>69</v>
      </c>
      <c r="I4" s="72" t="n">
        <f aca="false">'Total Cost per Planted Ha'!B30</f>
        <v>652986.647634226</v>
      </c>
      <c r="J4" s="72" t="n">
        <f aca="false">B44-I4</f>
        <v>867330.535234798</v>
      </c>
      <c r="K4" s="27" t="s">
        <v>69</v>
      </c>
      <c r="L4" s="72" t="n">
        <f aca="false">B59</f>
        <v>1475.01952677909</v>
      </c>
      <c r="M4" s="72" t="n">
        <f aca="false">C59</f>
        <v>1427.66701285351</v>
      </c>
      <c r="N4" s="73" t="n">
        <f aca="false">D59</f>
        <v>1900.9732123944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58" t="s">
        <v>55</v>
      </c>
      <c r="B5" s="59" t="n">
        <v>342468.427095293</v>
      </c>
      <c r="C5" s="59" t="n">
        <v>342468.427095293</v>
      </c>
      <c r="D5" s="59" t="n">
        <v>342468.427095293</v>
      </c>
      <c r="E5" s="74"/>
      <c r="F5" s="27"/>
      <c r="G5" s="27"/>
      <c r="H5" s="27"/>
      <c r="I5" s="72"/>
      <c r="J5" s="72"/>
      <c r="K5" s="27"/>
      <c r="L5" s="27"/>
      <c r="M5" s="27"/>
      <c r="N5" s="27"/>
      <c r="O5" s="60"/>
      <c r="P5" s="60"/>
      <c r="Q5" s="60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58" t="s">
        <v>56</v>
      </c>
      <c r="B6" s="59" t="n">
        <v>264236.371986223</v>
      </c>
      <c r="C6" s="59" t="n">
        <v>264236.371986223</v>
      </c>
      <c r="D6" s="59" t="n">
        <v>264236.371986223</v>
      </c>
      <c r="E6" s="74"/>
      <c r="F6" s="27"/>
      <c r="G6" s="27"/>
      <c r="H6" s="75"/>
      <c r="I6" s="72"/>
      <c r="J6" s="72"/>
      <c r="K6" s="27"/>
      <c r="L6" s="27"/>
      <c r="M6" s="27"/>
      <c r="N6" s="27"/>
      <c r="O6" s="60"/>
      <c r="P6" s="60"/>
      <c r="Q6" s="60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58" t="s">
        <v>57</v>
      </c>
      <c r="B7" s="59" t="n">
        <v>194202.671214696</v>
      </c>
      <c r="C7" s="59" t="n">
        <v>171422.219352468</v>
      </c>
      <c r="D7" s="59" t="n">
        <v>120341.277905855</v>
      </c>
      <c r="E7" s="74"/>
      <c r="F7" s="27"/>
      <c r="G7" s="27"/>
      <c r="H7" s="75"/>
      <c r="I7" s="72"/>
      <c r="J7" s="72"/>
      <c r="K7" s="27"/>
      <c r="L7" s="27"/>
      <c r="M7" s="27"/>
      <c r="N7" s="27"/>
      <c r="O7" s="60"/>
      <c r="P7" s="60"/>
      <c r="Q7" s="60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58" t="s">
        <v>26</v>
      </c>
      <c r="B8" s="59" t="n">
        <v>147035.980963261</v>
      </c>
      <c r="C8" s="59" t="n">
        <v>115998.011297359</v>
      </c>
      <c r="D8" s="59" t="n">
        <v>79865.405097589</v>
      </c>
      <c r="E8" s="74"/>
      <c r="F8" s="27"/>
      <c r="G8" s="27"/>
      <c r="H8" s="75"/>
      <c r="I8" s="72"/>
      <c r="J8" s="72"/>
      <c r="K8" s="27"/>
      <c r="L8" s="27"/>
      <c r="M8" s="27"/>
      <c r="N8" s="60"/>
      <c r="O8" s="60"/>
      <c r="P8" s="60"/>
      <c r="Q8" s="60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58" t="s">
        <v>58</v>
      </c>
      <c r="B9" s="59" t="n">
        <v>6729.63306544202</v>
      </c>
      <c r="C9" s="59" t="n">
        <v>5355.87416762342</v>
      </c>
      <c r="D9" s="59" t="n">
        <v>3978.14741676234</v>
      </c>
      <c r="E9" s="74"/>
      <c r="F9" s="27"/>
      <c r="G9" s="27"/>
      <c r="H9" s="27"/>
      <c r="I9" s="27"/>
      <c r="J9" s="27"/>
      <c r="K9" s="27"/>
      <c r="L9" s="27"/>
      <c r="M9" s="27"/>
      <c r="N9" s="60"/>
      <c r="O9" s="60"/>
      <c r="P9" s="60"/>
      <c r="Q9" s="60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58" t="s">
        <v>59</v>
      </c>
      <c r="B10" s="59" t="n">
        <v>66337.0746268657</v>
      </c>
      <c r="C10" s="59" t="n">
        <v>60147.6371986223</v>
      </c>
      <c r="D10" s="59" t="n">
        <v>53958.1997703789</v>
      </c>
      <c r="E10" s="74"/>
      <c r="F10" s="27"/>
      <c r="G10" s="27"/>
      <c r="H10" s="27"/>
      <c r="I10" s="27"/>
      <c r="J10" s="27"/>
      <c r="K10" s="27"/>
      <c r="L10" s="27"/>
      <c r="M10" s="27"/>
      <c r="N10" s="60"/>
      <c r="O10" s="60"/>
      <c r="P10" s="60"/>
      <c r="Q10" s="60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58" t="s">
        <v>60</v>
      </c>
      <c r="B11" s="59" t="n">
        <v>24209.1940298507</v>
      </c>
      <c r="C11" s="59" t="n">
        <v>24209.1940298507</v>
      </c>
      <c r="D11" s="59" t="n">
        <v>24209.1940298507</v>
      </c>
      <c r="E11" s="74"/>
      <c r="F11" s="27"/>
      <c r="G11" s="27"/>
      <c r="H11" s="27"/>
      <c r="I11" s="27"/>
      <c r="J11" s="27"/>
      <c r="K11" s="27"/>
      <c r="L11" s="27"/>
      <c r="M11" s="27"/>
      <c r="N11" s="60"/>
      <c r="O11" s="60"/>
      <c r="P11" s="60"/>
      <c r="Q11" s="60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58" t="s">
        <v>61</v>
      </c>
      <c r="B12" s="59" t="n">
        <v>4483.6739380023</v>
      </c>
      <c r="C12" s="59" t="n">
        <v>4483.6739380023</v>
      </c>
      <c r="D12" s="59" t="n">
        <v>4483.6739380023</v>
      </c>
      <c r="E12" s="74"/>
      <c r="F12" s="27"/>
      <c r="G12" s="27"/>
      <c r="H12" s="27"/>
      <c r="I12" s="27"/>
      <c r="J12" s="27"/>
      <c r="K12" s="27"/>
      <c r="L12" s="27"/>
      <c r="M12" s="27"/>
      <c r="N12" s="60"/>
      <c r="O12" s="60"/>
      <c r="P12" s="60"/>
      <c r="Q12" s="60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58" t="s">
        <v>62</v>
      </c>
      <c r="B13" s="59" t="n">
        <v>191236.055815597</v>
      </c>
      <c r="C13" s="59" t="n">
        <v>191236.055815597</v>
      </c>
      <c r="D13" s="59" t="n">
        <v>191236.055815597</v>
      </c>
      <c r="E13" s="74"/>
      <c r="F13" s="27"/>
      <c r="G13" s="27"/>
      <c r="H13" s="27"/>
      <c r="I13" s="27"/>
      <c r="J13" s="27"/>
      <c r="K13" s="27"/>
      <c r="L13" s="27"/>
      <c r="M13" s="27"/>
      <c r="N13" s="60"/>
      <c r="O13" s="60"/>
      <c r="P13" s="60"/>
      <c r="Q13" s="60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58" t="s">
        <v>63</v>
      </c>
      <c r="B14" s="59" t="n">
        <v>0</v>
      </c>
      <c r="C14" s="59" t="n">
        <f aca="false">B14+B28</f>
        <v>0</v>
      </c>
      <c r="D14" s="59" t="n">
        <f aca="false">C14/500</f>
        <v>0</v>
      </c>
      <c r="E14" s="7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63" t="s">
        <v>78</v>
      </c>
      <c r="B15" s="76" t="n">
        <f aca="false">SUM(B4:B14)</f>
        <v>1319306.32785578</v>
      </c>
      <c r="C15" s="64" t="n">
        <f aca="false">SUM(C4:C14)</f>
        <v>1257924.71000159</v>
      </c>
      <c r="D15" s="64" t="n">
        <f aca="false">SUM(D4:D14)</f>
        <v>1163143.9981761</v>
      </c>
      <c r="E15" s="7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66"/>
      <c r="B16" s="67"/>
      <c r="C16" s="67"/>
      <c r="D16" s="67"/>
      <c r="E16" s="78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79" t="s">
        <v>79</v>
      </c>
      <c r="B17" s="80" t="s">
        <v>80</v>
      </c>
      <c r="C17" s="80" t="s">
        <v>80</v>
      </c>
      <c r="D17" s="80" t="s">
        <v>80</v>
      </c>
      <c r="E17" s="81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58" t="s">
        <v>54</v>
      </c>
      <c r="B18" s="59" t="n">
        <f aca="false">B4/1000</f>
        <v>78.3672451205511</v>
      </c>
      <c r="C18" s="59" t="n">
        <f aca="false">C4/750</f>
        <v>104.489660160735</v>
      </c>
      <c r="D18" s="59" t="n">
        <f aca="false">D4/500</f>
        <v>156.734490241102</v>
      </c>
      <c r="E18" s="74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58" t="s">
        <v>55</v>
      </c>
      <c r="B19" s="59" t="n">
        <f aca="false">B5/1000</f>
        <v>342.468427095293</v>
      </c>
      <c r="C19" s="59" t="n">
        <f aca="false">C5/750</f>
        <v>456.624569460391</v>
      </c>
      <c r="D19" s="59" t="n">
        <f aca="false">D5/500</f>
        <v>684.936854190586</v>
      </c>
      <c r="E19" s="74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58" t="s">
        <v>56</v>
      </c>
      <c r="B20" s="59" t="n">
        <f aca="false">B6/1000</f>
        <v>264.236371986223</v>
      </c>
      <c r="C20" s="59" t="n">
        <f aca="false">C6/750</f>
        <v>352.315162648297</v>
      </c>
      <c r="D20" s="59" t="n">
        <f aca="false">D6/500</f>
        <v>528.472743972446</v>
      </c>
      <c r="E20" s="74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58" t="s">
        <v>57</v>
      </c>
      <c r="B21" s="59" t="n">
        <f aca="false">B7/1000</f>
        <v>194.202671214696</v>
      </c>
      <c r="C21" s="59" t="n">
        <f aca="false">C7/750</f>
        <v>228.562959136624</v>
      </c>
      <c r="D21" s="59" t="n">
        <f aca="false">D7/500</f>
        <v>240.68255581171</v>
      </c>
      <c r="E21" s="74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58" t="s">
        <v>26</v>
      </c>
      <c r="B22" s="59" t="n">
        <f aca="false">B8/1000</f>
        <v>147.035980963261</v>
      </c>
      <c r="C22" s="59" t="n">
        <f aca="false">C8/750</f>
        <v>154.664015063145</v>
      </c>
      <c r="D22" s="59" t="n">
        <f aca="false">D8/500</f>
        <v>159.730810195178</v>
      </c>
      <c r="E22" s="74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58" t="s">
        <v>58</v>
      </c>
      <c r="B23" s="59" t="n">
        <f aca="false">B9/1000</f>
        <v>6.72963306544202</v>
      </c>
      <c r="C23" s="59" t="n">
        <f aca="false">C9/750</f>
        <v>7.14116555683123</v>
      </c>
      <c r="D23" s="59" t="n">
        <f aca="false">D9/500</f>
        <v>7.95629483352468</v>
      </c>
      <c r="E23" s="74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58" t="s">
        <v>59</v>
      </c>
      <c r="B24" s="59" t="n">
        <f aca="false">B10/1000</f>
        <v>66.3370746268657</v>
      </c>
      <c r="C24" s="59" t="n">
        <f aca="false">C10/750</f>
        <v>80.1968495981631</v>
      </c>
      <c r="D24" s="59" t="n">
        <f aca="false">D10/500</f>
        <v>107.916399540758</v>
      </c>
      <c r="E24" s="74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58" t="s">
        <v>60</v>
      </c>
      <c r="B25" s="59" t="n">
        <f aca="false">B11/1000</f>
        <v>24.2091940298507</v>
      </c>
      <c r="C25" s="59" t="n">
        <f aca="false">C11/750</f>
        <v>32.2789253731343</v>
      </c>
      <c r="D25" s="59" t="n">
        <f aca="false">D11/500</f>
        <v>48.4183880597014</v>
      </c>
      <c r="E25" s="74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58" t="s">
        <v>61</v>
      </c>
      <c r="B26" s="59" t="n">
        <f aca="false">B12/1000</f>
        <v>4.4836739380023</v>
      </c>
      <c r="C26" s="59" t="n">
        <f aca="false">C12/750</f>
        <v>5.9782319173364</v>
      </c>
      <c r="D26" s="59" t="n">
        <f aca="false">D12/500</f>
        <v>8.9673478760046</v>
      </c>
      <c r="E26" s="74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58" t="s">
        <v>62</v>
      </c>
      <c r="B27" s="59" t="n">
        <f aca="false">B13/1000</f>
        <v>191.236055815597</v>
      </c>
      <c r="C27" s="59" t="n">
        <f aca="false">C13/750</f>
        <v>254.981407754129</v>
      </c>
      <c r="D27" s="59" t="n">
        <f aca="false">D13/500</f>
        <v>382.472111631194</v>
      </c>
      <c r="E27" s="74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58" t="s">
        <v>63</v>
      </c>
      <c r="B28" s="59" t="n">
        <f aca="false">B14/1000</f>
        <v>0</v>
      </c>
      <c r="C28" s="59" t="n">
        <f aca="false">C14/750</f>
        <v>0</v>
      </c>
      <c r="D28" s="59" t="n">
        <f aca="false">D14/500</f>
        <v>0</v>
      </c>
      <c r="E28" s="74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63" t="s">
        <v>81</v>
      </c>
      <c r="B29" s="64" t="n">
        <f aca="false">SUM(B18:B28)</f>
        <v>1319.30632785578</v>
      </c>
      <c r="C29" s="64" t="n">
        <f aca="false">SUM(C18:C28)</f>
        <v>1677.23294666879</v>
      </c>
      <c r="D29" s="64" t="n">
        <f aca="false">SUM(D18:D28)</f>
        <v>2326.2879963522</v>
      </c>
      <c r="E29" s="7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6"/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54"/>
      <c r="B31" s="55" t="s">
        <v>72</v>
      </c>
      <c r="C31" s="55" t="s">
        <v>73</v>
      </c>
      <c r="D31" s="55" t="s">
        <v>74</v>
      </c>
      <c r="E31" s="7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68" t="s">
        <v>82</v>
      </c>
      <c r="B32" s="69"/>
      <c r="C32" s="69" t="s">
        <v>9</v>
      </c>
      <c r="D32" s="69" t="s">
        <v>9</v>
      </c>
      <c r="E32" s="82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58" t="s">
        <v>54</v>
      </c>
      <c r="B33" s="59" t="n">
        <v>158541.796314779</v>
      </c>
      <c r="C33" s="59" t="n">
        <v>158541.796314779</v>
      </c>
      <c r="D33" s="59" t="n">
        <v>158541.796314779</v>
      </c>
      <c r="E33" s="74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58" t="s">
        <v>55</v>
      </c>
      <c r="B34" s="59" t="n">
        <v>247133.333333333</v>
      </c>
      <c r="C34" s="59" t="n">
        <v>247133.333333333</v>
      </c>
      <c r="D34" s="59" t="n">
        <v>247133.333333333</v>
      </c>
      <c r="E34" s="74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58" t="s">
        <v>56</v>
      </c>
      <c r="B35" s="59" t="n">
        <v>95165.1466666667</v>
      </c>
      <c r="C35" s="59" t="n">
        <v>95165.1466666667</v>
      </c>
      <c r="D35" s="59" t="n">
        <v>95165.1466666667</v>
      </c>
      <c r="E35" s="74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58" t="s">
        <v>57</v>
      </c>
      <c r="B36" s="59" t="n">
        <v>390262.500978887</v>
      </c>
      <c r="C36" s="59" t="n">
        <v>381922.715888889</v>
      </c>
      <c r="D36" s="59" t="n">
        <v>254615.143925926</v>
      </c>
      <c r="E36" s="74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58" t="s">
        <v>26</v>
      </c>
      <c r="B37" s="59" t="n">
        <v>185973.960652591</v>
      </c>
      <c r="C37" s="59" t="n">
        <v>169897.197142857</v>
      </c>
      <c r="D37" s="59" t="n">
        <v>134355.654285714</v>
      </c>
      <c r="E37" s="74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58" t="s">
        <v>58</v>
      </c>
      <c r="B38" s="59" t="n">
        <v>0</v>
      </c>
      <c r="C38" s="59" t="n">
        <v>0</v>
      </c>
      <c r="D38" s="59" t="n">
        <v>0</v>
      </c>
      <c r="E38" s="74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58" t="s">
        <v>59</v>
      </c>
      <c r="B39" s="59" t="n">
        <v>7433.92514395393</v>
      </c>
      <c r="C39" s="59" t="n">
        <v>10714.2857142857</v>
      </c>
      <c r="D39" s="59" t="n">
        <v>7142.85714285714</v>
      </c>
      <c r="E39" s="74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58" t="s">
        <v>60</v>
      </c>
      <c r="B40" s="59" t="n">
        <v>2939.99596928983</v>
      </c>
      <c r="C40" s="59" t="n">
        <v>5845.71428571429</v>
      </c>
      <c r="D40" s="59" t="n">
        <v>3897.14285714286</v>
      </c>
      <c r="E40" s="74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58" t="s">
        <v>61</v>
      </c>
      <c r="B41" s="59" t="n">
        <v>34289.5238095238</v>
      </c>
      <c r="C41" s="59" t="n">
        <v>34289.5238095238</v>
      </c>
      <c r="D41" s="59" t="n">
        <v>34289.5238095238</v>
      </c>
      <c r="E41" s="74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58" t="s">
        <v>62</v>
      </c>
      <c r="B42" s="59" t="n">
        <v>398577</v>
      </c>
      <c r="C42" s="59" t="n">
        <v>395540.650340136</v>
      </c>
      <c r="D42" s="59" t="n">
        <v>395540.650340136</v>
      </c>
      <c r="E42" s="74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58" t="s">
        <v>63</v>
      </c>
      <c r="B43" s="59" t="n">
        <v>0</v>
      </c>
      <c r="C43" s="59" t="n">
        <f aca="false">B43/1000</f>
        <v>0</v>
      </c>
      <c r="D43" s="59" t="n">
        <f aca="false">C43/1000</f>
        <v>0</v>
      </c>
      <c r="E43" s="74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63" t="s">
        <v>67</v>
      </c>
      <c r="B44" s="64" t="n">
        <f aca="false">SUM(B33:B43)</f>
        <v>1520317.18286902</v>
      </c>
      <c r="C44" s="64" t="n">
        <f aca="false">SUM(C33:C43)</f>
        <v>1499050.36349618</v>
      </c>
      <c r="D44" s="64" t="n">
        <f aca="false">SUM(D33:D43)</f>
        <v>1330681.24867608</v>
      </c>
      <c r="E44" s="7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6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54"/>
      <c r="B46" s="55" t="s">
        <v>52</v>
      </c>
      <c r="C46" s="55" t="s">
        <v>9</v>
      </c>
      <c r="D46" s="55" t="s">
        <v>9</v>
      </c>
      <c r="E46" s="70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83" t="s">
        <v>83</v>
      </c>
      <c r="B47" s="84"/>
      <c r="C47" s="84"/>
      <c r="D47" s="84"/>
      <c r="E47" s="85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58" t="s">
        <v>54</v>
      </c>
      <c r="B48" s="59" t="n">
        <f aca="false">B33/1400</f>
        <v>113.244140224842</v>
      </c>
      <c r="C48" s="59" t="n">
        <f aca="false">C33/(1400*0.75)</f>
        <v>150.992186966456</v>
      </c>
      <c r="D48" s="59" t="n">
        <f aca="false">D33/(1400*0.5)</f>
        <v>226.488280449684</v>
      </c>
      <c r="E48" s="74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58" t="s">
        <v>55</v>
      </c>
      <c r="B49" s="59" t="n">
        <f aca="false">B34/1000</f>
        <v>247.133333333333</v>
      </c>
      <c r="C49" s="59" t="n">
        <f aca="false">C34/(1400*0.75)</f>
        <v>235.365079365079</v>
      </c>
      <c r="D49" s="59" t="n">
        <f aca="false">D34/(1400*0.5)</f>
        <v>353.047619047619</v>
      </c>
      <c r="E49" s="74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58" t="s">
        <v>56</v>
      </c>
      <c r="B50" s="59" t="n">
        <f aca="false">B35/1000</f>
        <v>95.1651466666667</v>
      </c>
      <c r="C50" s="59" t="n">
        <f aca="false">C35/(1400*0.75)</f>
        <v>90.6334730158731</v>
      </c>
      <c r="D50" s="59" t="n">
        <f aca="false">D35/(1400*0.5)</f>
        <v>135.95020952381</v>
      </c>
      <c r="E50" s="74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58" t="s">
        <v>57</v>
      </c>
      <c r="B51" s="59" t="n">
        <f aca="false">B36/1000</f>
        <v>390.262500978887</v>
      </c>
      <c r="C51" s="59" t="n">
        <f aca="false">C36/(1400*0.75)</f>
        <v>363.73591989418</v>
      </c>
      <c r="D51" s="59" t="n">
        <f aca="false">D36/(1400*0.5)</f>
        <v>363.73591989418</v>
      </c>
      <c r="E51" s="74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58" t="s">
        <v>26</v>
      </c>
      <c r="B52" s="59" t="n">
        <f aca="false">B37/1000</f>
        <v>185.973960652591</v>
      </c>
      <c r="C52" s="59" t="n">
        <f aca="false">C37/(1400*0.75)</f>
        <v>161.806854421769</v>
      </c>
      <c r="D52" s="59" t="n">
        <f aca="false">D37/(1400*0.5)</f>
        <v>191.936648979591</v>
      </c>
      <c r="E52" s="74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58" t="s">
        <v>58</v>
      </c>
      <c r="B53" s="59" t="n">
        <f aca="false">B38/1000</f>
        <v>0</v>
      </c>
      <c r="C53" s="59" t="n">
        <f aca="false">C38/(1400*0.75)</f>
        <v>0</v>
      </c>
      <c r="D53" s="59" t="n">
        <f aca="false">D38/(1400*0.5)</f>
        <v>0</v>
      </c>
      <c r="E53" s="74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58" t="s">
        <v>59</v>
      </c>
      <c r="B54" s="59" t="n">
        <f aca="false">B39/1000</f>
        <v>7.43392514395393</v>
      </c>
      <c r="C54" s="59" t="n">
        <f aca="false">C39/(1400*0.75)</f>
        <v>10.204081632653</v>
      </c>
      <c r="D54" s="59" t="n">
        <f aca="false">D39/(1400*0.5)</f>
        <v>10.2040816326531</v>
      </c>
      <c r="E54" s="74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58" t="s">
        <v>60</v>
      </c>
      <c r="B55" s="59" t="n">
        <f aca="false">B40/1000</f>
        <v>2.93999596928983</v>
      </c>
      <c r="C55" s="59" t="n">
        <f aca="false">C40/(1400*0.75)</f>
        <v>5.56734693877551</v>
      </c>
      <c r="D55" s="59" t="n">
        <f aca="false">D40/(1400*0.5)</f>
        <v>5.56734693877552</v>
      </c>
      <c r="E55" s="74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58" t="s">
        <v>61</v>
      </c>
      <c r="B56" s="59" t="n">
        <f aca="false">B41/1000</f>
        <v>34.2895238095238</v>
      </c>
      <c r="C56" s="59" t="n">
        <f aca="false">C41/(1400*0.75)</f>
        <v>32.6566893424036</v>
      </c>
      <c r="D56" s="59" t="n">
        <f aca="false">D41/(1400*0.5)</f>
        <v>48.9850340136054</v>
      </c>
      <c r="E56" s="74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58" t="s">
        <v>62</v>
      </c>
      <c r="B57" s="59" t="n">
        <f aca="false">B42/1000</f>
        <v>398.577</v>
      </c>
      <c r="C57" s="59" t="n">
        <f aca="false">C42/(1400*0.75)</f>
        <v>376.70538127632</v>
      </c>
      <c r="D57" s="59" t="n">
        <f aca="false">D42/(1400*0.5)</f>
        <v>565.05807191448</v>
      </c>
      <c r="E57" s="74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58" t="s">
        <v>63</v>
      </c>
      <c r="B58" s="59" t="n">
        <f aca="false">B43/1000</f>
        <v>0</v>
      </c>
      <c r="C58" s="59" t="n">
        <f aca="false">C43/(1400*0.75)</f>
        <v>0</v>
      </c>
      <c r="D58" s="59" t="n">
        <f aca="false">D43/(1400*0.5)</f>
        <v>0</v>
      </c>
      <c r="E58" s="74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63" t="s">
        <v>84</v>
      </c>
      <c r="B59" s="64" t="n">
        <f aca="false">SUM(B48:B58)</f>
        <v>1475.01952677909</v>
      </c>
      <c r="C59" s="64" t="n">
        <f aca="false">SUM(C48:C58)</f>
        <v>1427.66701285351</v>
      </c>
      <c r="D59" s="64" t="n">
        <f aca="false">SUM(D48:D58)</f>
        <v>1900.9732123944</v>
      </c>
      <c r="E59" s="7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6"/>
      <c r="C60" s="26"/>
      <c r="D60" s="26"/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6"/>
      <c r="B61" s="26"/>
      <c r="C61" s="26"/>
      <c r="D61" s="26"/>
      <c r="E61" s="26"/>
      <c r="F61" s="26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61"/>
      <c r="C62" s="61"/>
      <c r="D62" s="61"/>
      <c r="E62" s="61"/>
      <c r="F62" s="61"/>
      <c r="G62" s="61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60"/>
      <c r="C63" s="60"/>
      <c r="D63" s="60"/>
      <c r="E63" s="60"/>
      <c r="F63" s="60"/>
      <c r="G63" s="60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6"/>
      <c r="C64" s="26"/>
      <c r="D64" s="26"/>
      <c r="E64" s="2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6"/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6"/>
      <c r="C84" s="26"/>
      <c r="D84" s="26"/>
      <c r="E84" s="26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6"/>
      <c r="C85" s="26"/>
      <c r="D85" s="26"/>
      <c r="E85" s="2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6"/>
      <c r="C86" s="26"/>
      <c r="D86" s="26"/>
      <c r="E86" s="26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6"/>
      <c r="C87" s="26"/>
      <c r="D87" s="26"/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6"/>
      <c r="C88" s="26"/>
      <c r="D88" s="26"/>
      <c r="E88" s="26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6"/>
      <c r="C89" s="26"/>
      <c r="D89" s="26"/>
      <c r="E89" s="2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6"/>
      <c r="C90" s="26"/>
      <c r="D90" s="26"/>
      <c r="E90" s="26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6"/>
      <c r="C91" s="26"/>
      <c r="D91" s="26"/>
      <c r="E91" s="2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6"/>
      <c r="C92" s="26"/>
      <c r="D92" s="26"/>
      <c r="E92" s="26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6"/>
      <c r="C93" s="26"/>
      <c r="D93" s="26"/>
      <c r="E93" s="2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6"/>
      <c r="C94" s="26"/>
      <c r="D94" s="26"/>
      <c r="E94" s="26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6"/>
      <c r="C95" s="26"/>
      <c r="D95" s="26"/>
      <c r="E95" s="2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6"/>
      <c r="C96" s="26"/>
      <c r="D96" s="26"/>
      <c r="E96" s="26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6"/>
      <c r="C97" s="26"/>
      <c r="D97" s="26"/>
      <c r="E97" s="2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6"/>
      <c r="C98" s="26"/>
      <c r="D98" s="26"/>
      <c r="E98" s="26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6"/>
      <c r="C99" s="26"/>
      <c r="D99" s="26"/>
      <c r="E99" s="26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6"/>
      <c r="C100" s="26"/>
      <c r="D100" s="26"/>
      <c r="E100" s="26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6"/>
      <c r="C101" s="26"/>
      <c r="D101" s="26"/>
      <c r="E101" s="26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6"/>
      <c r="C102" s="26"/>
      <c r="D102" s="26"/>
      <c r="E102" s="26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6"/>
      <c r="C103" s="26"/>
      <c r="D103" s="26"/>
      <c r="E103" s="26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6"/>
      <c r="C104" s="26"/>
      <c r="D104" s="26"/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6"/>
      <c r="C105" s="26"/>
      <c r="D105" s="26"/>
      <c r="E105" s="26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6"/>
      <c r="C106" s="26"/>
      <c r="D106" s="26"/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6"/>
      <c r="C107" s="26"/>
      <c r="D107" s="26"/>
      <c r="E107" s="26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6"/>
      <c r="C108" s="26"/>
      <c r="D108" s="26"/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6"/>
      <c r="C109" s="26"/>
      <c r="D109" s="26"/>
      <c r="E109" s="26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6"/>
      <c r="C110" s="26"/>
      <c r="D110" s="26"/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6"/>
      <c r="C111" s="26"/>
      <c r="D111" s="26"/>
      <c r="E111" s="26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6"/>
      <c r="C112" s="26"/>
      <c r="D112" s="26"/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6"/>
      <c r="C113" s="26"/>
      <c r="D113" s="26"/>
      <c r="E113" s="26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6"/>
      <c r="C114" s="26"/>
      <c r="D114" s="26"/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6"/>
      <c r="C115" s="26"/>
      <c r="D115" s="26"/>
      <c r="E115" s="26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6"/>
      <c r="C116" s="26"/>
      <c r="D116" s="26"/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6"/>
      <c r="C117" s="26"/>
      <c r="D117" s="26"/>
      <c r="E117" s="26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6"/>
      <c r="C118" s="26"/>
      <c r="D118" s="26"/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6"/>
      <c r="C119" s="26"/>
      <c r="D119" s="26"/>
      <c r="E119" s="26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6"/>
      <c r="C120" s="26"/>
      <c r="D120" s="26"/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6"/>
      <c r="C121" s="26"/>
      <c r="D121" s="26"/>
      <c r="E121" s="26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6"/>
      <c r="C122" s="26"/>
      <c r="D122" s="26"/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6"/>
      <c r="C123" s="26"/>
      <c r="D123" s="26"/>
      <c r="E123" s="26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6"/>
      <c r="C124" s="26"/>
      <c r="D124" s="26"/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6"/>
      <c r="C125" s="26"/>
      <c r="D125" s="26"/>
      <c r="E125" s="26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6"/>
      <c r="C126" s="26"/>
      <c r="D126" s="26"/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6"/>
      <c r="C127" s="26"/>
      <c r="D127" s="26"/>
      <c r="E127" s="26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6"/>
      <c r="C128" s="26"/>
      <c r="D128" s="26"/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6"/>
      <c r="C129" s="26"/>
      <c r="D129" s="26"/>
      <c r="E129" s="26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6"/>
      <c r="C130" s="26"/>
      <c r="D130" s="26"/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6"/>
      <c r="C131" s="26"/>
      <c r="D131" s="26"/>
      <c r="E131" s="26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6"/>
      <c r="C132" s="26"/>
      <c r="D132" s="26"/>
      <c r="E132" s="26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6"/>
      <c r="C133" s="26"/>
      <c r="D133" s="26"/>
      <c r="E133" s="26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6"/>
      <c r="C134" s="26"/>
      <c r="D134" s="26"/>
      <c r="E134" s="26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6"/>
      <c r="C135" s="26"/>
      <c r="D135" s="26"/>
      <c r="E135" s="26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6"/>
      <c r="C136" s="26"/>
      <c r="D136" s="26"/>
      <c r="E136" s="26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6"/>
      <c r="C137" s="26"/>
      <c r="D137" s="26"/>
      <c r="E137" s="26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6"/>
      <c r="C138" s="26"/>
      <c r="D138" s="26"/>
      <c r="E138" s="26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6"/>
      <c r="C139" s="26"/>
      <c r="D139" s="26"/>
      <c r="E139" s="26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6"/>
      <c r="C140" s="26"/>
      <c r="D140" s="26"/>
      <c r="E140" s="26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6"/>
      <c r="C141" s="26"/>
      <c r="D141" s="26"/>
      <c r="E141" s="26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6"/>
      <c r="C142" s="26"/>
      <c r="D142" s="26"/>
      <c r="E142" s="26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6"/>
      <c r="C143" s="26"/>
      <c r="D143" s="26"/>
      <c r="E143" s="26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6"/>
      <c r="C144" s="26"/>
      <c r="D144" s="26"/>
      <c r="E144" s="26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6"/>
      <c r="C145" s="26"/>
      <c r="D145" s="26"/>
      <c r="E145" s="26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6"/>
      <c r="C146" s="26"/>
      <c r="D146" s="26"/>
      <c r="E146" s="26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6"/>
      <c r="C147" s="26"/>
      <c r="D147" s="26"/>
      <c r="E147" s="26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6"/>
      <c r="C148" s="26"/>
      <c r="D148" s="26"/>
      <c r="E148" s="26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6"/>
      <c r="C149" s="26"/>
      <c r="D149" s="26"/>
      <c r="E149" s="26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6"/>
      <c r="C150" s="26"/>
      <c r="D150" s="26"/>
      <c r="E150" s="26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6"/>
      <c r="C151" s="26"/>
      <c r="D151" s="26"/>
      <c r="E151" s="26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6"/>
      <c r="C152" s="26"/>
      <c r="D152" s="26"/>
      <c r="E152" s="26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6"/>
      <c r="C153" s="26"/>
      <c r="D153" s="26"/>
      <c r="E153" s="26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6"/>
      <c r="C154" s="26"/>
      <c r="D154" s="26"/>
      <c r="E154" s="26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6"/>
      <c r="C155" s="26"/>
      <c r="D155" s="26"/>
      <c r="E155" s="2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6"/>
      <c r="C156" s="26"/>
      <c r="D156" s="26"/>
      <c r="E156" s="26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6"/>
      <c r="C157" s="26"/>
      <c r="D157" s="26"/>
      <c r="E157" s="26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6"/>
      <c r="C158" s="26"/>
      <c r="D158" s="26"/>
      <c r="E158" s="26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6"/>
      <c r="C159" s="26"/>
      <c r="D159" s="26"/>
      <c r="E159" s="2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6"/>
      <c r="C160" s="26"/>
      <c r="D160" s="26"/>
      <c r="E160" s="26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6"/>
      <c r="C161" s="26"/>
      <c r="D161" s="26"/>
      <c r="E161" s="26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6"/>
      <c r="C162" s="26"/>
      <c r="D162" s="26"/>
      <c r="E162" s="26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6"/>
      <c r="C163" s="26"/>
      <c r="D163" s="26"/>
      <c r="E163" s="2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6"/>
      <c r="C164" s="26"/>
      <c r="D164" s="26"/>
      <c r="E164" s="26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6"/>
      <c r="C165" s="26"/>
      <c r="D165" s="26"/>
      <c r="E165" s="26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6"/>
      <c r="C166" s="26"/>
      <c r="D166" s="26"/>
      <c r="E166" s="26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6"/>
      <c r="C167" s="26"/>
      <c r="D167" s="26"/>
      <c r="E167" s="26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6"/>
      <c r="C168" s="26"/>
      <c r="D168" s="26"/>
      <c r="E168" s="26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6"/>
      <c r="C169" s="26"/>
      <c r="D169" s="26"/>
      <c r="E169" s="26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6"/>
      <c r="C170" s="26"/>
      <c r="D170" s="26"/>
      <c r="E170" s="26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6"/>
      <c r="C171" s="26"/>
      <c r="D171" s="26"/>
      <c r="E171" s="26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6"/>
      <c r="C172" s="26"/>
      <c r="D172" s="26"/>
      <c r="E172" s="26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6"/>
      <c r="C173" s="26"/>
      <c r="D173" s="26"/>
      <c r="E173" s="26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6"/>
      <c r="C174" s="26"/>
      <c r="D174" s="26"/>
      <c r="E174" s="26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6"/>
      <c r="C175" s="26"/>
      <c r="D175" s="26"/>
      <c r="E175" s="26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6"/>
      <c r="C176" s="26"/>
      <c r="D176" s="26"/>
      <c r="E176" s="26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6"/>
      <c r="C177" s="26"/>
      <c r="D177" s="26"/>
      <c r="E177" s="26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6"/>
      <c r="C178" s="26"/>
      <c r="D178" s="26"/>
      <c r="E178" s="26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6"/>
      <c r="C179" s="26"/>
      <c r="D179" s="26"/>
      <c r="E179" s="26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6"/>
      <c r="C180" s="26"/>
      <c r="D180" s="26"/>
      <c r="E180" s="26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6"/>
      <c r="C181" s="26"/>
      <c r="D181" s="26"/>
      <c r="E181" s="26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6"/>
      <c r="C182" s="26"/>
      <c r="D182" s="26"/>
      <c r="E182" s="26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6"/>
      <c r="C183" s="26"/>
      <c r="D183" s="26"/>
      <c r="E183" s="26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6"/>
      <c r="C184" s="26"/>
      <c r="D184" s="26"/>
      <c r="E184" s="26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6"/>
      <c r="C185" s="26"/>
      <c r="D185" s="26"/>
      <c r="E185" s="26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6"/>
      <c r="C186" s="26"/>
      <c r="D186" s="26"/>
      <c r="E186" s="26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6"/>
      <c r="C187" s="26"/>
      <c r="D187" s="26"/>
      <c r="E187" s="26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6"/>
      <c r="C188" s="26"/>
      <c r="D188" s="26"/>
      <c r="E188" s="26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6"/>
      <c r="C189" s="26"/>
      <c r="D189" s="26"/>
      <c r="E189" s="26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6"/>
      <c r="C190" s="26"/>
      <c r="D190" s="26"/>
      <c r="E190" s="26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6"/>
      <c r="C191" s="26"/>
      <c r="D191" s="26"/>
      <c r="E191" s="26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6"/>
      <c r="C192" s="26"/>
      <c r="D192" s="26"/>
      <c r="E192" s="26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6"/>
      <c r="C193" s="26"/>
      <c r="D193" s="26"/>
      <c r="E193" s="26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6"/>
      <c r="C194" s="26"/>
      <c r="D194" s="26"/>
      <c r="E194" s="26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6"/>
      <c r="C195" s="26"/>
      <c r="D195" s="26"/>
      <c r="E195" s="26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6"/>
      <c r="C196" s="26"/>
      <c r="D196" s="26"/>
      <c r="E196" s="26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6"/>
      <c r="C197" s="26"/>
      <c r="D197" s="26"/>
      <c r="E197" s="26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6"/>
      <c r="C198" s="26"/>
      <c r="D198" s="26"/>
      <c r="E198" s="26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6"/>
      <c r="C199" s="26"/>
      <c r="D199" s="26"/>
      <c r="E199" s="26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6"/>
      <c r="C200" s="26"/>
      <c r="D200" s="26"/>
      <c r="E200" s="26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6"/>
      <c r="C201" s="26"/>
      <c r="D201" s="26"/>
      <c r="E201" s="26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6"/>
      <c r="C202" s="26"/>
      <c r="D202" s="26"/>
      <c r="E202" s="26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6"/>
      <c r="C203" s="26"/>
      <c r="D203" s="26"/>
      <c r="E203" s="26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6"/>
      <c r="C204" s="26"/>
      <c r="D204" s="26"/>
      <c r="E204" s="26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6"/>
      <c r="C205" s="26"/>
      <c r="D205" s="26"/>
      <c r="E205" s="26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6"/>
      <c r="C206" s="26"/>
      <c r="D206" s="26"/>
      <c r="E206" s="26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6"/>
      <c r="C207" s="26"/>
      <c r="D207" s="26"/>
      <c r="E207" s="26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6"/>
      <c r="C208" s="26"/>
      <c r="D208" s="26"/>
      <c r="E208" s="26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6"/>
      <c r="C209" s="26"/>
      <c r="D209" s="26"/>
      <c r="E209" s="26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6"/>
      <c r="C210" s="26"/>
      <c r="D210" s="26"/>
      <c r="E210" s="26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6"/>
      <c r="C211" s="26"/>
      <c r="D211" s="26"/>
      <c r="E211" s="26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6"/>
      <c r="C212" s="26"/>
      <c r="D212" s="26"/>
      <c r="E212" s="26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6"/>
      <c r="C213" s="26"/>
      <c r="D213" s="26"/>
      <c r="E213" s="26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6"/>
      <c r="C214" s="26"/>
      <c r="D214" s="26"/>
      <c r="E214" s="26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6"/>
      <c r="C215" s="26"/>
      <c r="D215" s="26"/>
      <c r="E215" s="26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6"/>
      <c r="C216" s="26"/>
      <c r="D216" s="26"/>
      <c r="E216" s="26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6"/>
      <c r="C217" s="26"/>
      <c r="D217" s="26"/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6"/>
      <c r="C218" s="26"/>
      <c r="D218" s="26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6"/>
      <c r="C219" s="26"/>
      <c r="D219" s="26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6"/>
      <c r="C220" s="26"/>
      <c r="D220" s="26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6"/>
      <c r="C221" s="26"/>
      <c r="D221" s="26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6"/>
      <c r="C222" s="26"/>
      <c r="D222" s="26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6"/>
      <c r="C223" s="26"/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6"/>
      <c r="C224" s="26"/>
      <c r="D224" s="26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6"/>
      <c r="C225" s="26"/>
      <c r="D225" s="26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6"/>
      <c r="C226" s="26"/>
      <c r="D226" s="26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6"/>
      <c r="C227" s="26"/>
      <c r="D227" s="26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6"/>
      <c r="C228" s="26"/>
      <c r="D228" s="26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6"/>
      <c r="C229" s="26"/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6"/>
      <c r="C230" s="26"/>
      <c r="D230" s="26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6"/>
      <c r="C231" s="26"/>
      <c r="D231" s="26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6"/>
      <c r="C232" s="26"/>
      <c r="D232" s="26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6"/>
      <c r="C233" s="26"/>
      <c r="D233" s="26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6"/>
      <c r="C234" s="26"/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6"/>
      <c r="C235" s="26"/>
      <c r="D235" s="26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6"/>
      <c r="C236" s="26"/>
      <c r="D236" s="26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6"/>
      <c r="C237" s="26"/>
      <c r="D237" s="26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6"/>
      <c r="C238" s="26"/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6"/>
      <c r="C239" s="26"/>
      <c r="D239" s="26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6"/>
      <c r="C240" s="26"/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6"/>
      <c r="C241" s="26"/>
      <c r="D241" s="26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6"/>
      <c r="C242" s="26"/>
      <c r="D242" s="26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6"/>
      <c r="C243" s="26"/>
      <c r="D243" s="26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6"/>
      <c r="C244" s="26"/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6"/>
      <c r="C245" s="26"/>
      <c r="D245" s="26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6"/>
      <c r="C246" s="26"/>
      <c r="D246" s="26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6"/>
      <c r="C247" s="26"/>
      <c r="D247" s="26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6"/>
      <c r="C248" s="26"/>
      <c r="D248" s="26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6"/>
      <c r="C249" s="26"/>
      <c r="D249" s="26"/>
      <c r="E249" s="26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6"/>
      <c r="C250" s="26"/>
      <c r="D250" s="26"/>
      <c r="E250" s="2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6"/>
      <c r="C251" s="26"/>
      <c r="D251" s="26"/>
      <c r="E251" s="26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6"/>
      <c r="C252" s="26"/>
      <c r="D252" s="26"/>
      <c r="E252" s="2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6"/>
      <c r="C253" s="26"/>
      <c r="D253" s="26"/>
      <c r="E253" s="2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6"/>
      <c r="C254" s="26"/>
      <c r="D254" s="26"/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6"/>
      <c r="C255" s="26"/>
      <c r="D255" s="26"/>
      <c r="E255" s="2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6"/>
      <c r="C256" s="26"/>
      <c r="D256" s="26"/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6"/>
      <c r="C257" s="26"/>
      <c r="D257" s="26"/>
      <c r="E257" s="2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6"/>
      <c r="C258" s="26"/>
      <c r="D258" s="26"/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6"/>
      <c r="C259" s="26"/>
      <c r="D259" s="26"/>
      <c r="E259" s="2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customFormat="false" ht="15.75" hidden="false" customHeight="true" outlineLevel="0" collapsed="false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6" t="s">
        <v>68</v>
      </c>
      <c r="C1" s="27" t="s">
        <v>85</v>
      </c>
      <c r="D1" s="27"/>
      <c r="E1" s="27"/>
    </row>
    <row r="2" customFormat="false" ht="15" hidden="false" customHeight="true" outlineLevel="0" collapsed="false">
      <c r="A2" s="27" t="s">
        <v>15</v>
      </c>
      <c r="B2" s="87" t="n">
        <v>1</v>
      </c>
      <c r="C2" s="87" t="n">
        <v>0.3</v>
      </c>
      <c r="D2" s="87"/>
      <c r="E2" s="27"/>
      <c r="F2" s="27"/>
      <c r="G2" s="27"/>
      <c r="H2" s="27"/>
    </row>
    <row r="3" customFormat="false" ht="15" hidden="false" customHeight="true" outlineLevel="0" collapsed="false">
      <c r="A3" s="27" t="s">
        <v>23</v>
      </c>
      <c r="B3" s="87" t="n">
        <v>0.83</v>
      </c>
      <c r="C3" s="87" t="n">
        <v>0.23</v>
      </c>
      <c r="D3" s="87"/>
      <c r="E3" s="27"/>
      <c r="F3" s="27"/>
      <c r="G3" s="27"/>
      <c r="H3" s="27"/>
    </row>
    <row r="4" customFormat="false" ht="15" hidden="false" customHeight="true" outlineLevel="0" collapsed="false">
      <c r="A4" s="27" t="s">
        <v>24</v>
      </c>
      <c r="B4" s="87" t="n">
        <v>0.83</v>
      </c>
      <c r="C4" s="87" t="n">
        <v>0.05</v>
      </c>
      <c r="D4" s="87"/>
      <c r="E4" s="27"/>
      <c r="F4" s="88"/>
      <c r="G4" s="27"/>
      <c r="H4" s="27"/>
    </row>
    <row r="5" customFormat="false" ht="15" hidden="false" customHeight="true" outlineLevel="0" collapsed="false">
      <c r="A5" s="75" t="s">
        <v>25</v>
      </c>
      <c r="B5" s="87" t="n">
        <v>0.51</v>
      </c>
      <c r="C5" s="87" t="n">
        <v>0.03</v>
      </c>
      <c r="D5" s="87"/>
      <c r="E5" s="27"/>
      <c r="F5" s="75"/>
      <c r="G5" s="27"/>
      <c r="H5" s="27"/>
    </row>
    <row r="6" customFormat="false" ht="15" hidden="false" customHeight="true" outlineLevel="0" collapsed="false">
      <c r="A6" s="75" t="s">
        <v>26</v>
      </c>
      <c r="B6" s="87" t="n">
        <v>0.38</v>
      </c>
      <c r="C6" s="87" t="n">
        <v>0.04</v>
      </c>
      <c r="D6" s="87"/>
      <c r="E6" s="27"/>
      <c r="F6" s="27"/>
      <c r="G6" s="27"/>
      <c r="H6" s="27"/>
    </row>
    <row r="7" customFormat="false" ht="15" hidden="false" customHeight="true" outlineLevel="0" collapsed="false">
      <c r="A7" s="75" t="s">
        <v>86</v>
      </c>
      <c r="B7" s="87" t="n">
        <v>0.17</v>
      </c>
      <c r="C7" s="87" t="n">
        <v>0.03</v>
      </c>
      <c r="D7" s="87"/>
      <c r="E7" s="27"/>
      <c r="F7" s="75"/>
      <c r="G7" s="27"/>
      <c r="H7" s="27"/>
    </row>
    <row r="8" customFormat="false" ht="15" hidden="false" customHeight="true" outlineLevel="0" collapsed="false">
      <c r="A8" s="27"/>
      <c r="B8" s="27"/>
      <c r="C8" s="27"/>
      <c r="E8" s="27"/>
      <c r="F8" s="27"/>
      <c r="G8" s="27"/>
      <c r="H8" s="27"/>
    </row>
    <row r="9" customFormat="false" ht="15" hidden="false" customHeight="true" outlineLevel="0" collapsed="false">
      <c r="A9" s="27"/>
      <c r="B9" s="27"/>
      <c r="C9" s="27"/>
      <c r="E9" s="27"/>
      <c r="G9" s="27"/>
      <c r="H9" s="27"/>
    </row>
    <row r="10" customFormat="false" ht="15" hidden="false" customHeight="true" outlineLevel="0" collapsed="false">
      <c r="G10" s="27"/>
      <c r="H10" s="27"/>
    </row>
    <row r="11" customFormat="false" ht="15" hidden="false" customHeight="true" outlineLevel="0" collapsed="false">
      <c r="G11" s="27"/>
      <c r="H11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6" t="s">
        <v>68</v>
      </c>
      <c r="C1" s="27" t="s">
        <v>85</v>
      </c>
      <c r="D1" s="27"/>
    </row>
    <row r="2" customFormat="false" ht="15" hidden="false" customHeight="true" outlineLevel="0" collapsed="false">
      <c r="A2" s="27" t="s">
        <v>15</v>
      </c>
      <c r="B2" s="72" t="n">
        <v>49.67</v>
      </c>
      <c r="C2" s="72" t="n">
        <v>75.79</v>
      </c>
      <c r="D2" s="72"/>
    </row>
    <row r="3" customFormat="false" ht="15" hidden="false" customHeight="true" outlineLevel="0" collapsed="false">
      <c r="A3" s="27" t="s">
        <v>23</v>
      </c>
      <c r="B3" s="72" t="n">
        <v>24.51</v>
      </c>
      <c r="C3" s="72" t="n">
        <v>7.5</v>
      </c>
      <c r="D3" s="72"/>
    </row>
    <row r="4" customFormat="false" ht="15" hidden="false" customHeight="true" outlineLevel="0" collapsed="false">
      <c r="A4" s="27" t="s">
        <v>24</v>
      </c>
      <c r="B4" s="72" t="n">
        <v>42.62</v>
      </c>
      <c r="C4" s="72" t="n">
        <v>19.12</v>
      </c>
      <c r="D4" s="72"/>
    </row>
    <row r="5" customFormat="false" ht="15" hidden="false" customHeight="true" outlineLevel="0" collapsed="false">
      <c r="A5" s="75" t="s">
        <v>25</v>
      </c>
      <c r="B5" s="72" t="n">
        <v>21.95</v>
      </c>
      <c r="C5" s="72" t="n">
        <v>14.24</v>
      </c>
      <c r="D5" s="72"/>
    </row>
    <row r="6" customFormat="false" ht="15" hidden="false" customHeight="true" outlineLevel="0" collapsed="false">
      <c r="A6" s="75" t="s">
        <v>26</v>
      </c>
      <c r="B6" s="72" t="n">
        <v>42.64</v>
      </c>
      <c r="C6" s="72" t="n">
        <v>23.08</v>
      </c>
      <c r="D6" s="72"/>
    </row>
    <row r="7" customFormat="false" ht="15" hidden="false" customHeight="true" outlineLevel="0" collapsed="false">
      <c r="A7" s="75" t="s">
        <v>86</v>
      </c>
      <c r="B7" s="72" t="n">
        <v>26.68</v>
      </c>
      <c r="C7" s="72" t="n">
        <v>11.04</v>
      </c>
      <c r="D7" s="72"/>
    </row>
    <row r="8" customFormat="false" ht="15" hidden="false" customHeight="true" outlineLevel="0" collapsed="false">
      <c r="A8" s="75"/>
      <c r="B8" s="72" t="n">
        <f aca="false">SUM(B2:B7)</f>
        <v>208.07</v>
      </c>
      <c r="C8" s="72" t="n">
        <f aca="false">SUM(C2:C7)</f>
        <v>150.77</v>
      </c>
      <c r="D8" s="72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6" t="s">
        <v>68</v>
      </c>
      <c r="C1" s="27" t="s">
        <v>85</v>
      </c>
      <c r="D1" s="27"/>
    </row>
    <row r="2" customFormat="false" ht="15" hidden="false" customHeight="true" outlineLevel="0" collapsed="false">
      <c r="A2" s="27" t="s">
        <v>15</v>
      </c>
      <c r="B2" s="89" t="n">
        <v>5.9</v>
      </c>
      <c r="C2" s="89" t="n">
        <v>12.38</v>
      </c>
      <c r="D2" s="89"/>
    </row>
    <row r="3" customFormat="false" ht="15" hidden="false" customHeight="true" outlineLevel="0" collapsed="false">
      <c r="A3" s="27" t="s">
        <v>23</v>
      </c>
      <c r="B3" s="89" t="n">
        <v>2.8</v>
      </c>
      <c r="C3" s="89" t="n">
        <v>1.23</v>
      </c>
      <c r="D3" s="89"/>
    </row>
    <row r="4" customFormat="false" ht="15" hidden="false" customHeight="true" outlineLevel="0" collapsed="false">
      <c r="A4" s="27" t="s">
        <v>24</v>
      </c>
      <c r="B4" s="89" t="n">
        <v>4.87</v>
      </c>
      <c r="C4" s="89" t="n">
        <v>3.12</v>
      </c>
      <c r="D4" s="89"/>
    </row>
    <row r="5" customFormat="false" ht="15" hidden="false" customHeight="true" outlineLevel="0" collapsed="false">
      <c r="A5" s="75" t="s">
        <v>25</v>
      </c>
      <c r="B5" s="89" t="n">
        <v>2.5</v>
      </c>
      <c r="C5" s="89" t="n">
        <v>2.33</v>
      </c>
      <c r="D5" s="89"/>
    </row>
    <row r="6" customFormat="false" ht="15" hidden="false" customHeight="true" outlineLevel="0" collapsed="false">
      <c r="A6" s="75" t="s">
        <v>26</v>
      </c>
      <c r="B6" s="89" t="n">
        <v>4.86</v>
      </c>
      <c r="C6" s="89" t="n">
        <v>3.77</v>
      </c>
      <c r="D6" s="89"/>
    </row>
    <row r="7" customFormat="false" ht="15" hidden="false" customHeight="true" outlineLevel="0" collapsed="false">
      <c r="A7" s="75" t="s">
        <v>86</v>
      </c>
      <c r="B7" s="89" t="n">
        <v>3</v>
      </c>
      <c r="C7" s="89" t="n">
        <v>1.8</v>
      </c>
      <c r="D7" s="89"/>
    </row>
    <row r="8" customFormat="false" ht="15" hidden="false" customHeight="true" outlineLevel="0" collapsed="false">
      <c r="A8" s="75"/>
      <c r="B8" s="89" t="n">
        <f aca="false">SUM(B2:B7)</f>
        <v>23.93</v>
      </c>
      <c r="C8" s="89" t="n">
        <f aca="false">SUM(C2:C7)</f>
        <v>24.63</v>
      </c>
      <c r="D8" s="89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2022-08-29T10:40:07Z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