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ppir\Desktop\Arquivos\DIO\04 - Santander - Excel com Inteligência Artificial\01 - Dominando Tabelas Com Excel\"/>
    </mc:Choice>
  </mc:AlternateContent>
  <xr:revisionPtr revIDLastSave="0" documentId="13_ncr:1_{8FCCE119-94B3-40D3-B54B-AB16A6C7BD1D}" xr6:coauthVersionLast="47" xr6:coauthVersionMax="47" xr10:uidLastSave="{00000000-0000-0000-0000-000000000000}"/>
  <bookViews>
    <workbookView xWindow="19275" yWindow="0" windowWidth="19125" windowHeight="20940" tabRatio="0" xr2:uid="{A3C3969F-2DCF-46A1-9A2D-EA689F87D67B}"/>
  </bookViews>
  <sheets>
    <sheet name="Simulador" sheetId="1" r:id="rId1"/>
    <sheet name="Base_TiposFII" sheetId="2" r:id="rId2"/>
  </sheets>
  <definedNames>
    <definedName name="aporte">Simulador!$D$17</definedName>
    <definedName name="patrimonio">Simulador!$D$20</definedName>
    <definedName name="qtd_anos">Simulador!$D$18</definedName>
    <definedName name="rendimento_carteira">Simulador!$D$13</definedName>
    <definedName name="salario">Simulador!$D$12</definedName>
    <definedName name="sugestao_investimento">Simulador!$D$14</definedName>
    <definedName name="taxa_mensal">Simulador!$D$19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D37" i="1" s="1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42" i="1" l="1"/>
  <c r="D41" i="1"/>
  <c r="D40" i="1"/>
  <c r="D39" i="1"/>
  <c r="D38" i="1"/>
  <c r="D43" i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<sst xmlns="http://schemas.openxmlformats.org/spreadsheetml/2006/main" count="69" uniqueCount="33">
  <si>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</si>
  <si>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</si>
  <si>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</si>
  <si>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</si>
  <si>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INVESTIMENTO MENSAL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</si>
  <si>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</si>
  <si>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</si>
  <si>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</si>
  <si>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</si>
  <si>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</si>
  <si>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</si>
  <si>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</si>
  <si>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</si>
  <si>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</si>
  <si>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</si>
  <si>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</si>
  <si>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Moderado</t>
  </si>
  <si>
    <t>Agressivo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</si>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</sst>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8"/>
      <color theme="0"/>
      <name val="Segoe UI Semibold"/>
      <family val="2"/>
    </font>
    <font>
      <sz val="20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D3A2FC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8" fontId="9" fillId="4" borderId="9" xfId="0" applyNumberFormat="1" applyFont="1" applyFill="1" applyBorder="1" applyAlignment="1">
      <alignment horizontal="center"/>
    </xf>
    <xf numFmtId="8" fontId="9" fillId="4" borderId="12" xfId="0" applyNumberFormat="1" applyFont="1" applyFill="1" applyBorder="1" applyAlignment="1">
      <alignment horizontal="center"/>
    </xf>
    <xf numFmtId="0" fontId="7" fillId="4" borderId="13" xfId="0" applyFont="1" applyFill="1" applyBorder="1" applyAlignment="1">
      <alignment horizontal="left" indent="3"/>
    </xf>
    <xf numFmtId="8" fontId="8" fillId="4" borderId="14" xfId="0" applyNumberFormat="1" applyFont="1" applyFill="1" applyBorder="1" applyAlignment="1">
      <alignment horizontal="center"/>
    </xf>
    <xf numFmtId="8" fontId="8" fillId="4" borderId="15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left" indent="3"/>
    </xf>
    <xf numFmtId="8" fontId="8" fillId="4" borderId="8" xfId="0" applyNumberFormat="1" applyFont="1" applyFill="1" applyBorder="1" applyAlignment="1">
      <alignment horizontal="center"/>
    </xf>
    <xf numFmtId="8" fontId="8" fillId="4" borderId="9" xfId="0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horizontal="left" indent="3"/>
    </xf>
    <xf numFmtId="8" fontId="8" fillId="4" borderId="11" xfId="0" applyNumberFormat="1" applyFont="1" applyFill="1" applyBorder="1" applyAlignment="1">
      <alignment horizontal="center"/>
    </xf>
    <xf numFmtId="8" fontId="8" fillId="4" borderId="12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0" fontId="4" fillId="3" borderId="0" xfId="1"/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164" fontId="1" fillId="5" borderId="0" xfId="0" applyNumberFormat="1" applyFont="1" applyFill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164" fontId="8" fillId="0" borderId="15" xfId="0" applyNumberFormat="1" applyFont="1" applyBorder="1" applyAlignment="1" applyProtection="1">
      <alignment horizontal="center"/>
      <protection locked="0"/>
    </xf>
    <xf numFmtId="10" fontId="8" fillId="0" borderId="9" xfId="0" applyNumberFormat="1" applyFont="1" applyBorder="1" applyAlignment="1" applyProtection="1">
      <alignment horizontal="center"/>
      <protection locked="0"/>
    </xf>
    <xf numFmtId="164" fontId="9" fillId="0" borderId="6" xfId="0" applyNumberFormat="1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10" fontId="9" fillId="0" borderId="9" xfId="0" applyNumberFormat="1" applyFont="1" applyBorder="1" applyAlignment="1" applyProtection="1">
      <alignment horizontal="center"/>
      <protection locked="0"/>
    </xf>
    <xf numFmtId="0" fontId="10" fillId="4" borderId="10" xfId="0" applyFont="1" applyFill="1" applyBorder="1" applyAlignment="1">
      <alignment horizontal="left" indent="3"/>
    </xf>
    <xf numFmtId="0" fontId="10" fillId="4" borderId="11" xfId="0" applyFont="1" applyFill="1" applyBorder="1" applyAlignment="1">
      <alignment horizontal="left" indent="3"/>
    </xf>
    <xf numFmtId="0" fontId="10" fillId="4" borderId="7" xfId="0" applyFont="1" applyFill="1" applyBorder="1" applyAlignment="1">
      <alignment horizontal="left" indent="3"/>
    </xf>
    <xf numFmtId="0" fontId="10" fillId="4" borderId="8" xfId="0" applyFont="1" applyFill="1" applyBorder="1" applyAlignment="1">
      <alignment horizontal="left" indent="3"/>
    </xf>
    <xf numFmtId="0" fontId="7" fillId="2" borderId="7" xfId="0" applyFont="1" applyFill="1" applyBorder="1" applyAlignment="1">
      <alignment horizontal="left" indent="3"/>
    </xf>
    <xf numFmtId="0" fontId="7" fillId="2" borderId="8" xfId="0" applyFont="1" applyFill="1" applyBorder="1" applyAlignment="1">
      <alignment horizontal="left" indent="3"/>
    </xf>
    <xf numFmtId="0" fontId="7" fillId="2" borderId="4" xfId="0" applyFont="1" applyFill="1" applyBorder="1" applyAlignment="1">
      <alignment horizontal="left" indent="3"/>
    </xf>
    <xf numFmtId="0" fontId="7" fillId="2" borderId="5" xfId="0" applyFont="1" applyFill="1" applyBorder="1" applyAlignment="1">
      <alignment horizontal="left" indent="3"/>
    </xf>
    <xf numFmtId="0" fontId="7" fillId="2" borderId="10" xfId="0" applyFont="1" applyFill="1" applyBorder="1" applyAlignment="1">
      <alignment horizontal="left" indent="3"/>
    </xf>
    <xf numFmtId="0" fontId="7" fillId="2" borderId="11" xfId="0" applyFont="1" applyFill="1" applyBorder="1" applyAlignment="1">
      <alignment horizontal="left" indent="3"/>
    </xf>
    <xf numFmtId="0" fontId="7" fillId="2" borderId="13" xfId="0" applyFont="1" applyFill="1" applyBorder="1" applyAlignment="1">
      <alignment horizontal="left" indent="3"/>
    </xf>
    <xf numFmtId="0" fontId="7" fillId="2" borderId="14" xfId="0" applyFont="1" applyFill="1" applyBorder="1" applyAlignment="1">
      <alignment horizontal="left" indent="3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4" fillId="3" borderId="0" xfId="1" applyAlignment="1" applyProtection="1">
      <alignment horizontal="center"/>
      <protection locked="0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D3A2FC"/>
      <color rgb="FFF1A9F1"/>
      <color rgb="FFFAD2F2"/>
      <color rgb="FFED8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5">
                    <a:shade val="50000"/>
                  </a:schemeClr>
                </a:fgClr>
                <a:bgClr>
                  <a:schemeClr val="accent5">
                    <a:shade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89C-402B-99D9-BE8239EC4C1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>
                    <a:shade val="70000"/>
                  </a:schemeClr>
                </a:fgClr>
                <a:bgClr>
                  <a:schemeClr val="accent5">
                    <a:shade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89C-402B-99D9-BE8239EC4C1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>
                    <a:shade val="90000"/>
                  </a:schemeClr>
                </a:fgClr>
                <a:bgClr>
                  <a:schemeClr val="accent5">
                    <a:shade val="9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9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89C-402B-99D9-BE8239EC4C1A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5">
                    <a:tint val="90000"/>
                  </a:schemeClr>
                </a:fgClr>
                <a:bgClr>
                  <a:schemeClr val="accent5">
                    <a:tint val="9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9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89C-402B-99D9-BE8239EC4C1A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>
                    <a:tint val="70000"/>
                  </a:schemeClr>
                </a:fgClr>
                <a:bgClr>
                  <a:schemeClr val="accent5">
                    <a:tint val="7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89C-402B-99D9-BE8239EC4C1A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5">
                    <a:tint val="50000"/>
                  </a:schemeClr>
                </a:fgClr>
                <a:bgClr>
                  <a:schemeClr val="accent5">
                    <a:tint val="5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F89C-402B-99D9-BE8239EC4C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Simulador!$C$37:$C$42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3-47A8-AC6C-CFD85570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44</xdr:row>
      <xdr:rowOff>9524</xdr:rowOff>
    </xdr:from>
    <xdr:to>
      <xdr:col>3</xdr:col>
      <xdr:colOff>1457325</xdr:colOff>
      <xdr:row>63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8F5079-FF17-A06C-FD83-C6B3947D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285749</xdr:colOff>
      <xdr:row>1</xdr:row>
      <xdr:rowOff>47625</xdr:rowOff>
    </xdr:from>
    <xdr:to>
      <xdr:col>4</xdr:col>
      <xdr:colOff>91394</xdr:colOff>
      <xdr:row>8</xdr:row>
      <xdr:rowOff>161925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CD575C7-7D99-ECE3-948C-8075EE8E4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" y="238125"/>
          <a:ext cx="7949520" cy="144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D017-CCA3-4047-A62A-2752737D6560}">
  <dimension ref="A10:H73"/>
  <sheetViews>
    <sheetView showGridLines="0" showRowColHeaders="0" tabSelected="1" workbookViewId="0">
      <selection activeCell="D17" sqref="D17"/>
    </sheetView>
  </sheetViews>
  <sheetFormatPr defaultColWidth="0" defaultRowHeight="15" x14ac:dyDescent="0.25"/>
  <cols>
    <col min="1" max="1" width="5.140625" customWidth="1"/>
    <col min="2" max="2" width="54.140625" customWidth="1"/>
    <col min="3" max="3" width="33.28515625" customWidth="1"/>
    <col min="4" max="4" width="29.5703125" customWidth="1"/>
    <col min="5" max="5" width="6.28515625" customWidth="1"/>
    <col min="6" max="7" width="5.7109375" customWidth="1"/>
    <col min="8" max="8" width="5.5703125" customWidth="1"/>
    <col min="9" max="11" width="9.140625" hidden="1" customWidth="1"/>
    <col min="12" max="16384" width="9.140625" hidden="1"/>
  </cols>
  <sheetData>
    <row r="10" spans="2:4" ht="15.75" thickBot="1" x14ac:dyDescent="0.3"/>
    <row r="11" spans="2:4" ht="26.25" x14ac:dyDescent="0.25">
      <c r="B11" s="49" t="s">
        <v>15</v>
      </c>
      <c r="C11" s="50"/>
      <c r="D11" s="51"/>
    </row>
    <row r="12" spans="2:4" ht="17.25" x14ac:dyDescent="0.3">
      <c r="B12" s="43" t="s">
        <v>14</v>
      </c>
      <c r="C12" s="44"/>
      <c r="D12" s="28">
        <v>2000</v>
      </c>
    </row>
    <row r="13" spans="2:4" ht="17.25" x14ac:dyDescent="0.3">
      <c r="B13" s="37" t="s">
        <v>13</v>
      </c>
      <c r="C13" s="38"/>
      <c r="D13" s="29">
        <v>6.0000000000000001E-3</v>
      </c>
    </row>
    <row r="14" spans="2:4" ht="18" thickBot="1" x14ac:dyDescent="0.35">
      <c r="B14" s="41" t="s">
        <v>32</v>
      </c>
      <c r="C14" s="42"/>
      <c r="D14" s="14">
        <f>D12*30%</f>
        <v>600</v>
      </c>
    </row>
    <row r="15" spans="2:4" ht="15.75" thickBot="1" x14ac:dyDescent="0.3"/>
    <row r="16" spans="2:4" ht="35.25" customHeight="1" thickBot="1" x14ac:dyDescent="0.3">
      <c r="B16" s="45" t="s">
        <v>4</v>
      </c>
      <c r="C16" s="46"/>
      <c r="D16" s="47"/>
    </row>
    <row r="17" spans="1:4" ht="17.25" x14ac:dyDescent="0.3">
      <c r="B17" s="39" t="s">
        <v>0</v>
      </c>
      <c r="C17" s="40"/>
      <c r="D17" s="30">
        <v>500</v>
      </c>
    </row>
    <row r="18" spans="1:4" ht="17.25" x14ac:dyDescent="0.3">
      <c r="B18" s="37" t="s">
        <v>1</v>
      </c>
      <c r="C18" s="38"/>
      <c r="D18" s="31">
        <v>5</v>
      </c>
    </row>
    <row r="19" spans="1:4" ht="17.25" x14ac:dyDescent="0.3">
      <c r="B19" s="37" t="s">
        <v>2</v>
      </c>
      <c r="C19" s="38"/>
      <c r="D19" s="32">
        <v>1.0789999999999999E-2</v>
      </c>
    </row>
    <row r="20" spans="1:4" ht="17.25" x14ac:dyDescent="0.3">
      <c r="B20" s="35" t="s">
        <v>3</v>
      </c>
      <c r="C20" s="36"/>
      <c r="D20" s="3">
        <f>FV(taxa_mensal,qtd_anos*12,aporte*-1)</f>
        <v>41888.456999243819</v>
      </c>
    </row>
    <row r="21" spans="1:4" ht="18" thickBot="1" x14ac:dyDescent="0.35">
      <c r="B21" s="33" t="s">
        <v>5</v>
      </c>
      <c r="C21" s="34"/>
      <c r="D21" s="4">
        <f>patrimonio*rendimento_carteira</f>
        <v>251.33074199546292</v>
      </c>
    </row>
    <row r="22" spans="1:4" ht="15.75" thickBot="1" x14ac:dyDescent="0.3"/>
    <row r="23" spans="1:4" ht="30.75" x14ac:dyDescent="0.25">
      <c r="B23" s="45" t="s">
        <v>11</v>
      </c>
      <c r="C23" s="46"/>
      <c r="D23" s="48" t="s">
        <v>12</v>
      </c>
    </row>
    <row r="24" spans="1:4" ht="17.25" x14ac:dyDescent="0.3">
      <c r="A24" s="1">
        <v>2</v>
      </c>
      <c r="B24" s="5" t="s">
        <v>6</v>
      </c>
      <c r="C24" s="6">
        <f>FV($D$19,$A24*12,$D$17*-1)</f>
        <v>13613.813648822608</v>
      </c>
      <c r="D24" s="7">
        <f>C24*rendimento_carteira</f>
        <v>81.682881892935654</v>
      </c>
    </row>
    <row r="25" spans="1:4" ht="17.25" x14ac:dyDescent="0.3">
      <c r="A25" s="1">
        <v>5</v>
      </c>
      <c r="B25" s="8" t="s">
        <v>7</v>
      </c>
      <c r="C25" s="9">
        <f>FV($D$19,$A25*12,$D$17*-1)</f>
        <v>41888.456999243819</v>
      </c>
      <c r="D25" s="10">
        <f>C25*rendimento_carteira</f>
        <v>251.33074199546292</v>
      </c>
    </row>
    <row r="26" spans="1:4" ht="17.25" x14ac:dyDescent="0.3">
      <c r="A26" s="1">
        <v>10</v>
      </c>
      <c r="B26" s="8" t="s">
        <v>8</v>
      </c>
      <c r="C26" s="9">
        <f>FV($D$19,$A26*12,$D$17*-1)</f>
        <v>121642.1062650861</v>
      </c>
      <c r="D26" s="10">
        <f>C26*rendimento_carteira</f>
        <v>729.85263759051657</v>
      </c>
    </row>
    <row r="27" spans="1:4" ht="17.25" x14ac:dyDescent="0.3">
      <c r="A27" s="1">
        <v>20</v>
      </c>
      <c r="B27" s="8" t="s">
        <v>9</v>
      </c>
      <c r="C27" s="9">
        <f>FV($D$19,$A27*12,$D$17*-1)</f>
        <v>562599.20004854025</v>
      </c>
      <c r="D27" s="10">
        <f>C27*rendimento_carteira</f>
        <v>3375.5952002912418</v>
      </c>
    </row>
    <row r="28" spans="1:4" ht="18" thickBot="1" x14ac:dyDescent="0.35">
      <c r="A28" s="1">
        <v>30</v>
      </c>
      <c r="B28" s="11" t="s">
        <v>10</v>
      </c>
      <c r="C28" s="12">
        <f>FV($D$19,$A28*12,$D$17*-1)</f>
        <v>2161084.8275023573</v>
      </c>
      <c r="D28" s="13">
        <f>C28*rendimento_carteira</f>
        <v>12966.508965014144</v>
      </c>
    </row>
    <row r="32" spans="1:4" x14ac:dyDescent="0.25">
      <c r="B32" s="15" t="s">
        <v>20</v>
      </c>
      <c r="C32" s="52" t="s">
        <v>16</v>
      </c>
      <c r="D32" s="15"/>
    </row>
    <row r="33" spans="2:4" x14ac:dyDescent="0.25">
      <c r="B33" s="18" t="s">
        <v>19</v>
      </c>
      <c r="C33" s="19">
        <f>aporte</f>
        <v>500</v>
      </c>
      <c r="D33" s="16"/>
    </row>
    <row r="36" spans="2:4" x14ac:dyDescent="0.25">
      <c r="B36" s="21" t="s">
        <v>21</v>
      </c>
      <c r="C36" s="21" t="s">
        <v>22</v>
      </c>
      <c r="D36" s="21" t="s">
        <v>23</v>
      </c>
    </row>
    <row r="37" spans="2:4" x14ac:dyDescent="0.25">
      <c r="B37" s="2" t="s">
        <v>24</v>
      </c>
      <c r="C37" s="20">
        <f>VLOOKUP($C$32&amp;"-"&amp;B37,Base_TiposFII!$A:$D,4,FALSE)</f>
        <v>0.32</v>
      </c>
      <c r="D37" s="17">
        <f>C37*$C$33</f>
        <v>160</v>
      </c>
    </row>
    <row r="38" spans="2:4" x14ac:dyDescent="0.25">
      <c r="B38" s="2" t="s">
        <v>25</v>
      </c>
      <c r="C38" s="20">
        <f>VLOOKUP($C$32&amp;"-"&amp;B38,Base_TiposFII!$A:$D,4,FALSE)</f>
        <v>0.35</v>
      </c>
      <c r="D38" s="17">
        <f t="shared" ref="D38:D42" si="0">C38*$C$33</f>
        <v>175</v>
      </c>
    </row>
    <row r="39" spans="2:4" x14ac:dyDescent="0.25">
      <c r="B39" s="2" t="s">
        <v>26</v>
      </c>
      <c r="C39" s="20">
        <f>VLOOKUP($C$32&amp;"-"&amp;B39,Base_TiposFII!$A:$D,4,FALSE)</f>
        <v>0.08</v>
      </c>
      <c r="D39" s="17">
        <f t="shared" si="0"/>
        <v>40</v>
      </c>
    </row>
    <row r="40" spans="2:4" x14ac:dyDescent="0.25">
      <c r="B40" s="2" t="s">
        <v>27</v>
      </c>
      <c r="C40" s="20">
        <f>VLOOKUP($C$32&amp;"-"&amp;B40,Base_TiposFII!$A:$D,4,FALSE)</f>
        <v>0.05</v>
      </c>
      <c r="D40" s="17">
        <f t="shared" si="0"/>
        <v>25</v>
      </c>
    </row>
    <row r="41" spans="2:4" x14ac:dyDescent="0.25">
      <c r="B41" s="2" t="s">
        <v>28</v>
      </c>
      <c r="C41" s="20">
        <f>VLOOKUP($C$32&amp;"-"&amp;B41,Base_TiposFII!$A:$D,4,FALSE)</f>
        <v>0.1</v>
      </c>
      <c r="D41" s="17">
        <f t="shared" si="0"/>
        <v>50</v>
      </c>
    </row>
    <row r="42" spans="2:4" x14ac:dyDescent="0.25">
      <c r="B42" s="2" t="s">
        <v>29</v>
      </c>
      <c r="C42" s="20">
        <f>VLOOKUP($C$32&amp;"-"&amp;B42,Base_TiposFII!$A:$D,4,FALSE)</f>
        <v>0.1</v>
      </c>
      <c r="D42" s="17">
        <f t="shared" si="0"/>
        <v>50</v>
      </c>
    </row>
    <row r="43" spans="2:4" x14ac:dyDescent="0.25">
      <c r="B43" s="22"/>
      <c r="C43" s="22"/>
      <c r="D43" s="23">
        <f>SUM(D37:D42)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sheetProtection sheet="1" objects="1" scenarios="1" selectLockedCells="1"/>
  <mergeCells count="11">
    <mergeCell ref="B17:C17"/>
    <mergeCell ref="B16:D16"/>
    <mergeCell ref="B11:D11"/>
    <mergeCell ref="B14:C14"/>
    <mergeCell ref="B13:C13"/>
    <mergeCell ref="B12:C12"/>
    <mergeCell ref="B23:C23"/>
    <mergeCell ref="B21:C21"/>
    <mergeCell ref="B20:C20"/>
    <mergeCell ref="B19:C19"/>
    <mergeCell ref="B18:C18"/>
  </mergeCells>
  <dataValidations count="1">
    <dataValidation type="list" allowBlank="1" showInputMessage="1" showErrorMessage="1" sqref="C32" xr:uid="{D0EAC994-64D1-4479-9C3E-CB65ED03AEC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DFC6-E7FA-428F-A078-1032A83DED35}">
  <dimension ref="A2:D20"/>
  <sheetViews>
    <sheetView workbookViewId="0"/>
  </sheetViews>
  <sheetFormatPr defaultRowHeight="15" x14ac:dyDescent="0.25"/>
  <cols>
    <col min="1" max="1" width="30.85546875" bestFit="1" customWidth="1"/>
    <col min="2" max="2" width="14.5703125" customWidth="1"/>
    <col min="3" max="3" width="19.5703125" style="2" customWidth="1"/>
    <col min="4" max="4" width="14.5703125" customWidth="1"/>
  </cols>
  <sheetData>
    <row r="2" spans="1:4" x14ac:dyDescent="0.25">
      <c r="A2" s="2" t="s">
        <v>31</v>
      </c>
      <c r="B2" s="2" t="s">
        <v>20</v>
      </c>
      <c r="C2" s="2" t="s">
        <v>21</v>
      </c>
      <c r="D2" s="2" t="s">
        <v>30</v>
      </c>
    </row>
    <row r="3" spans="1:4" x14ac:dyDescent="0.25">
      <c r="A3" s="2" t="str">
        <f>B3&amp;"-"&amp;C3</f>
        <v>Conservador-PAPEL</v>
      </c>
      <c r="B3" s="2" t="s">
        <v>18</v>
      </c>
      <c r="C3" s="2" t="s">
        <v>24</v>
      </c>
      <c r="D3" s="20">
        <v>0.3</v>
      </c>
    </row>
    <row r="4" spans="1:4" x14ac:dyDescent="0.25">
      <c r="A4" s="2" t="str">
        <f t="shared" ref="A4:A20" si="0">B4&amp;"-"&amp;C4</f>
        <v>Conservador-TIJOLO</v>
      </c>
      <c r="B4" s="2" t="s">
        <v>18</v>
      </c>
      <c r="C4" s="2" t="s">
        <v>25</v>
      </c>
      <c r="D4" s="20">
        <v>0.5</v>
      </c>
    </row>
    <row r="5" spans="1:4" x14ac:dyDescent="0.25">
      <c r="A5" s="2" t="str">
        <f t="shared" si="0"/>
        <v>Conservador-HÍBRIDOS</v>
      </c>
      <c r="B5" s="2" t="s">
        <v>18</v>
      </c>
      <c r="C5" s="2" t="s">
        <v>26</v>
      </c>
      <c r="D5" s="20">
        <v>0.1</v>
      </c>
    </row>
    <row r="6" spans="1:4" x14ac:dyDescent="0.25">
      <c r="A6" s="2" t="str">
        <f t="shared" si="0"/>
        <v>Conservador-FOFs</v>
      </c>
      <c r="B6" s="2" t="s">
        <v>18</v>
      </c>
      <c r="C6" s="2" t="s">
        <v>27</v>
      </c>
      <c r="D6" s="20">
        <v>0.1</v>
      </c>
    </row>
    <row r="7" spans="1:4" x14ac:dyDescent="0.25">
      <c r="A7" s="2" t="str">
        <f t="shared" si="0"/>
        <v>Conservador-DESENVOLVIMENTO</v>
      </c>
      <c r="B7" s="2" t="s">
        <v>18</v>
      </c>
      <c r="C7" s="2" t="s">
        <v>28</v>
      </c>
      <c r="D7" s="20">
        <v>0</v>
      </c>
    </row>
    <row r="8" spans="1:4" ht="15.75" thickBot="1" x14ac:dyDescent="0.3">
      <c r="A8" s="24" t="str">
        <f t="shared" si="0"/>
        <v>Conservador-HOTELARIAS</v>
      </c>
      <c r="B8" s="24" t="s">
        <v>18</v>
      </c>
      <c r="C8" s="24" t="s">
        <v>29</v>
      </c>
      <c r="D8" s="25">
        <v>0</v>
      </c>
    </row>
    <row r="9" spans="1:4" x14ac:dyDescent="0.25">
      <c r="A9" s="26" t="str">
        <f t="shared" si="0"/>
        <v>Moderado-PAPEL</v>
      </c>
      <c r="B9" s="26" t="s">
        <v>16</v>
      </c>
      <c r="C9" s="26" t="s">
        <v>24</v>
      </c>
      <c r="D9" s="27">
        <v>0.32</v>
      </c>
    </row>
    <row r="10" spans="1:4" x14ac:dyDescent="0.25">
      <c r="A10" s="2" t="str">
        <f t="shared" si="0"/>
        <v>Moderado-TIJOLO</v>
      </c>
      <c r="B10" s="2" t="s">
        <v>16</v>
      </c>
      <c r="C10" s="2" t="s">
        <v>25</v>
      </c>
      <c r="D10" s="20">
        <v>0.35</v>
      </c>
    </row>
    <row r="11" spans="1:4" x14ac:dyDescent="0.25">
      <c r="A11" s="2" t="str">
        <f t="shared" si="0"/>
        <v>Moderado-HÍBRIDOS</v>
      </c>
      <c r="B11" s="2" t="s">
        <v>16</v>
      </c>
      <c r="C11" s="2" t="s">
        <v>26</v>
      </c>
      <c r="D11" s="20">
        <v>0.08</v>
      </c>
    </row>
    <row r="12" spans="1:4" x14ac:dyDescent="0.25">
      <c r="A12" s="2" t="str">
        <f t="shared" si="0"/>
        <v>Moderado-FOFs</v>
      </c>
      <c r="B12" s="2" t="s">
        <v>16</v>
      </c>
      <c r="C12" s="2" t="s">
        <v>27</v>
      </c>
      <c r="D12" s="20">
        <v>0.05</v>
      </c>
    </row>
    <row r="13" spans="1:4" x14ac:dyDescent="0.25">
      <c r="A13" s="2" t="str">
        <f t="shared" si="0"/>
        <v>Moderado-DESENVOLVIMENTO</v>
      </c>
      <c r="B13" s="2" t="s">
        <v>16</v>
      </c>
      <c r="C13" s="2" t="s">
        <v>28</v>
      </c>
      <c r="D13" s="20">
        <v>0.1</v>
      </c>
    </row>
    <row r="14" spans="1:4" ht="15.75" thickBot="1" x14ac:dyDescent="0.3">
      <c r="A14" s="24" t="str">
        <f t="shared" si="0"/>
        <v>Moderado-HOTELARIAS</v>
      </c>
      <c r="B14" s="24" t="s">
        <v>16</v>
      </c>
      <c r="C14" s="24" t="s">
        <v>29</v>
      </c>
      <c r="D14" s="25">
        <v>0.1</v>
      </c>
    </row>
    <row r="15" spans="1:4" x14ac:dyDescent="0.25">
      <c r="A15" s="2" t="str">
        <f t="shared" si="0"/>
        <v>Agressivo-PAPEL</v>
      </c>
      <c r="B15" s="2" t="s">
        <v>17</v>
      </c>
      <c r="C15" s="2" t="s">
        <v>24</v>
      </c>
      <c r="D15" s="20">
        <v>0.5</v>
      </c>
    </row>
    <row r="16" spans="1:4" x14ac:dyDescent="0.25">
      <c r="A16" s="2" t="str">
        <f t="shared" si="0"/>
        <v>Agressivo-TIJOLO</v>
      </c>
      <c r="B16" s="2" t="s">
        <v>17</v>
      </c>
      <c r="C16" s="2" t="s">
        <v>25</v>
      </c>
      <c r="D16" s="20">
        <v>0.1</v>
      </c>
    </row>
    <row r="17" spans="1:4" x14ac:dyDescent="0.25">
      <c r="A17" s="2" t="str">
        <f t="shared" si="0"/>
        <v>Agressivo-HÍBRIDOS</v>
      </c>
      <c r="B17" s="2" t="s">
        <v>17</v>
      </c>
      <c r="C17" s="2" t="s">
        <v>26</v>
      </c>
      <c r="D17" s="20">
        <v>0.05</v>
      </c>
    </row>
    <row r="18" spans="1:4" x14ac:dyDescent="0.25">
      <c r="A18" s="2" t="str">
        <f t="shared" si="0"/>
        <v>Agressivo-FOFs</v>
      </c>
      <c r="B18" s="2" t="s">
        <v>17</v>
      </c>
      <c r="C18" s="2" t="s">
        <v>27</v>
      </c>
      <c r="D18" s="20">
        <v>0.05</v>
      </c>
    </row>
    <row r="19" spans="1:4" x14ac:dyDescent="0.25">
      <c r="A19" s="2" t="str">
        <f t="shared" si="0"/>
        <v>Agressivo-DESENVOLVIMENTO</v>
      </c>
      <c r="B19" s="2" t="s">
        <v>17</v>
      </c>
      <c r="C19" s="2" t="s">
        <v>28</v>
      </c>
      <c r="D19" s="20">
        <v>0.2</v>
      </c>
    </row>
    <row r="20" spans="1:4" x14ac:dyDescent="0.25">
      <c r="A20" s="2" t="str">
        <f t="shared" si="0"/>
        <v>Agressivo-HOTELARIAS</v>
      </c>
      <c r="B20" s="2" t="s">
        <v>17</v>
      </c>
      <c r="C20" s="2" t="s">
        <v>29</v>
      </c>
      <c r="D20" s="20">
        <v>0.1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Base_TiposFII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de Paula Pires</dc:creator>
  <cp:lastModifiedBy>Priscilla de Paula Pires</cp:lastModifiedBy>
  <dcterms:created xsi:type="dcterms:W3CDTF">2025-06-16T20:51:29Z</dcterms:created>
  <dcterms:modified xsi:type="dcterms:W3CDTF">2025-06-17T22:06:52Z</dcterms:modified>
</cp:coreProperties>
</file>